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tabRatio="680" activeTab="1"/>
  </bookViews>
  <sheets>
    <sheet name="ZZK" sheetId="1" r:id="rId1"/>
    <sheet name="DR" sheetId="2" r:id="rId2"/>
    <sheet name="KD" sheetId="3" r:id="rId3"/>
    <sheet name="WOD" sheetId="4" r:id="rId4"/>
    <sheet name="KT" sheetId="5" r:id="rId5"/>
    <sheet name="TEL" sheetId="6" r:id="rId6"/>
    <sheet name="EN-KOL" sheetId="7" r:id="rId7"/>
    <sheet name="EN-OSW" sheetId="8" r:id="rId8"/>
  </sheets>
  <definedNames>
    <definedName name="_xlnm.Print_Area" localSheetId="1">'DR'!$B$2:$H$139</definedName>
    <definedName name="_xlnm.Print_Area" localSheetId="6">'EN-KOL'!$B$2:$H$33</definedName>
    <definedName name="_xlnm.Print_Area" localSheetId="7">'EN-OSW'!$B$2:$H$35</definedName>
    <definedName name="_xlnm.Print_Area" localSheetId="2">'KD'!$B$2:$H$46</definedName>
    <definedName name="_xlnm.Print_Area" localSheetId="4">'KT'!$B$2:$H$23</definedName>
    <definedName name="_xlnm.Print_Area" localSheetId="5">'TEL'!$B$2:$H$72</definedName>
    <definedName name="_xlnm.Print_Area" localSheetId="3">'WOD'!$B$2:$H$31</definedName>
    <definedName name="_xlnm.Print_Area" localSheetId="0">'ZZK'!$A$1:$C$14</definedName>
  </definedNames>
  <calcPr fullCalcOnLoad="1" fullPrecision="0"/>
</workbook>
</file>

<file path=xl/sharedStrings.xml><?xml version="1.0" encoding="utf-8"?>
<sst xmlns="http://schemas.openxmlformats.org/spreadsheetml/2006/main" count="722" uniqueCount="382">
  <si>
    <t>Wyszczególnienie elementów rozliczeniowych</t>
  </si>
  <si>
    <t>Jednostka</t>
  </si>
  <si>
    <t>Nazwa</t>
  </si>
  <si>
    <t>Ilość</t>
  </si>
  <si>
    <t>D.00.00.00</t>
  </si>
  <si>
    <t>WYMAGANIA OGÓLNE</t>
  </si>
  <si>
    <t>ryczałt</t>
  </si>
  <si>
    <t>D.01.00.00</t>
  </si>
  <si>
    <t>ROBOTY PRZYGOTOWAWCZE</t>
  </si>
  <si>
    <t>D.01.01.01</t>
  </si>
  <si>
    <t>Odtworzenie trasy i punktów wysokościowych</t>
  </si>
  <si>
    <t>km</t>
  </si>
  <si>
    <t>D.01.02.01</t>
  </si>
  <si>
    <t>szt.</t>
  </si>
  <si>
    <t>D.01.02.02</t>
  </si>
  <si>
    <t xml:space="preserve">Zdjęcie warstwy humusu </t>
  </si>
  <si>
    <t>m3</t>
  </si>
  <si>
    <t>m</t>
  </si>
  <si>
    <t>D.02.00.00</t>
  </si>
  <si>
    <t>ROBOTY ZIEMNE</t>
  </si>
  <si>
    <t>D.02.01.01</t>
  </si>
  <si>
    <t>Wykonanie wykopów w gruntach kat. I-V</t>
  </si>
  <si>
    <t>D.04.00.00</t>
  </si>
  <si>
    <t>PODBUDOWY</t>
  </si>
  <si>
    <t>D.04.01.01</t>
  </si>
  <si>
    <t>Koryto wraz z profilowaniem z zagęszczaniem podłoża</t>
  </si>
  <si>
    <t>D.04.04.02</t>
  </si>
  <si>
    <t>D.04.05.01</t>
  </si>
  <si>
    <t>D.05.00.00</t>
  </si>
  <si>
    <t>NAWIERZCHNIE</t>
  </si>
  <si>
    <t>m2</t>
  </si>
  <si>
    <t>D.07.00.00</t>
  </si>
  <si>
    <t>URZĄDZENIA BEZPIECZEŃSTWA RUCHU</t>
  </si>
  <si>
    <t>D.08.00.00</t>
  </si>
  <si>
    <t>ELEMENTY ULIC</t>
  </si>
  <si>
    <t>D.08.01.01b</t>
  </si>
  <si>
    <t>Krawężniki betonowe</t>
  </si>
  <si>
    <t>Wykopy oraz przekopy wykonywane koparkami na odkład w gruncie kat.III - obejmuje wykonanie wykopu wraz z transportem gruntu na miejsce składowania lub utylizacji</t>
  </si>
  <si>
    <t>kpl.</t>
  </si>
  <si>
    <t>D.05.03.23</t>
  </si>
  <si>
    <t>INNE ROBOTY</t>
  </si>
  <si>
    <t>Podbudowa z mieszanki niezwiązanej C90/3</t>
  </si>
  <si>
    <t>Rozbiórka elementów dróg, ogrodzeń i przepustów</t>
  </si>
  <si>
    <t>D.01.02.04</t>
  </si>
  <si>
    <t>Nawierzchnia z kostki betonowej</t>
  </si>
  <si>
    <t>Regulacja wysokościowa studzienek i zaworów</t>
  </si>
  <si>
    <t>D.10.00.00</t>
  </si>
  <si>
    <t>D.08.05.06a</t>
  </si>
  <si>
    <t>Ściek uliczny z betonowej kostki brukowej</t>
  </si>
  <si>
    <t>D.02.03.01</t>
  </si>
  <si>
    <t>Wykonanie nasypów</t>
  </si>
  <si>
    <t>D.04.03.01</t>
  </si>
  <si>
    <t>Oczyszczenie i skropienie warstw konstrukcyjnych</t>
  </si>
  <si>
    <t>D.05.03.11</t>
  </si>
  <si>
    <t>Frezowanie nawierzchni asfaltowych na zimno</t>
  </si>
  <si>
    <t>Nawierzchnia z betonu asfaltowego - warstwa wiążąca</t>
  </si>
  <si>
    <t>D 05.03.13</t>
  </si>
  <si>
    <t>D.08.03.01</t>
  </si>
  <si>
    <t>Obrzeża betonowe</t>
  </si>
  <si>
    <t>Mechaniczne oczyszczenie i skropienie emulsją asfaltową na zimno warstwy wiążącej z betonu asfaltowego AC16W; zużycie emulsji 0,3 kg/m2 - poszerzenie jezdni</t>
  </si>
  <si>
    <t>D.04.07.01</t>
  </si>
  <si>
    <t>Podbudowa z betonu asfaltowego</t>
  </si>
  <si>
    <t>D.05.03.26i</t>
  </si>
  <si>
    <t>Poszerzenie istniejącej nawierzchni asfaltowej z zastosowaniem geokompozytu</t>
  </si>
  <si>
    <t>Ułożenie geosiatki szklano-węglowej o szerokości 1.0m</t>
  </si>
  <si>
    <t xml:space="preserve">Usunięcie warstwy ziemi urodzajnej (humusu) o grubości do 40 cm za pomocą spycharek z wywiezieniem </t>
  </si>
  <si>
    <t>Podłoże ulepszone z gruntów lub kruszyw stabilizowanych spoiwami hydraulicznymi</t>
  </si>
  <si>
    <t>D.04.06.01b</t>
  </si>
  <si>
    <t>Podbudowa z betonu cementowego</t>
  </si>
  <si>
    <t>Nawierzchnia z kostki kamiennej</t>
  </si>
  <si>
    <t>D.05.03.01</t>
  </si>
  <si>
    <t>D.07.01.01</t>
  </si>
  <si>
    <t>Oznakowanie poziome</t>
  </si>
  <si>
    <t xml:space="preserve">m2 </t>
  </si>
  <si>
    <t>D.07.02.01</t>
  </si>
  <si>
    <t>Oznakowanie pionowe</t>
  </si>
  <si>
    <t>D.06.00.00</t>
  </si>
  <si>
    <t>ROBOTY WYKOŃCZENIOWE</t>
  </si>
  <si>
    <t>D.06.03.01a</t>
  </si>
  <si>
    <t>Pobocze utwardzone kruszywem łamanym</t>
  </si>
  <si>
    <t>D.06.01.01</t>
  </si>
  <si>
    <t xml:space="preserve">Umocnienie powierzchniowe </t>
  </si>
  <si>
    <t>Plantowanie terenów zielonych wykonywane mechanicznie w gr.kat.I-III</t>
  </si>
  <si>
    <t>Wycinka krzewów wysokich wraz z karczowaniem bryły korzeniowej zasypaniem dołów i oczyszceniem terenu</t>
  </si>
  <si>
    <t>Formowanie i zagęszczanie nasypów o wys. do 3.0 m spycharkami wraz z zakupem piasku  - wykonanie nasypu</t>
  </si>
  <si>
    <t xml:space="preserve">Oznakowanie poziome grubowarstwowe nawierzchni bitumicznych </t>
  </si>
  <si>
    <t>Humusowanie z obsianiem przy grub.warstwy humusu 10 cm</t>
  </si>
  <si>
    <t xml:space="preserve">Naprawy cząstkowe nawierzchni po sfrezowaniu </t>
  </si>
  <si>
    <t>Podbudowa z betonu cementowego C16/20 gr. 25cm - zabruki</t>
  </si>
  <si>
    <t>Montaż konstrukcji stalowych i osprzętu linii napowietrznej nn - ogranicznik przepięć</t>
  </si>
  <si>
    <t>pomiar</t>
  </si>
  <si>
    <t>Demontaż</t>
  </si>
  <si>
    <t>szt</t>
  </si>
  <si>
    <t>ZBIORCZE ZESTAWIENIE KOSZTÓW</t>
  </si>
  <si>
    <t>VAT 23%</t>
  </si>
  <si>
    <t>RAZEM BRUTTO</t>
  </si>
  <si>
    <t>BRANŻA WODOCIĄGOWA</t>
  </si>
  <si>
    <t>BRANŻA KANALIZACYJNA</t>
  </si>
  <si>
    <t>Wycinka drzew z frezowaniem bryły korzeniowej wraz z wywozem zasypaniem dołów i oczyszczeniem terenu - obwód drzewa od 260 do 310cm</t>
  </si>
  <si>
    <t>Wycinka drzew z frezowaniem bryły korzeniowej wraz z wywozem zasypaniem dołów i oczyszczeniem terenu - obwód drzewa od 150 do 200cm</t>
  </si>
  <si>
    <t>Rozbiórka całej nawierzchni jezdni drogi powiatowej (należy założyć pakiet MMA gr. 15cm plus stabilizacja 15cm) wraz z wywozem i utylizacją</t>
  </si>
  <si>
    <t>Rozbiórka całej nawierzchni jezdni drogi gminnej - ul. Koszycy wraz z wlotem skrzyżowania wraz z wywozem i utylizacją</t>
  </si>
  <si>
    <t>Rozbiórka nawierzchni ul. Kolejowej - pod poszerzenia (należy uwzględnić cięcie nawierzchni biutmicznej po wykonanych rozbiórkach) -  rozbiórka na szerokości 0.5m obustronnie wraz z wywozem i utylizacją</t>
  </si>
  <si>
    <t>Rozbiórka nawierzchni z kostki betonowej - chodniki, zjazdy, miejsca postojowe wraz z wywozem i utylizacją</t>
  </si>
  <si>
    <t>Rozbiórka nawierzchni biutmicznych - zjazdy wraz z wywozem i utylizacją</t>
  </si>
  <si>
    <t>Rozbiórka nawierzchni z kostki sposobem ręcznym - transport materiału na miejsce uzgodnione z Parafią w Rokietnicy. Podbudowa do utylizacji</t>
  </si>
  <si>
    <t>Rozbiórka torów kolejowych wraz z podkładami - transport montażu na miejsce wskazane przez PKP OGN w Poznaniu</t>
  </si>
  <si>
    <t xml:space="preserve">Przestawienie skrzynek pocztowych </t>
  </si>
  <si>
    <t>Rozbiórka nawierzchni zjazdów i dojść z płyt betonowych na podsypce cem-piask. wraz z wywozem i utylizacją</t>
  </si>
  <si>
    <t>Rozbiórka krawężników betonowych  wraz z wywozem i utylizacją</t>
  </si>
  <si>
    <t>Rozbiórka obrzeży betonowych wraz z wywozem i utylizacją</t>
  </si>
  <si>
    <t>Demontaż stojaków rowerowch</t>
  </si>
  <si>
    <t>Zdejmowanie tablic znaków drogowych i urządzeń BRD (w tym balustrad U-12a) wraz z wywozem i utylizacją</t>
  </si>
  <si>
    <t>Rozbiórka betonowego obramowania wjazdu na działkę 137/1</t>
  </si>
  <si>
    <t>Demontaż ogrodzenia betonowego pełnego wraz z furtką stalową i bramą przesuwną</t>
  </si>
  <si>
    <t>Demontaż ogrodzenia z siatki leśnej</t>
  </si>
  <si>
    <t>Demontaż ogrodzenia - cokoły z klinkieru wraz z furtką i bramą</t>
  </si>
  <si>
    <t>Demontaż ogrodzenia z siatki leśnej wraz z wycinką krzewów</t>
  </si>
  <si>
    <t>Demontaż ogrodzenia modułowego stalowego wraz z podmurówką</t>
  </si>
  <si>
    <t>Rozbiórka słupków do znaków drogowych wraz z wywozem i utylizacją</t>
  </si>
  <si>
    <t>Likwidacja istniejących wpustów deszczowych wraz z wywozem i utylizacją</t>
  </si>
  <si>
    <t>Profilowanie i zagęszczanie podłoża wykonywane mechanicznie w gruncie kat. II-IV pod warstwy konstrukcyjne nawierzchni: jezdnia drogi powiatowej i ul. Koszycy</t>
  </si>
  <si>
    <t>Profilowanie i zagęszczanie podłoża wykonywane mechanicznie w gruncie kat. II-IV pod warstwy konstrukcyjne nawierzchni : miejsca postojowe</t>
  </si>
  <si>
    <t>Profilowanie i zagęszczanie podłoża wykonywane mechanicznie w gruncie kat. II-IV pod warstwy konstrukcyjne nawierzchni: zjazdy</t>
  </si>
  <si>
    <t>Profilowanie i zagęszczanie podłoża wykonywane mechanicznie w gruncie kat. II-IV pod warstwy konstrukcyjne nawierzchni: zabruki</t>
  </si>
  <si>
    <t>Profilowanie i zagęszczanie podłoża wykonywane mechanicznie w gruncie kat. II-IV pod warstwy konstrukcyjne nawierzchni: ścieżka</t>
  </si>
  <si>
    <t>Profilowanie i zagęszczanie podłoża wykonywane mechanicznie w gruncie kat. II-IV pod warstwy konstrukcyjne nawierzchni: chodnik</t>
  </si>
  <si>
    <t>Podbudowa z mieszanki niezwiązanej 0/31.5, C90/3 gr. 20cm - poszerzenia drogi powiatowej, ul. Koszycy, odcinki drogi powiatowej o pełnej nowej konstrukcji</t>
  </si>
  <si>
    <t>Podbudowa z mieszanki niezwiązanej 0/31.5, C90/3 gr. 20cm - zatoki postojowe</t>
  </si>
  <si>
    <t>Podbudowa z mieszanki niezwiązanej 0/31.5, C90/3 gr. 20cm - zjazdy</t>
  </si>
  <si>
    <t>Mechaniczne oczyszczenie i skropienie emulsją asfaltową na zimno warstwy podbudowy z AC22P oraz nawierzchni po sfrezowaniu; zużycie emulsji 0,5 kg/m2</t>
  </si>
  <si>
    <t>Mechaniczne oczyszczenie i skropienie emulsją asfaltową na zimno warstwy z mieszanki niezwiązanej; zużycie emulsji 0,7 kg/m2</t>
  </si>
  <si>
    <t>Warstwa z mieszanki związanej spoiwem hydraulicznym C3/4 gr. 20cm - poszerzenia drogi powiatowej, ul. Koszycy, odcinki drogi powiatowej o pełnej nowej konstrukcji</t>
  </si>
  <si>
    <t>Warstwa z mieszanki związanej spoiwem hydraulicznym C3/4 gr. 20cm - zatoki postojowe</t>
  </si>
  <si>
    <t>Warstwa z mieszanki związanej spoiwem hydraulicznym C3/4 gr. 20cm - zjazdy</t>
  </si>
  <si>
    <t>Warstwa z mieszanki związanej spoiwem hydraulicznym C3/4 gr. 20cm - zabruki</t>
  </si>
  <si>
    <t>Podbudowa z betonu cementowego C16/20 gr. 20cm - zatoki postojowe</t>
  </si>
  <si>
    <t>Podbudowa z betonu asfaltowego AC 22P 35/50 gr. 7cm - poszerzenia ul. Kolejowej, odcinki o pełnej konstrukcji ul. Kolejowej, ul. Koszycy</t>
  </si>
  <si>
    <t>Frezowanie profilujące istniejacej nawierzchni drogi powiatowej do 2cm - odwóz destruktu na miejsce wskazane przez Zamawiającego</t>
  </si>
  <si>
    <t>Frezowanie - wykonanie obustronnych wcinek na szerokość 0.5m., gr. 7cm - pod warstwę podbudowy. Odwóz destruktu na miejsce wskazane przez Zamawiającego</t>
  </si>
  <si>
    <t>Wykonanie nawierzchni z mieszanki SMA 8S, PMB 45/80-65 gr. 4cm - jezdnia ul. Kolejowej i ul. Koszycy</t>
  </si>
  <si>
    <t>Uszczelnienie połączeń warstw mineralno-asfaltowych taśmą mineralno-asfaltową - styk nowej pobudowy ze starą nawierzchnią. Uwzględnić przygotowanie krawędzi starej nawierzchni drogi powiatowej</t>
  </si>
  <si>
    <t>Wykonanie poboczy gruntowych umocnionych kruszywem łamanym 0/31.5 gr. 15cm</t>
  </si>
  <si>
    <t>Oznakowanie poziome cienkowarstwowe</t>
  </si>
  <si>
    <t>Lp.</t>
  </si>
  <si>
    <t>Cena jedn.</t>
  </si>
  <si>
    <t xml:space="preserve">Roboty przygotowawcze, rozbiórkowe i ziemne </t>
  </si>
  <si>
    <t>Ręczne rozebranie nawierzchni z kostki brukowej gr. 8 cm na podsypce piaskowej gr. 4 cm</t>
  </si>
  <si>
    <t>Ręczne rozebranie podbudowy z kruszywa kamiennego o grubości 20 cm</t>
  </si>
  <si>
    <t>Ręczne rozebranie stabilizacji C3/4 o grubości 20 cm</t>
  </si>
  <si>
    <t>Demontaż istniejącej studni w ul. Krętej</t>
  </si>
  <si>
    <t>Podsypka z piasku grubości 20 cm pod kanalizację</t>
  </si>
  <si>
    <t>Obsypka rurociągu do wysokości 20 cm nad rurę</t>
  </si>
  <si>
    <t>Zasypanie wykopu piaskiem dowiezionym</t>
  </si>
  <si>
    <t>Zagęszczanie nasypów z gruntu sypkiego kat. I-II ubijakami mechanicznymi - współczynnik zagęszczenia Js=1.00) (grunty sypkie)</t>
  </si>
  <si>
    <t>Montaż konstrukcji podwieszeń kabli energetycznych i telekomunikacyjnych typ lekki; element o rozpiętości 4 m</t>
  </si>
  <si>
    <t>Demontaż konstrukcji podwieszeń kabli energetycznych i telekomunikacyjnych typ lekki; element o rozpiętości 4 m</t>
  </si>
  <si>
    <t>Montaż konstrukcji podwieszeń rurociągów i kanałów; element o rozpiętości 4 m</t>
  </si>
  <si>
    <t>Demontaż konstrukcji podwieszeń rurociągów i kanałów; element o rozpiętości 4 m</t>
  </si>
  <si>
    <t>Roboty montażowe</t>
  </si>
  <si>
    <t>Kanały z rur PVC łączonych na wcisk o śr. zewn. 200 mm SN8 lite - wykopy umocnione</t>
  </si>
  <si>
    <t>Kanały z rur PVC łączonych na wcisk o śr. zewn. 315 mm SN8 lite - wykopy umocnione</t>
  </si>
  <si>
    <t>Kanały z rur PVC łączonych na wcisk o śr. zewn. 400 mm SN8 lite - wykopy umocnione</t>
  </si>
  <si>
    <t>Regulator przepływu 20 l/s</t>
  </si>
  <si>
    <t>Wpięcie do istn. studni kanalizacyjnej - wkładka in situ Dz315</t>
  </si>
  <si>
    <t>Płyty pod studnie DN1000 i DN800</t>
  </si>
  <si>
    <t>stud.</t>
  </si>
  <si>
    <t>Obetonowanie włazów studni</t>
  </si>
  <si>
    <t>Wpust ściekowy DN500 bet. Z osadnikiem 1,0 m typowy kl. D400, kompletny</t>
  </si>
  <si>
    <t>Wpust ściekowy DN500 bet. z osadnikiem 1,0 m krawężnikowo-jezdniowy kl. D400, kompletny</t>
  </si>
  <si>
    <t>Separator zintegrowany z osadnikiem SK2BP 6-10/100 (min. przep. 6-10 l/s, max. przep. 100 l/s) z nadbudową i kształtkami przejściowymi</t>
  </si>
  <si>
    <t>Zaślepki Dz315 mm</t>
  </si>
  <si>
    <t>Próba wodna szczelności kanałów rurowych o śr.nominalnej 200 mm</t>
  </si>
  <si>
    <t>Próba wodna szczelności kanałów rurowych o śr.nominalnej 300 mm</t>
  </si>
  <si>
    <t>Próba wodna szczelności kanałów rurowych o śr.nominalnej 400 mm</t>
  </si>
  <si>
    <t>Roboty odtworzeniowe</t>
  </si>
  <si>
    <t>Stabilizacja gruntu C3/4 - grubość po zagęszczeniu 20 cm</t>
  </si>
  <si>
    <t>Podbudowa z kruszywa łamanego o grubości po zagęszczeniu 20 cm</t>
  </si>
  <si>
    <t>Podsypka piaskowa pod kostkę brukową - 4 cm grubości warstwy po zagęszczeniu</t>
  </si>
  <si>
    <t>Otworzenie nawierzchni z kostki betonowej gr. 8 cm na podsypce piaskowej</t>
  </si>
  <si>
    <t xml:space="preserve">Roboty przygotowawcze i ziemne </t>
  </si>
  <si>
    <t>Rury żeliwne (żeliwo sferoidalne) DN80 - wykopy umocnione</t>
  </si>
  <si>
    <t>Hydrant nadziemny DN80 PN16</t>
  </si>
  <si>
    <t>Zasuwa kołnierzowa DN80 PN16 z obudowa i skrzynka uliczną do zasuw</t>
  </si>
  <si>
    <t>Trójnik żel. kołnierzowy 150/80 - wykopy umocnione</t>
  </si>
  <si>
    <t>Łącznik rurowo-kołnierzowy RK150 zabezpieczony przed przesunięciem - wykopy umocnione</t>
  </si>
  <si>
    <t>Kształtka FF żel. DN80 L- 300 mm - wykopy umocnione</t>
  </si>
  <si>
    <t>Łącznik RK rurowo - kołnierzowy dla rur z żeliwa sferoid. DN80 - wykopy umocnione</t>
  </si>
  <si>
    <t>Kolano stopowe DN80 żel. - wykopy umocnione</t>
  </si>
  <si>
    <t>Oznakowanie trasy wodociągu taśma koloru niebieskiego</t>
  </si>
  <si>
    <t>Oznakowanie armatury za pomocą tabliczek</t>
  </si>
  <si>
    <t>Blok oporowy wg rys nr 4</t>
  </si>
  <si>
    <t>Blok podporowy</t>
  </si>
  <si>
    <t>Demontaż istniejącego hydrantu</t>
  </si>
  <si>
    <t>Próba wodna szczelności sieci wodociągowych z rur typu HOBAS, PCW, PVC, PE, PEHD o śr. do 110 mm</t>
  </si>
  <si>
    <t>Dezynfekcja rurociągów sieci wodociągowych o śr.nominalnej do 150 mm</t>
  </si>
  <si>
    <t>Dziesięciokrotne płukanie sieci wodociągowej o śr. nominalnej do 150 mm</t>
  </si>
  <si>
    <t>Budowa studni kablowych prefabrykowanych rozdzielczych SKR-2 w gruncie kategorii III</t>
  </si>
  <si>
    <t>Zabezpieczenie studni na kłódkę systemową typu Abloy lub LOB</t>
  </si>
  <si>
    <t>Budowa rurociągu na głębokości 1 m w wykopie wykonanym koparkami łyżkowymi w gruncie kat. III-IV - rury w zwojach - 1 Rura RHDPEp 40/3,7 mm w rurociągu wraz z budową mikrokanalizacji bezpośrednio w ziemi na gł. Do 1m., wiązka mikrorurek 7x10/8mm w podwójnym płaszczu</t>
  </si>
  <si>
    <t>Budowa rurociągu na głębokości 1 m w wykopie wykonanym koparkami łyżkowymi w gruncie kat. III-IV - rury w zwojach - 1 Rura RHDPEp 110/6,3 mm</t>
  </si>
  <si>
    <t>Montaż złączy na kablu lokalizacyjnym</t>
  </si>
  <si>
    <t>Montaż puszki w studn dla kabla lokalizacyjnego</t>
  </si>
  <si>
    <t>Taśma ostrzegawcza „UWAGA KANAŁ TECHNOLOGICZNY”</t>
  </si>
  <si>
    <t>Ułożenie kabla lokalizacyjnego</t>
  </si>
  <si>
    <t>Badanie szczelności zamontowanych odcinków instalacji kablowej</t>
  </si>
  <si>
    <t>Pomiar końcowy prądem stałym - kabla lokalizacyjnego</t>
  </si>
  <si>
    <t>Zasypywanie rowów dla kabli mechanicznie w gruncie kat. III-IV - zasypka z piasku</t>
  </si>
  <si>
    <t>Zasypywanie rowów dla kabli mechanicznie w gruncie kat. III-IV - grunt rodzimy</t>
  </si>
  <si>
    <t>BRANŻA TELETECHNICZNA - KOLIZJE</t>
  </si>
  <si>
    <t>Warstwa ulepszonego podłoża z gruntu stabilizowanego spoiwem hydraulicznym C1,5/2, gr. 20cm - chodnik</t>
  </si>
  <si>
    <t>Podbudowa i ulepszone podłoże z gruntu stabilizowanego hydraulicznym spoiwem drogowym</t>
  </si>
  <si>
    <t>Malowanie przejazdów dla rowerów - kolor czerwono chemoutwardzalne</t>
  </si>
  <si>
    <t>Montaż znaków aktwnych C-9+U5</t>
  </si>
  <si>
    <t>Budowa kanalizacji kablowej pierwotnej z rur z tworzyw sztucznych w wykopie wykonanym machanicznie w gruncie kategorii III, 1 warstwa i 2 otwory w ciągu kanalizacji, 2 rury w warstwie</t>
  </si>
  <si>
    <t xml:space="preserve">m </t>
  </si>
  <si>
    <t xml:space="preserve">Budowa studni kablowych
prefabrykowanych rozdzielczych SKR, typ SKR-1, grunt kategorii I-II </t>
  </si>
  <si>
    <t>Wymiana ram i pokryw studni, pokrywy studni 600x1000</t>
  </si>
  <si>
    <t>Montaż elementów mechanicznej ochrony przed ingerencją osób nieuprawnionych w istniejących studniach kablowych, pokrywa dodatkowa z listwami, rama lekka</t>
  </si>
  <si>
    <t>Wymiana ram i pokryw studni, ramy studni 600x1000</t>
  </si>
  <si>
    <t>Uszczelnianie otworów wprowadzeń kablowych, do studni kablowej, otwór częściowo zajęty</t>
  </si>
  <si>
    <t xml:space="preserve">Mechaniczna rozbiórka studni kablowych przy przebudowie, studnia SKR-1, studnia prefabrykowana </t>
  </si>
  <si>
    <t>Wciąganie kabla wypełnionego w powłoce termoplastycznej do kanalizacji kablowej, ręczne, średnica kabla do 30 mm, otwór kanalizacji wolny</t>
  </si>
  <si>
    <t>Wciąganie kabla wypełnionego w powłoce termoplastycznej do kanalizacji kablowej, ręczne, średnica kabla do 30 mm, otwór kanalizacji częściowo zajęty</t>
  </si>
  <si>
    <t>Montaż złączy równoległych kabli wypełnionych ułożonych w kanalizacji kablowej z zastosowaniem modułowych łączników żył i termokurczliwych osłon wzmocnionych, kabel o 10 parach</t>
  </si>
  <si>
    <t xml:space="preserve">złącze </t>
  </si>
  <si>
    <t>Montaż złączy równoległych kabli wypełnionych ułożonych w kanalizacji kablowej z zastosowaniem modułowych łączników żył i termokurczliwych osłon wzmocnionych, kabel o 20 parach</t>
  </si>
  <si>
    <t>Montaż złączy równoległych kabli wypełnionych ułożonych w kanalizacji kablowej z zastosowaniem modułowych łączników żył i termokurczliwych osłon wzmocnionych, kabel o 30 parach</t>
  </si>
  <si>
    <t>Montaż złączy równoległych kabli wypełnionych ułożonych w kanalizacji kablowej z zastosowaniem modułowych łączników żył i termokurczliwych osłon wzmocnionych, kabel o 50 parach</t>
  </si>
  <si>
    <t>Montaż złączy równoległych kabli wypełnionych ułożonych w kanalizacji kablowej z zastosowaniem modułowych łączników żył i termokurczliwych osłon wzmocnionych, kabel o 70 parach</t>
  </si>
  <si>
    <t>Montaż złączy równoległych kabli wypełnionych ułożonych w kanalizacji kablowej z zastosowaniem modułowych łączników żył i termokurczliwych osłon wzmocnionych, kabel o 100 parach</t>
  </si>
  <si>
    <t xml:space="preserve">Pomiary końcowe prądem stałym, kabel o liczbie par·10 </t>
  </si>
  <si>
    <t>odcinek</t>
  </si>
  <si>
    <t xml:space="preserve">Pomiary końcowe prądem stałym, kabel o liczbie par·20 </t>
  </si>
  <si>
    <t xml:space="preserve">Pomiary końcowe prądem stałym, kabel o liczbie par·30 </t>
  </si>
  <si>
    <t xml:space="preserve">Pomiary końcowe prądem stałym, kabel o liczbie par·50 </t>
  </si>
  <si>
    <t xml:space="preserve">Pomiary końcowe prądem stałym, kabel o liczbie par·70 </t>
  </si>
  <si>
    <t xml:space="preserve">Pomiary końcowe prądem stałym, kabel o liczbie par·100 </t>
  </si>
  <si>
    <t xml:space="preserve">Pomiar tłumienności skutecznej przy jednej częstotliwości, kabel o liczbie par·10 </t>
  </si>
  <si>
    <t xml:space="preserve">Pomiar tłumienności skutecznej przy jednej częstotliwości, kabel o liczbie par·20 </t>
  </si>
  <si>
    <t xml:space="preserve">Pomiar tłumienności skutecznej przy jednej częstotliwości, kabel o liczbie par·30 </t>
  </si>
  <si>
    <t xml:space="preserve">Pomiar tłumienności skutecznej przy jednej częstotliwości, kabel o liczbie par·50 </t>
  </si>
  <si>
    <t xml:space="preserve">Pomiar tłumienności skutecznej przy jednej częstotliwości, kabel o liczbie par·70 </t>
  </si>
  <si>
    <t xml:space="preserve">Pomiar tłumienności skutecznej przy jednej częstotliwości, kabel o liczbie par·100 </t>
  </si>
  <si>
    <t xml:space="preserve">Wyciąganie kabla w powłoce termoplastycznej z kanalizacji kablowej, otwór z więcej niż 1-kablem, kabel do Fi·30·mm </t>
  </si>
  <si>
    <t>Wykaz kabli metalicznych Orange</t>
  </si>
  <si>
    <t xml:space="preserve">Ręczne wciąganie mikrorurki FP-MR-G-12/8, otwór częściowo zajęty, rury w zwojach, </t>
  </si>
  <si>
    <t>Wyciąganie kabla światłowodowego z kanalizacji wtórnej z rur FP-MR-G-12/8 metodą pneumatyczną strumieniową, rury z warstwą poślizgową, kabel w odcinkach 2·km - analogia</t>
  </si>
  <si>
    <t xml:space="preserve">Wciąganie kabli światłowodowych do kanalizacji wtórnej z rur FP-MR-G-12/8 metodą pneumatyczną strumieniową, rury z warstwą poślizgową, kabel w odcinkach 2·km </t>
  </si>
  <si>
    <t xml:space="preserve">Mufy złączowe przelotowe kabli światłowodowych w kanalizacji kablowej, otwarcie mufy zamkniętej na stałe skręcanej </t>
  </si>
  <si>
    <t xml:space="preserve">Mufy złączowe przelotowe kabli światłowodowych w kanalizacji kablowej, zamknięcie na stałe mufy skręcanej </t>
  </si>
  <si>
    <t xml:space="preserve">Montaż złączy przelotowych na kablach światłowodowych ułożonych w kanalizacji kablowej, kabel tubowy, mufa skręcana, dodatek za każdy następny spajany światłowód </t>
  </si>
  <si>
    <t>Wyciąganie kanalizacji wtórnej 1xFP-MR-G-12/8 z kanalizacji kablowej - analogia</t>
  </si>
  <si>
    <t>Pomiary reflektometryczne linii światłowodowych, pomiary końcowe odcinka kontrolnego z kabla, mierzony 1 światłowód</t>
  </si>
  <si>
    <t>Pomiary reflektometryczne linii światłowodowych, pomiary końcowe odcinka kontrolnego z kabla, dodatek za każdy następny zmierzony światłowód</t>
  </si>
  <si>
    <t>Pomiary tłumienności optycznej linii światłowodowych metodą transmisyjną, pomiar przeprowadzany razem z innymi pomiarami, mierzony 1 światłowód</t>
  </si>
  <si>
    <t>Pomiary tłumienności optycznej linii światłowodowych metodą transmisyjną, pomiar przeprowadzany razem z innymi pomiarami, dodatek za każdy następny zmierzony światłowód</t>
  </si>
  <si>
    <t>Wyciąganie kabli światłowodowych z rurociągu i kanalizacji kablowej wciągarką mechaniczną z rejestratorem siły, rury bez warstwy poślizgowej bez linki, kabel w odcinkach 2·km - analogia</t>
  </si>
  <si>
    <t>Wciąganie kabli światłowodowych do kanalizacji kablowej i rurociągu wciągarką mechaniczną z rejestratorem siły, rury bez warstwy poślizgowej bez linki, kabel w odcinkach 2·km</t>
  </si>
  <si>
    <t>Mufy złączowe przelotowe kabli światłowodowych w kanalizacji kablowej, otwarcie mufy zamkniętej na stałe skręcanej</t>
  </si>
  <si>
    <t>Mufy złączowe przelotowe kabli światłowodowych w kanalizacji kablowej, zamknięcie na stałe mufy skręcanej</t>
  </si>
  <si>
    <t>Montaż złączy przelotowych na kablach światłowodowych ułożonych w kanalizacji kablowej, kabel tubowy, mufa skręcana, dodatek za każdy następny spajany światłowód</t>
  </si>
  <si>
    <t>Wyciąganie kabli światłowodowych z kanalizacji kablowej wciągarką mechaniczną z rejestratorem siły, rury bez warstwy poślizgowej bez linki, kabel w odcinkach 2·km - analogia</t>
  </si>
  <si>
    <t>Wciąganie kabli światłowodowych do kanalizacji kablowej wciągarką mechaniczną z rejestratorem siły, rury bez warstwy poślizgowej bez linki, kabel w odcinkach 2·km</t>
  </si>
  <si>
    <t>Ułożenie rur osłonowych z HDPE o śr. 160 mm - Rura osłonowa 160mm, 750N, do osłony kabla w ziemi</t>
  </si>
  <si>
    <t>Układanie kabli o masie do 3.0 kg/m w rurach, pustakach lub kanałach zamkniętych - NA2XS(F)2Y 1x70/16</t>
  </si>
  <si>
    <t>Układanie kabli o masie do 2.0 kg/m w rowach kablowych ręcznie - NA2XS(F)2Y 70/16</t>
  </si>
  <si>
    <t>KOLIZJA SN-1</t>
  </si>
  <si>
    <t>Łączenie w rowach kabli wielożyłowych o izolacji papierowej i powłoce ołowianej (Al do 95 mm2) na U do 20 kV z kablami 1-żyłowymi z zastosowaniem mufy przelotowej i muf z taśm izolacyjnych - montaż muf przejściowych zimnokurczliwych</t>
  </si>
  <si>
    <t>Badanie linii kablowej SN</t>
  </si>
  <si>
    <t>Demontaż kabli wielożyłowych o masie 3,0-5,5 kg/m - demontaż/unieczynnienie kabla HAKFStA 3x50</t>
  </si>
  <si>
    <t>KOLIZJA nn-1</t>
  </si>
  <si>
    <t>Montaż i stawianie słupów linii napowietrznej nn z żerdzi wirowanych, z montażem ustoju i uzbrojenia  - Słup RNK-10,5/10</t>
  </si>
  <si>
    <t>Montaż i stawianie słupów linii napowietrznej nn z żerdzi wirowanych, z montażem ustoju i uzbrojenia  - Słup N-10,5/6</t>
  </si>
  <si>
    <t>Wykonanie uziomu stanowiska słupowego - wbicie uziomów pionowych metodą udarową, połączenie bednarką ocynkowaną i wprowadzenie na słup z wykonaniem uchwytu kontrolnego</t>
  </si>
  <si>
    <t>Montaż przewodów o przekroju do 50 mm2 rozciąganych z udziałem podnośnika samochodowego dla linii niskiego napięcia (odcinek linii do 300 m) - zawieszenie istn. przewodów AL50</t>
  </si>
  <si>
    <t>Montaż przewodów o przekroju do 50 mm2 rozciąganych z udziałem podnośnika samochodowego dla linii niskiego napięcia (odcinek linii do 300 m) - zawieszenie istn. przewodów AL25</t>
  </si>
  <si>
    <t>Montaż przewodów izolowanych linii napowietrznej nn typu AsXSn lub podobnych o przekroju do 4x95 mm2 (odcinek linii do 300 m) - zawieszenie istn. przewodów AsXSn</t>
  </si>
  <si>
    <t>Wprowadzenie kabla na słup z ułożeniem rury osłonowej, przymocowaniem kabla -  wprowadzenie na słup istn. linii kablowej</t>
  </si>
  <si>
    <t>Demontaż słupów żelbetowych linii NN bliźniaczych - z kosztami transportu/utylizacji</t>
  </si>
  <si>
    <t>Przewierty mechaniczne dla rury o śr.do 125 mm pod obiektami - przecisk 1xHDPE 110</t>
  </si>
  <si>
    <t>Ułożenie rur osłonowych HDPE 110mm do ochrony kabla, wytrzymałość na ściskanie 750N</t>
  </si>
  <si>
    <t>Układanie uziomów w rowach kablowych - bednarka ocynkowana 30x4</t>
  </si>
  <si>
    <t>Układanie kabli o masie do 1.0 kg/m w rurach, pustakach lub kanałach zamkniętych - YAKY 4x 25</t>
  </si>
  <si>
    <t>Układanie kabli o masie do 1.0 kg/m w rowach kablowych ręcznie - YAKY 4x25</t>
  </si>
  <si>
    <t>Układanie kabli o masie do 1.0 kg/m w rurach, pustakach lub kanałach zamkniętych - YKY 3x 2,5</t>
  </si>
  <si>
    <t>Układanie kabli o masie do 1.0 kg/m w rowach kablowych ręcznie - YAKY 3x2,5</t>
  </si>
  <si>
    <t>Mechaniczne pogrążanie uziomów pionowych prętowych w gruncie kat III - uziemienie wskazanych słupów oświetleniowych</t>
  </si>
  <si>
    <t>Montaż szaf sterowniczych sygnalizacji ulicznej lub oświetlenia zewnętrznego o ciężarze do 100 kg na gotowym fundamencie - szafa SO</t>
  </si>
  <si>
    <t>Urządzenia rozdzielcze (zestawy) o masie do 20 kg na fundamencie prefabrykowanym - szafa SZx</t>
  </si>
  <si>
    <t>Montaż głowic kablowych - zarobienie na sucho końca kabla Al 4-żyłowego o przekroju do 50 mm2 na napięcie do 1 kV o izolacji i powłoce z tworzyw sztucznych</t>
  </si>
  <si>
    <t>Montaż głowic kablowych - zarobienie na sucho końca kabla Cu 3-żyłowego o przekroju 2,5mm2 na napięcie do 1 kV o izolacji i powłoce z tworzyw sztucznych</t>
  </si>
  <si>
    <t>Mechaniczne pogrążanie uziomów pionowych prętowych w gruncie kat III</t>
  </si>
  <si>
    <t>Badania i próby pomontażowe</t>
  </si>
  <si>
    <t>Montaż znaków  gr. B- tablice mini</t>
  </si>
  <si>
    <t>Montaż znaków  gr. C- tablice mini</t>
  </si>
  <si>
    <t>Montaż znaków  gr. A- tablice średnie</t>
  </si>
  <si>
    <t>Montaż znaków  gr. B- tablice średnie</t>
  </si>
  <si>
    <t>Montaż znaków  gr. D- tablice średnie</t>
  </si>
  <si>
    <t>Montaż znaków  gr. E- tablice średnie</t>
  </si>
  <si>
    <t>Montaż znaków  gr. F- tablice średnie</t>
  </si>
  <si>
    <t>Montaż znaków  gr. G- tablice średnie</t>
  </si>
  <si>
    <t>Demontaż opraw oświetlenia zewnętrznego na trzpieniu słupa lub wysięgniku - oprawa na linii napowietrznej (z koszt. transportu/utylizacji)</t>
  </si>
  <si>
    <t>Demontaż wysięgników rurowych o ciężarze do 30 kg mocowanych na słupie lub ścianie - wysięgnik na linii napowietrznej (z koszt. transportu/utylizacji)</t>
  </si>
  <si>
    <t>Demontaż słupów oświetleniowych o masie do 100 kg (z koszt. transportu/utylizacji)</t>
  </si>
  <si>
    <t>Demontaż kabli wielożyłowych o masie 0,5-1,0 kg/m układanych w gruncie (z koszt. transportu/utylizacji)</t>
  </si>
  <si>
    <t>Przebudowa kanalizacji kablowej i kabli metalicznych Orange</t>
  </si>
  <si>
    <t>Przebudowa linii światłowodowej OKH 086341D/051 własności Orange</t>
  </si>
  <si>
    <t>Ułożenie kabla oświetleniowego</t>
  </si>
  <si>
    <t>Montaż słupów oświetleniowych</t>
  </si>
  <si>
    <t>Badania pomontażowe</t>
  </si>
  <si>
    <t>Montaż szafy oświetleniowej</t>
  </si>
  <si>
    <t>Studnia kanalizacyjna z elementów betonowych o średnicy DN1000 mm; kompletna z włazem klasy D400 (właz betonowy w obudowie żeliwnej)</t>
  </si>
  <si>
    <t>Studnia kanalizacyjna z elementów betonowych o średnicy DN800 mm; kompletna z włazem klasy D400 (właz betonowy w obudowie żeliwnej)</t>
  </si>
  <si>
    <t>kpl</t>
  </si>
  <si>
    <t>Przestawienie 2 słupków 30 par 
z wydłuzeniem kabli (2 wstawki po 2 m na kablach XzTKMXpw 15x4x0,5)</t>
  </si>
  <si>
    <t>RAZEM</t>
  </si>
  <si>
    <t>Roboty pomiarowe przy liniowych robotach ziemnych - trasa dróg w terenie równinnym - dla wszystkich branż</t>
  </si>
  <si>
    <t>Wykonanie nawierzchni z kostki kamiennej łupanej 15/17, spoinowanej zaprawą na bazie żywic epoksydowych na min. 2/3 wysokości na podsypce cementowo-piaskowej 1:4 gr. min 3cm - zabruki</t>
  </si>
  <si>
    <t>D-01.03.04</t>
  </si>
  <si>
    <t>Usunięcie drzew i krzewów</t>
  </si>
  <si>
    <t>Wartość PLN</t>
  </si>
  <si>
    <t>Nr SST</t>
  </si>
  <si>
    <t>Nawierzchnia z mieszanki mastyksowo-grysowej (SMA)</t>
  </si>
  <si>
    <t>Wartość
PLN</t>
  </si>
  <si>
    <t>D.03.02.01</t>
  </si>
  <si>
    <t>Malowanie miejsc postojowych dla niepełnosprawnych na niebiesko - malowanie cienkowarstwowe</t>
  </si>
  <si>
    <t>odc.</t>
  </si>
  <si>
    <t>D.01.03.05</t>
  </si>
  <si>
    <t>T.00.00.01</t>
  </si>
  <si>
    <t>Elementy Kanału Technologicznego</t>
  </si>
  <si>
    <t>Przebudowa/rozbudowa 2425P Żydowo - Rokietnica – ul. Kolejowa w m. Rokietnica</t>
  </si>
  <si>
    <t>D.01.03.04</t>
  </si>
  <si>
    <t>Przebudowa linii światłowodowej ROKTB015K-01  własności Netia</t>
  </si>
  <si>
    <t>Przebudowa linii światłowodowej OTK 24J własność SYSTEMIA</t>
  </si>
  <si>
    <t>Uszczelnienie rury przepustu</t>
  </si>
  <si>
    <t>E.01.00.00</t>
  </si>
  <si>
    <t>E.02.00.00</t>
  </si>
  <si>
    <t>Montaż linii napowietrznej</t>
  </si>
  <si>
    <t>Montaż osprzętu kablowego</t>
  </si>
  <si>
    <t>Montaż linii kablowych</t>
  </si>
  <si>
    <t>BRANŻA ELEKTROENERGETYCZNA - KOLIZJE</t>
  </si>
  <si>
    <t>KOSZTORYS OFERTOWY</t>
  </si>
  <si>
    <t>KANAŁ TECHNOLOGICZNY</t>
  </si>
  <si>
    <t xml:space="preserve">BRANŻA DROGOWA </t>
  </si>
  <si>
    <t>BRANŻA ELEKTROENERGETYCZNA - OŚWIETLENIE DROGOWE</t>
  </si>
  <si>
    <t>D.07.07.01</t>
  </si>
  <si>
    <t>Wyszczególnienie</t>
  </si>
  <si>
    <t>RAZEM NETTO</t>
  </si>
  <si>
    <t>Wykonanie organizacji ruchu na czas budowy i zabezpieczenie robót</t>
  </si>
  <si>
    <t>Wymagania ogólne</t>
  </si>
  <si>
    <t>Transport gruzu z terenu rozbiórki przy ręcznym załadowaniu i wyładowaniu samochodem skrzyniowym (wraz z kosztami utylizacji)</t>
  </si>
  <si>
    <t>Roboty ziemne wykonywane koparkami podsiębiernymi w gruncie kat. III-IV z odwodnieniem i zabezpieczeniem ścian wykopu szalunkami oraz transportem urobku samochodami samowyładowczymi na składowisko Wykonawcy</t>
  </si>
  <si>
    <t>Roboty ziemne wykonywane koparkami podsiębiernymi w gruncie kat. III-IV z odwodnieniem i zabezpieczeniem ścian wykopu oraz transportem urobku samochodami samowyładowczymi na składowisko Wykonawcy</t>
  </si>
  <si>
    <t>Wykonanie wykopów ziemnych dla ułożenia rur i kabli z odwodnieniem i zabezpieczeniem ścian wykopu, wykonaniem obsypki, zasypaniem wykopów i rozplantowaniem nadmiaru ziemi</t>
  </si>
  <si>
    <t>Wykopy ręczne z odwodnieniem i zabezpieczeniem ścian wykopu szalunkami oraz transportem urobku na składowisko Wykonawcy</t>
  </si>
  <si>
    <t>Aktualizacja projektu stałej organizacji ruchu w zakresie dodatkowego przejścia dla pieszych w rejonie skrzyżowania z ul. Krętą wraz z uzyskaniem wymaganych opinii i uzyskaniem zatwierdzenia przez organ zarządzajacy ruchem</t>
  </si>
  <si>
    <t>Regulacja wysokościowa studni kanalizacyjnych - zastosowanie zestawu naprawczego z włazem żeliwnym D400</t>
  </si>
  <si>
    <t>Ustawienie obrzeży betonowych o wym. 30x8 cm na podsypce cementowo-piaskowej i ławie betonowej z oporem z wyp.spoin zaprawą cem.</t>
  </si>
  <si>
    <t>Ustawienie krawężników najazdowych betonowych 20x22 cm na podsypce cementowo-piaskowej  i ławie betonowej z oporem z wyp. spoin zaprawą cem.</t>
  </si>
  <si>
    <t>Ustawienie krawężników trapezowych betonowych 15x21x30 cm na podsypce cementowo-piaskowej  i ławie betonowej z oporem z wyp. spoin zaprawą cem. - wyspy</t>
  </si>
  <si>
    <t>Ustawienie oporników betonowych 12x25 cm na podsypce cementowo-piaskowej i ławie betonowej z oporem z wyp.spoin zaprawą cem.</t>
  </si>
  <si>
    <t>Wykonanie nawierzchni z kostki brukowej betonowej typu cegła z mikrofazą, gr. 8 cm na podsypce cementowo-piaskowej 1:4 gr. 5cm - (kol. grafitowy) - zjazdy</t>
  </si>
  <si>
    <t>Wykonanie nawierzchni z kostki brukowej betonowej typu cegła z mikrofazą, gr. 8 cm na podsypce cementowo-piaskowej 1:4 gr. 5cm - (kol. szary) - miejsca postojowe</t>
  </si>
  <si>
    <t>Wykonanie nawierzchni z kostki brukowej betonowej typu cegła z mikrofazą, gr. 8 cm na podsypce cementowo-piaskowej 1:4 gr. 5cm - (kol. szary) - chodnik</t>
  </si>
  <si>
    <t>Wykonanie nawierzchni z kostki brukowej betonowej typu cegła z mikrofazą, gr. 8 cm na podsypce cementowo-piaskowej 1:4 gr. 5cm - (kol. czerwony) - wyspy i ścieżka pieszo-rowerowa</t>
  </si>
  <si>
    <t>Montaż słupków dla znaków pionowych (rodzaj słupków wg Projektu Organizacji Ruchu) - wysięgnik</t>
  </si>
  <si>
    <t>Montaż słupków 63mm dla znaków pionowych (rodzaj słupków wg Projektu Organizacji Ruchu)</t>
  </si>
  <si>
    <t>Montaż słupków podwójnych dla znaków pionowych (rodzaj słupków wg Projektu Organizacji Ruchu)</t>
  </si>
  <si>
    <t>Konstrukcja wsporcza z fundamentem i wysięgnikiem do znaku E-2a</t>
  </si>
  <si>
    <t>Montaż słupów oświetleniowych okrągłych aluminiowych anodowanych na fundamencie, o wysokości 9m z wysięgnikiem łukowym aluminiowym anodowanym (w:1,5m/n:5°) i oprawą LED 75W  z wykonaniem wykopu, posadowieniem fundamentu, ustawieniem słupa, wprowadzeniem i zarobieniem kabla, montażem tabliczki bezpiecznikowej, montażem wysięgnika, wciągnięciem przewodów i montażem oprawy</t>
  </si>
  <si>
    <t>Montaż słupów oświetleniowych okrągłych aluminiowych anodowanych o wysokości 6m na fundamencie, z wysięgnikiem łukowym aluminiowym anodowanym (w:2,0m/n:5°) i oprawą LED 137W, z optyką do przejść dla pieszych,  z wykonaniem wykopu, posadowieniem fundamentu, ustawieniem słupa, wprowadzeniem i zarobieniem kabla, montażem tabliczki bezpiecznikowej, montażem wysięgnika, wciągnięciem przewodów i montażem oprawy</t>
  </si>
  <si>
    <t>Montaż słupów oświetleniowych okrągłych aluminiowych anodowanych o wysokości 6m na fundamencie, z wysięgnikiem łukowym aluminiowym anodowanym (w:1,0m/n:0°) i oprawą LED 28,8W  z wykonaniem wykopu, posadowieniem fundamentu, ustawieniem słupa, wprowadzeniem i zarobieniem kabla, montażem tabliczki bezpiecznikowej, montażem wysięgnika, wciągnięciem przewodów i montażem oprawy</t>
  </si>
  <si>
    <t>Ustawienie krawężników betonowych 20x30 cm na podsypce cementowo-piaskowej i ławie betonowej z oporem z wyp. spoin zaprawą cem.</t>
  </si>
  <si>
    <t>Wykonanie ścieku z dwóch rzędów kostki brukowej betonowej (typ cegła) gr. 8 cm na podsypce cementowo-piaskowej 1:4 gr. 5cm i ławie betonowej</t>
  </si>
  <si>
    <t>Nawierzchnia z betonu asfaltowego - warstwa ścieralna</t>
  </si>
  <si>
    <t>Podbudowa z mieszanki niezwiązanej 0/31.5, C90/3 gr. 10cm - ścieżka pieszo-rowerowa od km 0+000 do ul. Koszycy</t>
  </si>
  <si>
    <t>Wykonanie nawierzchni z betonu asfaltowego AC 8 S, 50/70 min. gr. 5cm - ścieżka pieszo-rowerowa od km 0+000 do ul. Koszycy</t>
  </si>
  <si>
    <t>Wykonanie nawierzchni z betonu asfaltowego AC 16W, 35/50 min. gr. 5cm - jezdnia</t>
  </si>
  <si>
    <t>D 05.03.05a</t>
  </si>
  <si>
    <t>D 05.03.05b</t>
  </si>
  <si>
    <t>Warstwa ulepszonego podłoża z gruntu stabilizowanego spoiwem hydraulicznym C1,5/2, gr. 30cm - ścieżka pieszo-rowerowa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</si>
</sst>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00"/>
    <numFmt numFmtId="173" formatCode="#,##0.00\ [$zł-415];[Red]\-#,##0.00\ [$zł-415]"/>
    <numFmt numFmtId="174" formatCode="#,##0.00\ &quot;zł&quot;"/>
    <numFmt numFmtId="175" formatCode="0.000000"/>
    <numFmt numFmtId="176" formatCode="_-* #,##0.00\ _z_ł_-;\-* #,##0.00\ _z_ł_-;_-* \-??\ _z_ł_-;_-@_-"/>
    <numFmt numFmtId="177" formatCode="0_ "/>
    <numFmt numFmtId="178" formatCode="#\ ###\ ###\ ##0.00"/>
    <numFmt numFmtId="179" formatCode="#\ ###\ ###\ ##0.000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"/>
    <numFmt numFmtId="183" formatCode="#0.00"/>
    <numFmt numFmtId="184" formatCode="#\ ##0.00"/>
    <numFmt numFmtId="185" formatCode="#\ ##0"/>
    <numFmt numFmtId="186" formatCode="##\ ###\ ###\ ##0.000"/>
    <numFmt numFmtId="187" formatCode="###\ ###\ ###\ ##0.000"/>
    <numFmt numFmtId="188" formatCode="####\ ###\ ###\ ##0.000"/>
    <numFmt numFmtId="189" formatCode="#,##0.000"/>
    <numFmt numFmtId="190" formatCode="#,##0.00_ ;\-#,##0.00\ "/>
  </numFmts>
  <fonts count="53">
    <font>
      <sz val="10"/>
      <name val="Arial"/>
      <family val="2"/>
    </font>
    <font>
      <sz val="10"/>
      <name val="Arial CE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rgb="FF0000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1" fillId="0" borderId="0">
      <alignment/>
      <protection/>
    </xf>
    <xf numFmtId="0" fontId="0" fillId="0" borderId="0" applyNumberFormat="0" applyFill="0" applyBorder="0" applyProtection="0">
      <alignment vertical="top"/>
    </xf>
    <xf numFmtId="0" fontId="42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 vertical="top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1" fontId="6" fillId="0" borderId="0" xfId="0" applyNumberFormat="1" applyFont="1" applyAlignment="1">
      <alignment vertical="top"/>
    </xf>
    <xf numFmtId="2" fontId="6" fillId="0" borderId="0" xfId="0" applyNumberFormat="1" applyFont="1" applyFill="1" applyAlignment="1">
      <alignment vertical="top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top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10" xfId="57" applyNumberFormat="1" applyFont="1" applyFill="1" applyBorder="1" applyAlignment="1" applyProtection="1">
      <alignment horizontal="center" vertical="center" wrapText="1"/>
      <protection/>
    </xf>
    <xf numFmtId="0" fontId="50" fillId="0" borderId="10" xfId="57" applyFont="1" applyBorder="1" applyAlignment="1" applyProtection="1">
      <alignment vertical="center" wrapText="1"/>
      <protection/>
    </xf>
    <xf numFmtId="0" fontId="50" fillId="0" borderId="10" xfId="0" applyFont="1" applyBorder="1" applyAlignment="1">
      <alignment vertical="center" wrapText="1"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top"/>
    </xf>
    <xf numFmtId="0" fontId="50" fillId="0" borderId="10" xfId="57" applyFont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/>
    </xf>
    <xf numFmtId="0" fontId="3" fillId="36" borderId="15" xfId="0" applyNumberFormat="1" applyFont="1" applyFill="1" applyBorder="1" applyAlignment="1" applyProtection="1">
      <alignment horizontal="center" vertical="center" wrapText="1"/>
      <protection/>
    </xf>
    <xf numFmtId="0" fontId="2" fillId="35" borderId="19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top"/>
    </xf>
    <xf numFmtId="0" fontId="2" fillId="35" borderId="14" xfId="0" applyNumberFormat="1" applyFont="1" applyFill="1" applyBorder="1" applyAlignment="1" applyProtection="1">
      <alignment vertical="center" wrapText="1"/>
      <protection/>
    </xf>
    <xf numFmtId="0" fontId="2" fillId="35" borderId="20" xfId="0" applyNumberFormat="1" applyFont="1" applyFill="1" applyBorder="1" applyAlignment="1" applyProtection="1">
      <alignment vertical="center" wrapText="1"/>
      <protection/>
    </xf>
    <xf numFmtId="0" fontId="2" fillId="35" borderId="21" xfId="0" applyNumberFormat="1" applyFont="1" applyFill="1" applyBorder="1" applyAlignment="1" applyProtection="1">
      <alignment vertical="center" wrapText="1"/>
      <protection/>
    </xf>
    <xf numFmtId="0" fontId="2" fillId="35" borderId="22" xfId="0" applyNumberFormat="1" applyFont="1" applyFill="1" applyBorder="1" applyAlignment="1" applyProtection="1">
      <alignment vertical="center" wrapText="1"/>
      <protection/>
    </xf>
    <xf numFmtId="0" fontId="2" fillId="35" borderId="23" xfId="0" applyNumberFormat="1" applyFont="1" applyFill="1" applyBorder="1" applyAlignment="1" applyProtection="1">
      <alignment vertical="center" wrapText="1"/>
      <protection/>
    </xf>
    <xf numFmtId="0" fontId="2" fillId="35" borderId="24" xfId="0" applyNumberFormat="1" applyFont="1" applyFill="1" applyBorder="1" applyAlignment="1" applyProtection="1">
      <alignment vertical="center" wrapText="1"/>
      <protection/>
    </xf>
    <xf numFmtId="0" fontId="2" fillId="35" borderId="25" xfId="0" applyNumberFormat="1" applyFont="1" applyFill="1" applyBorder="1" applyAlignment="1" applyProtection="1">
      <alignment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26" xfId="0" applyNumberFormat="1" applyFont="1" applyFill="1" applyBorder="1" applyAlignment="1" applyProtection="1">
      <alignment vertical="center" wrapText="1"/>
      <protection/>
    </xf>
    <xf numFmtId="0" fontId="2" fillId="35" borderId="14" xfId="0" applyNumberFormat="1" applyFont="1" applyFill="1" applyBorder="1" applyAlignment="1" applyProtection="1">
      <alignment vertical="center"/>
      <protection/>
    </xf>
    <xf numFmtId="0" fontId="2" fillId="35" borderId="20" xfId="0" applyNumberFormat="1" applyFont="1" applyFill="1" applyBorder="1" applyAlignment="1" applyProtection="1">
      <alignment vertical="center"/>
      <protection/>
    </xf>
    <xf numFmtId="0" fontId="2" fillId="35" borderId="21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vertical="center" wrapText="1"/>
    </xf>
    <xf numFmtId="0" fontId="2" fillId="35" borderId="20" xfId="0" applyFont="1" applyFill="1" applyBorder="1" applyAlignment="1">
      <alignment vertical="center" wrapText="1"/>
    </xf>
    <xf numFmtId="0" fontId="2" fillId="35" borderId="21" xfId="0" applyFont="1" applyFill="1" applyBorder="1" applyAlignment="1">
      <alignment vertical="center" wrapText="1"/>
    </xf>
    <xf numFmtId="0" fontId="2" fillId="36" borderId="14" xfId="0" applyNumberFormat="1" applyFont="1" applyFill="1" applyBorder="1" applyAlignment="1" applyProtection="1">
      <alignment vertical="center" wrapText="1"/>
      <protection/>
    </xf>
    <xf numFmtId="0" fontId="2" fillId="36" borderId="2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5" borderId="20" xfId="0" applyNumberFormat="1" applyFont="1" applyFill="1" applyBorder="1" applyAlignment="1" applyProtection="1">
      <alignment vertical="center" wrapText="1"/>
      <protection/>
    </xf>
    <xf numFmtId="4" fontId="2" fillId="35" borderId="23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35" borderId="25" xfId="0" applyNumberFormat="1" applyFont="1" applyFill="1" applyBorder="1" applyAlignment="1" applyProtection="1">
      <alignment vertical="center" wrapText="1"/>
      <protection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35" borderId="20" xfId="0" applyNumberFormat="1" applyFont="1" applyFill="1" applyBorder="1" applyAlignment="1" applyProtection="1">
      <alignment vertical="center"/>
      <protection/>
    </xf>
    <xf numFmtId="4" fontId="3" fillId="0" borderId="13" xfId="0" applyNumberFormat="1" applyFont="1" applyFill="1" applyBorder="1" applyAlignment="1">
      <alignment horizontal="center" vertical="center"/>
    </xf>
    <xf numFmtId="4" fontId="2" fillId="35" borderId="20" xfId="0" applyNumberFormat="1" applyFont="1" applyFill="1" applyBorder="1" applyAlignment="1">
      <alignment vertical="center" wrapText="1"/>
    </xf>
    <xf numFmtId="4" fontId="2" fillId="36" borderId="20" xfId="0" applyNumberFormat="1" applyFont="1" applyFill="1" applyBorder="1" applyAlignment="1" applyProtection="1">
      <alignment vertical="center" wrapText="1"/>
      <protection/>
    </xf>
    <xf numFmtId="4" fontId="3" fillId="0" borderId="12" xfId="0" applyNumberFormat="1" applyFont="1" applyBorder="1" applyAlignment="1">
      <alignment horizontal="center" vertical="center" wrapText="1"/>
    </xf>
    <xf numFmtId="4" fontId="2" fillId="35" borderId="21" xfId="0" applyNumberFormat="1" applyFont="1" applyFill="1" applyBorder="1" applyAlignment="1" applyProtection="1">
      <alignment vertical="center" wrapText="1"/>
      <protection/>
    </xf>
    <xf numFmtId="4" fontId="2" fillId="35" borderId="27" xfId="0" applyNumberFormat="1" applyFont="1" applyFill="1" applyBorder="1" applyAlignment="1" applyProtection="1">
      <alignment vertical="center" wrapText="1"/>
      <protection/>
    </xf>
    <xf numFmtId="4" fontId="2" fillId="35" borderId="28" xfId="0" applyNumberFormat="1" applyFont="1" applyFill="1" applyBorder="1" applyAlignment="1" applyProtection="1">
      <alignment vertical="center" wrapText="1"/>
      <protection/>
    </xf>
    <xf numFmtId="4" fontId="2" fillId="35" borderId="21" xfId="0" applyNumberFormat="1" applyFont="1" applyFill="1" applyBorder="1" applyAlignment="1" applyProtection="1">
      <alignment vertical="center"/>
      <protection/>
    </xf>
    <xf numFmtId="4" fontId="2" fillId="35" borderId="21" xfId="0" applyNumberFormat="1" applyFont="1" applyFill="1" applyBorder="1" applyAlignment="1">
      <alignment vertical="center" wrapText="1"/>
    </xf>
    <xf numFmtId="4" fontId="2" fillId="36" borderId="21" xfId="0" applyNumberFormat="1" applyFont="1" applyFill="1" applyBorder="1" applyAlignment="1" applyProtection="1">
      <alignment vertical="center" wrapText="1"/>
      <protection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57" applyNumberFormat="1" applyFont="1" applyFill="1" applyBorder="1" applyAlignment="1" applyProtection="1">
      <alignment horizontal="center" vertical="center" wrapText="1"/>
      <protection/>
    </xf>
    <xf numFmtId="178" fontId="51" fillId="36" borderId="10" xfId="57" applyNumberFormat="1" applyFont="1" applyFill="1" applyBorder="1" applyAlignment="1" applyProtection="1">
      <alignment horizontal="center" vertical="center" wrapText="1"/>
      <protection/>
    </xf>
    <xf numFmtId="178" fontId="51" fillId="36" borderId="14" xfId="57" applyNumberFormat="1" applyFont="1" applyFill="1" applyBorder="1" applyAlignment="1" applyProtection="1">
      <alignment horizontal="center" vertical="center" wrapText="1"/>
      <protection/>
    </xf>
    <xf numFmtId="178" fontId="51" fillId="36" borderId="14" xfId="57" applyNumberFormat="1" applyFont="1" applyFill="1" applyBorder="1" applyAlignment="1" applyProtection="1">
      <alignment vertical="center" wrapText="1"/>
      <protection/>
    </xf>
    <xf numFmtId="178" fontId="51" fillId="36" borderId="20" xfId="57" applyNumberFormat="1" applyFont="1" applyFill="1" applyBorder="1" applyAlignment="1" applyProtection="1">
      <alignment vertical="center" wrapText="1"/>
      <protection/>
    </xf>
    <xf numFmtId="178" fontId="51" fillId="36" borderId="21" xfId="57" applyNumberFormat="1" applyFont="1" applyFill="1" applyBorder="1" applyAlignment="1" applyProtection="1">
      <alignment vertical="center" wrapText="1"/>
      <protection/>
    </xf>
    <xf numFmtId="4" fontId="50" fillId="0" borderId="10" xfId="57" applyNumberFormat="1" applyFont="1" applyBorder="1" applyAlignment="1" applyProtection="1">
      <alignment horizontal="center" vertical="center" wrapText="1"/>
      <protection/>
    </xf>
    <xf numFmtId="4" fontId="51" fillId="36" borderId="20" xfId="57" applyNumberFormat="1" applyFont="1" applyFill="1" applyBorder="1" applyAlignment="1" applyProtection="1">
      <alignment vertical="center" wrapText="1"/>
      <protection/>
    </xf>
    <xf numFmtId="4" fontId="51" fillId="36" borderId="21" xfId="57" applyNumberFormat="1" applyFont="1" applyFill="1" applyBorder="1" applyAlignment="1" applyProtection="1">
      <alignment vertical="center" wrapText="1"/>
      <protection/>
    </xf>
    <xf numFmtId="4" fontId="50" fillId="0" borderId="10" xfId="0" applyNumberFormat="1" applyFont="1" applyBorder="1" applyAlignment="1">
      <alignment horizontal="center" vertical="center" wrapText="1"/>
    </xf>
    <xf numFmtId="4" fontId="51" fillId="36" borderId="10" xfId="57" applyNumberFormat="1" applyFont="1" applyFill="1" applyBorder="1" applyAlignment="1" applyProtection="1">
      <alignment horizontal="center" vertical="center" wrapText="1"/>
      <protection/>
    </xf>
    <xf numFmtId="178" fontId="51" fillId="36" borderId="10" xfId="0" applyNumberFormat="1" applyFont="1" applyFill="1" applyBorder="1" applyAlignment="1">
      <alignment horizontal="center" vertical="center" wrapText="1"/>
    </xf>
    <xf numFmtId="178" fontId="51" fillId="36" borderId="14" xfId="0" applyNumberFormat="1" applyFont="1" applyFill="1" applyBorder="1" applyAlignment="1">
      <alignment horizontal="center" vertical="center" wrapText="1"/>
    </xf>
    <xf numFmtId="178" fontId="51" fillId="36" borderId="14" xfId="0" applyNumberFormat="1" applyFont="1" applyFill="1" applyBorder="1" applyAlignment="1">
      <alignment vertical="center" wrapText="1"/>
    </xf>
    <xf numFmtId="178" fontId="51" fillId="36" borderId="20" xfId="0" applyNumberFormat="1" applyFont="1" applyFill="1" applyBorder="1" applyAlignment="1">
      <alignment vertical="center" wrapText="1"/>
    </xf>
    <xf numFmtId="178" fontId="51" fillId="36" borderId="21" xfId="0" applyNumberFormat="1" applyFont="1" applyFill="1" applyBorder="1" applyAlignment="1">
      <alignment vertical="center" wrapText="1"/>
    </xf>
    <xf numFmtId="4" fontId="51" fillId="36" borderId="20" xfId="0" applyNumberFormat="1" applyFont="1" applyFill="1" applyBorder="1" applyAlignment="1">
      <alignment vertical="center" wrapText="1"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18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20" xfId="0" applyNumberFormat="1" applyFont="1" applyFill="1" applyBorder="1" applyAlignment="1" applyProtection="1">
      <alignment horizontal="left" vertical="center"/>
      <protection/>
    </xf>
    <xf numFmtId="0" fontId="3" fillId="36" borderId="10" xfId="0" applyFont="1" applyFill="1" applyBorder="1" applyAlignment="1">
      <alignment vertical="top"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 wrapText="1"/>
    </xf>
    <xf numFmtId="44" fontId="2" fillId="36" borderId="18" xfId="0" applyNumberFormat="1" applyFont="1" applyFill="1" applyBorder="1" applyAlignment="1" applyProtection="1">
      <alignment horizontal="right" vertical="top"/>
      <protection/>
    </xf>
    <xf numFmtId="44" fontId="2" fillId="36" borderId="29" xfId="0" applyNumberFormat="1" applyFont="1" applyFill="1" applyBorder="1" applyAlignment="1" applyProtection="1">
      <alignment horizontal="right" vertical="top"/>
      <protection/>
    </xf>
    <xf numFmtId="44" fontId="2" fillId="36" borderId="18" xfId="0" applyNumberFormat="1" applyFont="1" applyFill="1" applyBorder="1" applyAlignment="1" applyProtection="1">
      <alignment horizontal="right" vertical="center"/>
      <protection/>
    </xf>
    <xf numFmtId="44" fontId="2" fillId="36" borderId="29" xfId="0" applyNumberFormat="1" applyFont="1" applyFill="1" applyBorder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vertical="top"/>
    </xf>
    <xf numFmtId="0" fontId="2" fillId="36" borderId="14" xfId="0" applyNumberFormat="1" applyFont="1" applyFill="1" applyBorder="1" applyAlignment="1" applyProtection="1">
      <alignment horizontal="right" vertical="center"/>
      <protection/>
    </xf>
    <xf numFmtId="0" fontId="0" fillId="36" borderId="20" xfId="0" applyFont="1" applyFill="1" applyBorder="1" applyAlignment="1">
      <alignment vertical="top"/>
    </xf>
    <xf numFmtId="0" fontId="0" fillId="36" borderId="21" xfId="0" applyFont="1" applyFill="1" applyBorder="1" applyAlignment="1">
      <alignment vertical="top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57" applyFont="1" applyBorder="1" applyAlignment="1">
      <alignment horizontal="center"/>
      <protection/>
    </xf>
    <xf numFmtId="178" fontId="51" fillId="36" borderId="14" xfId="57" applyNumberFormat="1" applyFont="1" applyFill="1" applyBorder="1" applyAlignment="1" applyProtection="1">
      <alignment horizontal="right" vertical="center" wrapText="1"/>
      <protection/>
    </xf>
    <xf numFmtId="178" fontId="51" fillId="36" borderId="20" xfId="57" applyNumberFormat="1" applyFont="1" applyFill="1" applyBorder="1" applyAlignment="1" applyProtection="1">
      <alignment horizontal="right" vertical="center" wrapText="1"/>
      <protection/>
    </xf>
    <xf numFmtId="178" fontId="51" fillId="36" borderId="21" xfId="57" applyNumberFormat="1" applyFont="1" applyFill="1" applyBorder="1" applyAlignment="1" applyProtection="1">
      <alignment horizontal="right" vertical="center" wrapText="1"/>
      <protection/>
    </xf>
    <xf numFmtId="0" fontId="51" fillId="0" borderId="10" xfId="0" applyFont="1" applyBorder="1" applyAlignment="1">
      <alignment horizontal="center"/>
    </xf>
    <xf numFmtId="178" fontId="51" fillId="36" borderId="14" xfId="0" applyNumberFormat="1" applyFont="1" applyFill="1" applyBorder="1" applyAlignment="1">
      <alignment horizontal="right" vertical="center" wrapText="1"/>
    </xf>
    <xf numFmtId="178" fontId="51" fillId="36" borderId="20" xfId="0" applyNumberFormat="1" applyFont="1" applyFill="1" applyBorder="1" applyAlignment="1">
      <alignment horizontal="right" vertical="center" wrapText="1"/>
    </xf>
    <xf numFmtId="178" fontId="51" fillId="36" borderId="21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Normalny 4 2" xfId="56"/>
    <cellStyle name="Normalny 5" xfId="57"/>
    <cellStyle name="Normalny 6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dxfs count="31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view="pageBreakPreview" zoomScale="130" zoomScaleSheetLayoutView="130" zoomScalePageLayoutView="0" workbookViewId="0" topLeftCell="A1">
      <selection activeCell="G21" sqref="G21"/>
    </sheetView>
  </sheetViews>
  <sheetFormatPr defaultColWidth="9.140625" defaultRowHeight="12.75"/>
  <cols>
    <col min="1" max="1" width="6.7109375" style="0" customWidth="1"/>
    <col min="2" max="2" width="50.7109375" style="0" customWidth="1"/>
    <col min="3" max="3" width="14.7109375" style="0" customWidth="1"/>
    <col min="9" max="9" width="15.00390625" style="0" bestFit="1" customWidth="1"/>
  </cols>
  <sheetData>
    <row r="1" spans="1:3" ht="25.5" customHeight="1">
      <c r="A1" s="156" t="str">
        <f>'DR'!B2</f>
        <v>Przebudowa/rozbudowa 2425P Żydowo - Rokietnica – ul. Kolejowa w m. Rokietnica</v>
      </c>
      <c r="B1" s="156"/>
      <c r="C1" s="156"/>
    </row>
    <row r="2" spans="1:3" ht="12.75" customHeight="1">
      <c r="A2" s="157" t="str">
        <f>'DR'!B3</f>
        <v>KOSZTORYS OFERTOWY</v>
      </c>
      <c r="B2" s="157"/>
      <c r="C2" s="157"/>
    </row>
    <row r="3" spans="1:3" ht="12.75" customHeight="1">
      <c r="A3" s="157" t="s">
        <v>93</v>
      </c>
      <c r="B3" s="157"/>
      <c r="C3" s="157"/>
    </row>
    <row r="4" spans="1:3" ht="12.75" customHeight="1">
      <c r="A4" s="79" t="s">
        <v>144</v>
      </c>
      <c r="B4" s="79" t="s">
        <v>347</v>
      </c>
      <c r="C4" s="79" t="s">
        <v>321</v>
      </c>
    </row>
    <row r="5" spans="1:3" ht="12.75" customHeight="1">
      <c r="A5" s="64">
        <v>1</v>
      </c>
      <c r="B5" s="146" t="str">
        <f>'DR'!B4</f>
        <v>BRANŻA DROGOWA </v>
      </c>
      <c r="C5" s="19">
        <f>'DR'!H139</f>
        <v>0</v>
      </c>
    </row>
    <row r="6" spans="1:3" ht="12.75" customHeight="1">
      <c r="A6" s="64">
        <v>2</v>
      </c>
      <c r="B6" s="147" t="str">
        <f>KD!B4</f>
        <v>BRANŻA KANALIZACYJNA</v>
      </c>
      <c r="C6" s="19">
        <f>KD!H46</f>
        <v>0</v>
      </c>
    </row>
    <row r="7" spans="1:3" ht="12.75" customHeight="1">
      <c r="A7" s="64">
        <v>3</v>
      </c>
      <c r="B7" s="147" t="str">
        <f>WOD!B4</f>
        <v>BRANŻA WODOCIĄGOWA</v>
      </c>
      <c r="C7" s="19">
        <f>WOD!H31</f>
        <v>0</v>
      </c>
    </row>
    <row r="8" spans="1:3" ht="12.75" customHeight="1">
      <c r="A8" s="64">
        <v>4</v>
      </c>
      <c r="B8" s="147" t="str">
        <f>KT!B4</f>
        <v>KANAŁ TECHNOLOGICZNY</v>
      </c>
      <c r="C8" s="19">
        <f>KT!H23</f>
        <v>0</v>
      </c>
    </row>
    <row r="9" spans="1:3" ht="12.75" customHeight="1">
      <c r="A9" s="64">
        <v>5</v>
      </c>
      <c r="B9" s="148" t="str">
        <f>TEL!B4</f>
        <v>BRANŻA TELETECHNICZNA - KOLIZJE</v>
      </c>
      <c r="C9" s="19">
        <f>TEL!H72</f>
        <v>0</v>
      </c>
    </row>
    <row r="10" spans="1:3" ht="12.75" customHeight="1">
      <c r="A10" s="64">
        <v>6</v>
      </c>
      <c r="B10" s="148" t="str">
        <f>'EN-KOL'!B4</f>
        <v>BRANŻA ELEKTROENERGETYCZNA - KOLIZJE</v>
      </c>
      <c r="C10" s="19">
        <f>'EN-KOL'!H33</f>
        <v>0</v>
      </c>
    </row>
    <row r="11" spans="1:3" ht="12.75" customHeight="1">
      <c r="A11" s="64">
        <v>7</v>
      </c>
      <c r="B11" s="28" t="str">
        <f>'EN-OSW'!B4</f>
        <v>BRANŻA ELEKTROENERGETYCZNA - OŚWIETLENIE DROGOWE</v>
      </c>
      <c r="C11" s="19">
        <f>'EN-OSW'!H35</f>
        <v>0</v>
      </c>
    </row>
    <row r="12" spans="1:3" ht="12.75" customHeight="1">
      <c r="A12" s="154" t="s">
        <v>348</v>
      </c>
      <c r="B12" s="155"/>
      <c r="C12" s="20">
        <f>SUM(C5:C11)</f>
        <v>0</v>
      </c>
    </row>
    <row r="13" spans="1:3" ht="12.75" customHeight="1">
      <c r="A13" s="152" t="s">
        <v>94</v>
      </c>
      <c r="B13" s="153"/>
      <c r="C13" s="20">
        <f>ROUND(C12*0.23,2)</f>
        <v>0</v>
      </c>
    </row>
    <row r="14" spans="1:3" ht="12.75" customHeight="1">
      <c r="A14" s="152" t="s">
        <v>95</v>
      </c>
      <c r="B14" s="153"/>
      <c r="C14" s="20">
        <f>C12+C13</f>
        <v>0</v>
      </c>
    </row>
  </sheetData>
  <sheetProtection/>
  <mergeCells count="6">
    <mergeCell ref="A14:B14"/>
    <mergeCell ref="A12:B12"/>
    <mergeCell ref="A13:B13"/>
    <mergeCell ref="A1:C1"/>
    <mergeCell ref="A3:C3"/>
    <mergeCell ref="A2:C2"/>
  </mergeCells>
  <conditionalFormatting sqref="C5:C14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L146"/>
  <sheetViews>
    <sheetView tabSelected="1" view="pageBreakPreview" zoomScale="130" zoomScaleSheetLayoutView="130" zoomScalePageLayoutView="0" workbookViewId="0" topLeftCell="A1">
      <selection activeCell="G9" sqref="G9"/>
    </sheetView>
  </sheetViews>
  <sheetFormatPr defaultColWidth="9.140625" defaultRowHeight="12.75"/>
  <cols>
    <col min="1" max="1" width="4.00390625" style="8" customWidth="1"/>
    <col min="2" max="2" width="3.7109375" style="31" customWidth="1"/>
    <col min="3" max="3" width="9.7109375" style="32" customWidth="1"/>
    <col min="4" max="4" width="50.7109375" style="33" customWidth="1"/>
    <col min="5" max="5" width="6.7109375" style="32" customWidth="1"/>
    <col min="6" max="6" width="8.7109375" style="34" customWidth="1"/>
    <col min="7" max="7" width="10.7109375" style="35" customWidth="1"/>
    <col min="8" max="8" width="12.7109375" style="36" customWidth="1"/>
    <col min="9" max="16384" width="9.140625" style="8" customWidth="1"/>
  </cols>
  <sheetData>
    <row r="2" spans="2:8" ht="25.5" customHeight="1">
      <c r="B2" s="163" t="s">
        <v>331</v>
      </c>
      <c r="C2" s="164"/>
      <c r="D2" s="164"/>
      <c r="E2" s="164"/>
      <c r="F2" s="164"/>
      <c r="G2" s="164"/>
      <c r="H2" s="165"/>
    </row>
    <row r="3" spans="2:8" ht="12.75" customHeight="1">
      <c r="B3" s="158" t="s">
        <v>342</v>
      </c>
      <c r="C3" s="158"/>
      <c r="D3" s="158"/>
      <c r="E3" s="158"/>
      <c r="F3" s="158"/>
      <c r="G3" s="159"/>
      <c r="H3" s="159"/>
    </row>
    <row r="4" spans="2:8" ht="12.75" customHeight="1">
      <c r="B4" s="158" t="s">
        <v>344</v>
      </c>
      <c r="C4" s="158"/>
      <c r="D4" s="158"/>
      <c r="E4" s="158"/>
      <c r="F4" s="158"/>
      <c r="G4" s="159"/>
      <c r="H4" s="159"/>
    </row>
    <row r="5" spans="2:8" ht="12.75" customHeight="1">
      <c r="B5" s="158" t="s">
        <v>144</v>
      </c>
      <c r="C5" s="158" t="s">
        <v>322</v>
      </c>
      <c r="D5" s="158" t="s">
        <v>0</v>
      </c>
      <c r="E5" s="158" t="s">
        <v>1</v>
      </c>
      <c r="F5" s="158"/>
      <c r="G5" s="166" t="s">
        <v>145</v>
      </c>
      <c r="H5" s="167" t="s">
        <v>324</v>
      </c>
    </row>
    <row r="6" spans="2:8" ht="12.75" customHeight="1">
      <c r="B6" s="158"/>
      <c r="C6" s="158"/>
      <c r="D6" s="158"/>
      <c r="E6" s="2" t="s">
        <v>2</v>
      </c>
      <c r="F6" s="3" t="s">
        <v>3</v>
      </c>
      <c r="G6" s="166"/>
      <c r="H6" s="167"/>
    </row>
    <row r="7" spans="2:8" ht="12.75" customHeight="1">
      <c r="B7" s="1">
        <v>1</v>
      </c>
      <c r="C7" s="2">
        <v>2</v>
      </c>
      <c r="D7" s="2">
        <v>3</v>
      </c>
      <c r="E7" s="2">
        <v>4</v>
      </c>
      <c r="F7" s="7">
        <v>5</v>
      </c>
      <c r="G7" s="124">
        <v>6</v>
      </c>
      <c r="H7" s="124">
        <v>7</v>
      </c>
    </row>
    <row r="8" spans="2:8" ht="12.75" customHeight="1">
      <c r="B8" s="68"/>
      <c r="C8" s="69" t="s">
        <v>4</v>
      </c>
      <c r="D8" s="86" t="s">
        <v>5</v>
      </c>
      <c r="E8" s="87"/>
      <c r="F8" s="87"/>
      <c r="G8" s="87"/>
      <c r="H8" s="88"/>
    </row>
    <row r="9" spans="2:8" ht="12.75" customHeight="1">
      <c r="B9" s="4">
        <v>1</v>
      </c>
      <c r="C9" s="43"/>
      <c r="D9" s="5" t="s">
        <v>350</v>
      </c>
      <c r="E9" s="6" t="s">
        <v>6</v>
      </c>
      <c r="F9" s="106">
        <v>1</v>
      </c>
      <c r="G9" s="106"/>
      <c r="H9" s="19">
        <f>ROUND(F9*G9,2)</f>
        <v>0</v>
      </c>
    </row>
    <row r="10" spans="2:8" ht="12.75" customHeight="1">
      <c r="B10" s="4">
        <v>2</v>
      </c>
      <c r="C10" s="43"/>
      <c r="D10" s="5" t="s">
        <v>349</v>
      </c>
      <c r="E10" s="4" t="s">
        <v>38</v>
      </c>
      <c r="F10" s="106">
        <v>1</v>
      </c>
      <c r="G10" s="106"/>
      <c r="H10" s="19">
        <f>ROUND(F10*G10,2)</f>
        <v>0</v>
      </c>
    </row>
    <row r="11" spans="2:8" ht="51.75" customHeight="1">
      <c r="B11" s="4">
        <v>3</v>
      </c>
      <c r="C11" s="43"/>
      <c r="D11" s="5" t="s">
        <v>356</v>
      </c>
      <c r="E11" s="4" t="s">
        <v>38</v>
      </c>
      <c r="F11" s="106">
        <v>1</v>
      </c>
      <c r="G11" s="106"/>
      <c r="H11" s="19">
        <f>ROUND(F11*G11,2)</f>
        <v>0</v>
      </c>
    </row>
    <row r="12" spans="2:8" ht="12.75" customHeight="1">
      <c r="B12" s="70"/>
      <c r="C12" s="69" t="s">
        <v>7</v>
      </c>
      <c r="D12" s="86" t="s">
        <v>8</v>
      </c>
      <c r="E12" s="87"/>
      <c r="F12" s="107"/>
      <c r="G12" s="107"/>
      <c r="H12" s="118"/>
    </row>
    <row r="13" spans="2:8" ht="12.75" customHeight="1">
      <c r="B13" s="70"/>
      <c r="C13" s="69" t="s">
        <v>9</v>
      </c>
      <c r="D13" s="86" t="s">
        <v>10</v>
      </c>
      <c r="E13" s="87"/>
      <c r="F13" s="107"/>
      <c r="G13" s="107"/>
      <c r="H13" s="118"/>
    </row>
    <row r="14" spans="2:8" ht="25.5" customHeight="1">
      <c r="B14" s="4">
        <v>4</v>
      </c>
      <c r="C14" s="43"/>
      <c r="D14" s="5" t="s">
        <v>317</v>
      </c>
      <c r="E14" s="4" t="s">
        <v>11</v>
      </c>
      <c r="F14" s="106">
        <v>0.54</v>
      </c>
      <c r="G14" s="19"/>
      <c r="H14" s="19">
        <f>ROUND(F14*G14,2)</f>
        <v>0</v>
      </c>
    </row>
    <row r="15" spans="2:8" ht="12.75" customHeight="1">
      <c r="B15" s="71"/>
      <c r="C15" s="69" t="s">
        <v>12</v>
      </c>
      <c r="D15" s="89" t="s">
        <v>320</v>
      </c>
      <c r="E15" s="90"/>
      <c r="F15" s="108"/>
      <c r="G15" s="108"/>
      <c r="H15" s="119"/>
    </row>
    <row r="16" spans="2:10" ht="39" customHeight="1">
      <c r="B16" s="10">
        <v>5</v>
      </c>
      <c r="C16" s="43"/>
      <c r="D16" s="5" t="s">
        <v>98</v>
      </c>
      <c r="E16" s="10" t="s">
        <v>13</v>
      </c>
      <c r="F16" s="109">
        <v>6</v>
      </c>
      <c r="G16" s="21"/>
      <c r="H16" s="19">
        <f>ROUND(F16*G16,2)</f>
        <v>0</v>
      </c>
      <c r="J16" s="17"/>
    </row>
    <row r="17" spans="2:10" ht="39" customHeight="1">
      <c r="B17" s="10">
        <v>6</v>
      </c>
      <c r="C17" s="43"/>
      <c r="D17" s="5" t="s">
        <v>99</v>
      </c>
      <c r="E17" s="10" t="s">
        <v>13</v>
      </c>
      <c r="F17" s="109">
        <v>1</v>
      </c>
      <c r="G17" s="21"/>
      <c r="H17" s="19">
        <f>ROUND(F17*G17,2)</f>
        <v>0</v>
      </c>
      <c r="J17" s="17"/>
    </row>
    <row r="18" spans="2:10" ht="25.5" customHeight="1">
      <c r="B18" s="10">
        <v>7</v>
      </c>
      <c r="C18" s="43"/>
      <c r="D18" s="5" t="s">
        <v>83</v>
      </c>
      <c r="E18" s="44" t="s">
        <v>30</v>
      </c>
      <c r="F18" s="109">
        <v>20</v>
      </c>
      <c r="G18" s="21"/>
      <c r="H18" s="19">
        <f>ROUND(F18*G18,2)</f>
        <v>0</v>
      </c>
      <c r="J18" s="17"/>
    </row>
    <row r="19" spans="2:10" ht="12.75" customHeight="1">
      <c r="B19" s="72"/>
      <c r="C19" s="69" t="s">
        <v>14</v>
      </c>
      <c r="D19" s="91" t="s">
        <v>15</v>
      </c>
      <c r="E19" s="92"/>
      <c r="F19" s="110"/>
      <c r="G19" s="110"/>
      <c r="H19" s="120"/>
      <c r="J19" s="17"/>
    </row>
    <row r="20" spans="2:10" s="9" customFormat="1" ht="25.5" customHeight="1">
      <c r="B20" s="4">
        <v>8</v>
      </c>
      <c r="C20" s="43"/>
      <c r="D20" s="5" t="s">
        <v>65</v>
      </c>
      <c r="E20" s="45" t="s">
        <v>16</v>
      </c>
      <c r="F20" s="109">
        <v>1605</v>
      </c>
      <c r="G20" s="21"/>
      <c r="H20" s="19">
        <f>ROUND(F20*G20,2)</f>
        <v>0</v>
      </c>
      <c r="J20" s="17"/>
    </row>
    <row r="21" spans="2:10" s="9" customFormat="1" ht="12.75" customHeight="1">
      <c r="B21" s="72"/>
      <c r="C21" s="69" t="s">
        <v>43</v>
      </c>
      <c r="D21" s="86" t="s">
        <v>42</v>
      </c>
      <c r="E21" s="87"/>
      <c r="F21" s="107"/>
      <c r="G21" s="107"/>
      <c r="H21" s="118"/>
      <c r="J21" s="17"/>
    </row>
    <row r="22" spans="2:10" s="9" customFormat="1" ht="39" customHeight="1">
      <c r="B22" s="4">
        <v>9</v>
      </c>
      <c r="C22" s="43"/>
      <c r="D22" s="46" t="s">
        <v>100</v>
      </c>
      <c r="E22" s="45" t="s">
        <v>30</v>
      </c>
      <c r="F22" s="109">
        <f>231+122+111</f>
        <v>464</v>
      </c>
      <c r="G22" s="21"/>
      <c r="H22" s="19">
        <f aca="true" t="shared" si="0" ref="H22:H42">ROUND(F22*G22,2)</f>
        <v>0</v>
      </c>
      <c r="J22" s="22"/>
    </row>
    <row r="23" spans="2:10" s="9" customFormat="1" ht="25.5" customHeight="1">
      <c r="B23" s="4">
        <v>10</v>
      </c>
      <c r="C23" s="43"/>
      <c r="D23" s="46" t="s">
        <v>101</v>
      </c>
      <c r="E23" s="45" t="s">
        <v>30</v>
      </c>
      <c r="F23" s="109">
        <v>443</v>
      </c>
      <c r="G23" s="21"/>
      <c r="H23" s="19">
        <f t="shared" si="0"/>
        <v>0</v>
      </c>
      <c r="J23" s="22"/>
    </row>
    <row r="24" spans="2:10" s="9" customFormat="1" ht="51.75" customHeight="1">
      <c r="B24" s="4">
        <v>11</v>
      </c>
      <c r="C24" s="43"/>
      <c r="D24" s="46" t="s">
        <v>102</v>
      </c>
      <c r="E24" s="45" t="s">
        <v>30</v>
      </c>
      <c r="F24" s="109">
        <f>1812-1445+26</f>
        <v>393</v>
      </c>
      <c r="G24" s="21"/>
      <c r="H24" s="19">
        <f t="shared" si="0"/>
        <v>0</v>
      </c>
      <c r="J24" s="22"/>
    </row>
    <row r="25" spans="2:10" s="9" customFormat="1" ht="25.5" customHeight="1">
      <c r="B25" s="4">
        <v>12</v>
      </c>
      <c r="C25" s="43"/>
      <c r="D25" s="46" t="s">
        <v>103</v>
      </c>
      <c r="E25" s="45" t="s">
        <v>30</v>
      </c>
      <c r="F25" s="109">
        <f>40+40+35+48+72+350+757+34+28+31+42+157+55</f>
        <v>1689</v>
      </c>
      <c r="G25" s="21"/>
      <c r="H25" s="19">
        <f t="shared" si="0"/>
        <v>0</v>
      </c>
      <c r="J25" s="22"/>
    </row>
    <row r="26" spans="2:10" s="9" customFormat="1" ht="25.5" customHeight="1">
      <c r="B26" s="4">
        <v>13</v>
      </c>
      <c r="C26" s="43"/>
      <c r="D26" s="46" t="s">
        <v>104</v>
      </c>
      <c r="E26" s="45" t="s">
        <v>30</v>
      </c>
      <c r="F26" s="109">
        <f>30+48</f>
        <v>78</v>
      </c>
      <c r="G26" s="21"/>
      <c r="H26" s="19">
        <f t="shared" si="0"/>
        <v>0</v>
      </c>
      <c r="J26" s="22"/>
    </row>
    <row r="27" spans="2:10" s="9" customFormat="1" ht="39" customHeight="1">
      <c r="B27" s="4">
        <v>14</v>
      </c>
      <c r="C27" s="43"/>
      <c r="D27" s="46" t="s">
        <v>105</v>
      </c>
      <c r="E27" s="45" t="s">
        <v>30</v>
      </c>
      <c r="F27" s="109">
        <v>245</v>
      </c>
      <c r="G27" s="21"/>
      <c r="H27" s="19">
        <f t="shared" si="0"/>
        <v>0</v>
      </c>
      <c r="J27" s="22"/>
    </row>
    <row r="28" spans="2:10" s="9" customFormat="1" ht="25.5" customHeight="1">
      <c r="B28" s="4">
        <v>15</v>
      </c>
      <c r="C28" s="43"/>
      <c r="D28" s="46" t="s">
        <v>106</v>
      </c>
      <c r="E28" s="45" t="s">
        <v>17</v>
      </c>
      <c r="F28" s="109">
        <v>34</v>
      </c>
      <c r="G28" s="21"/>
      <c r="H28" s="19">
        <f t="shared" si="0"/>
        <v>0</v>
      </c>
      <c r="J28" s="22"/>
    </row>
    <row r="29" spans="2:10" s="9" customFormat="1" ht="12.75" customHeight="1">
      <c r="B29" s="4">
        <v>16</v>
      </c>
      <c r="C29" s="43"/>
      <c r="D29" s="46" t="s">
        <v>107</v>
      </c>
      <c r="E29" s="45" t="s">
        <v>38</v>
      </c>
      <c r="F29" s="109">
        <v>1</v>
      </c>
      <c r="G29" s="21"/>
      <c r="H29" s="19">
        <f t="shared" si="0"/>
        <v>0</v>
      </c>
      <c r="J29" s="22"/>
    </row>
    <row r="30" spans="2:10" s="9" customFormat="1" ht="25.5" customHeight="1">
      <c r="B30" s="4">
        <v>17</v>
      </c>
      <c r="C30" s="43"/>
      <c r="D30" s="46" t="s">
        <v>108</v>
      </c>
      <c r="E30" s="45" t="s">
        <v>30</v>
      </c>
      <c r="F30" s="109">
        <v>11</v>
      </c>
      <c r="G30" s="21"/>
      <c r="H30" s="19">
        <f t="shared" si="0"/>
        <v>0</v>
      </c>
      <c r="J30" s="22"/>
    </row>
    <row r="31" spans="2:10" s="9" customFormat="1" ht="12.75" customHeight="1">
      <c r="B31" s="4">
        <v>18</v>
      </c>
      <c r="C31" s="43"/>
      <c r="D31" s="46" t="s">
        <v>109</v>
      </c>
      <c r="E31" s="45" t="s">
        <v>17</v>
      </c>
      <c r="F31" s="109">
        <f>55+30+30+134+67+40+20</f>
        <v>376</v>
      </c>
      <c r="G31" s="21"/>
      <c r="H31" s="19">
        <f t="shared" si="0"/>
        <v>0</v>
      </c>
      <c r="J31" s="22"/>
    </row>
    <row r="32" spans="2:10" s="9" customFormat="1" ht="12.75" customHeight="1">
      <c r="B32" s="4">
        <v>19</v>
      </c>
      <c r="C32" s="43"/>
      <c r="D32" s="46" t="s">
        <v>110</v>
      </c>
      <c r="E32" s="45" t="s">
        <v>17</v>
      </c>
      <c r="F32" s="109">
        <v>1030</v>
      </c>
      <c r="G32" s="21"/>
      <c r="H32" s="19">
        <f t="shared" si="0"/>
        <v>0</v>
      </c>
      <c r="J32" s="22"/>
    </row>
    <row r="33" spans="2:10" s="9" customFormat="1" ht="12.75" customHeight="1">
      <c r="B33" s="4">
        <v>20</v>
      </c>
      <c r="C33" s="43"/>
      <c r="D33" s="46" t="s">
        <v>111</v>
      </c>
      <c r="E33" s="45" t="s">
        <v>13</v>
      </c>
      <c r="F33" s="109">
        <v>3</v>
      </c>
      <c r="G33" s="21"/>
      <c r="H33" s="19">
        <f t="shared" si="0"/>
        <v>0</v>
      </c>
      <c r="J33" s="22"/>
    </row>
    <row r="34" spans="2:10" s="9" customFormat="1" ht="25.5" customHeight="1">
      <c r="B34" s="4">
        <v>21</v>
      </c>
      <c r="C34" s="43"/>
      <c r="D34" s="46" t="s">
        <v>112</v>
      </c>
      <c r="E34" s="45" t="s">
        <v>13</v>
      </c>
      <c r="F34" s="109">
        <v>35</v>
      </c>
      <c r="G34" s="21"/>
      <c r="H34" s="19">
        <f t="shared" si="0"/>
        <v>0</v>
      </c>
      <c r="J34" s="22"/>
    </row>
    <row r="35" spans="2:10" s="9" customFormat="1" ht="12.75" customHeight="1">
      <c r="B35" s="4">
        <v>22</v>
      </c>
      <c r="C35" s="43"/>
      <c r="D35" s="46" t="s">
        <v>113</v>
      </c>
      <c r="E35" s="45" t="s">
        <v>17</v>
      </c>
      <c r="F35" s="109">
        <v>5</v>
      </c>
      <c r="G35" s="21"/>
      <c r="H35" s="19">
        <f t="shared" si="0"/>
        <v>0</v>
      </c>
      <c r="J35" s="22"/>
    </row>
    <row r="36" spans="2:10" s="9" customFormat="1" ht="25.5" customHeight="1">
      <c r="B36" s="4">
        <v>23</v>
      </c>
      <c r="C36" s="43"/>
      <c r="D36" s="46" t="s">
        <v>114</v>
      </c>
      <c r="E36" s="45" t="s">
        <v>17</v>
      </c>
      <c r="F36" s="109">
        <v>20</v>
      </c>
      <c r="G36" s="21"/>
      <c r="H36" s="19">
        <f t="shared" si="0"/>
        <v>0</v>
      </c>
      <c r="J36" s="22"/>
    </row>
    <row r="37" spans="2:10" s="9" customFormat="1" ht="12.75" customHeight="1">
      <c r="B37" s="4">
        <v>24</v>
      </c>
      <c r="C37" s="43"/>
      <c r="D37" s="46" t="s">
        <v>115</v>
      </c>
      <c r="E37" s="45" t="s">
        <v>17</v>
      </c>
      <c r="F37" s="109">
        <v>3</v>
      </c>
      <c r="G37" s="21"/>
      <c r="H37" s="19">
        <f t="shared" si="0"/>
        <v>0</v>
      </c>
      <c r="J37" s="22"/>
    </row>
    <row r="38" spans="2:10" s="9" customFormat="1" ht="12.75" customHeight="1">
      <c r="B38" s="4">
        <v>25</v>
      </c>
      <c r="C38" s="43"/>
      <c r="D38" s="46" t="s">
        <v>116</v>
      </c>
      <c r="E38" s="45" t="s">
        <v>17</v>
      </c>
      <c r="F38" s="109">
        <v>6</v>
      </c>
      <c r="G38" s="21"/>
      <c r="H38" s="19">
        <f t="shared" si="0"/>
        <v>0</v>
      </c>
      <c r="J38" s="22"/>
    </row>
    <row r="39" spans="2:10" s="9" customFormat="1" ht="12.75" customHeight="1">
      <c r="B39" s="4">
        <v>26</v>
      </c>
      <c r="C39" s="43"/>
      <c r="D39" s="46" t="s">
        <v>117</v>
      </c>
      <c r="E39" s="45" t="s">
        <v>17</v>
      </c>
      <c r="F39" s="109">
        <v>15</v>
      </c>
      <c r="G39" s="21"/>
      <c r="H39" s="19">
        <f t="shared" si="0"/>
        <v>0</v>
      </c>
      <c r="J39" s="22"/>
    </row>
    <row r="40" spans="2:10" s="9" customFormat="1" ht="12.75" customHeight="1">
      <c r="B40" s="4">
        <v>27</v>
      </c>
      <c r="C40" s="43"/>
      <c r="D40" s="46" t="s">
        <v>118</v>
      </c>
      <c r="E40" s="45" t="s">
        <v>17</v>
      </c>
      <c r="F40" s="109">
        <v>11</v>
      </c>
      <c r="G40" s="21"/>
      <c r="H40" s="19">
        <f t="shared" si="0"/>
        <v>0</v>
      </c>
      <c r="J40" s="22"/>
    </row>
    <row r="41" spans="2:10" s="9" customFormat="1" ht="12.75" customHeight="1">
      <c r="B41" s="4">
        <v>28</v>
      </c>
      <c r="C41" s="43"/>
      <c r="D41" s="46" t="s">
        <v>119</v>
      </c>
      <c r="E41" s="45" t="s">
        <v>13</v>
      </c>
      <c r="F41" s="109">
        <v>25</v>
      </c>
      <c r="G41" s="21"/>
      <c r="H41" s="19">
        <f t="shared" si="0"/>
        <v>0</v>
      </c>
      <c r="J41" s="22"/>
    </row>
    <row r="42" spans="2:10" s="9" customFormat="1" ht="25.5" customHeight="1">
      <c r="B42" s="4">
        <v>29</v>
      </c>
      <c r="C42" s="43"/>
      <c r="D42" s="46" t="s">
        <v>120</v>
      </c>
      <c r="E42" s="45" t="s">
        <v>13</v>
      </c>
      <c r="F42" s="109">
        <v>2</v>
      </c>
      <c r="G42" s="21"/>
      <c r="H42" s="19">
        <f t="shared" si="0"/>
        <v>0</v>
      </c>
      <c r="J42" s="22"/>
    </row>
    <row r="43" spans="2:10" ht="12.75" customHeight="1">
      <c r="B43" s="73"/>
      <c r="C43" s="70" t="s">
        <v>18</v>
      </c>
      <c r="D43" s="86" t="s">
        <v>19</v>
      </c>
      <c r="E43" s="87"/>
      <c r="F43" s="107"/>
      <c r="G43" s="107"/>
      <c r="H43" s="118"/>
      <c r="J43" s="17"/>
    </row>
    <row r="44" spans="2:10" ht="12.75" customHeight="1">
      <c r="B44" s="72"/>
      <c r="C44" s="69" t="s">
        <v>20</v>
      </c>
      <c r="D44" s="86" t="s">
        <v>21</v>
      </c>
      <c r="E44" s="87"/>
      <c r="F44" s="107"/>
      <c r="G44" s="107"/>
      <c r="H44" s="118"/>
      <c r="J44" s="17"/>
    </row>
    <row r="45" spans="2:10" s="9" customFormat="1" ht="39" customHeight="1">
      <c r="B45" s="4">
        <v>30</v>
      </c>
      <c r="C45" s="43"/>
      <c r="D45" s="13" t="s">
        <v>37</v>
      </c>
      <c r="E45" s="12" t="s">
        <v>16</v>
      </c>
      <c r="F45" s="111">
        <v>1240</v>
      </c>
      <c r="G45" s="21"/>
      <c r="H45" s="19">
        <f>ROUND(F45*G45,2)</f>
        <v>0</v>
      </c>
      <c r="J45" s="17"/>
    </row>
    <row r="46" spans="2:10" s="9" customFormat="1" ht="12.75" customHeight="1">
      <c r="B46" s="74"/>
      <c r="C46" s="75" t="s">
        <v>49</v>
      </c>
      <c r="D46" s="86" t="s">
        <v>50</v>
      </c>
      <c r="E46" s="87"/>
      <c r="F46" s="107"/>
      <c r="G46" s="107"/>
      <c r="H46" s="118"/>
      <c r="I46" s="14"/>
      <c r="J46" s="17"/>
    </row>
    <row r="47" spans="2:10" s="9" customFormat="1" ht="25.5" customHeight="1">
      <c r="B47" s="12">
        <v>31</v>
      </c>
      <c r="C47" s="23"/>
      <c r="D47" s="24" t="s">
        <v>84</v>
      </c>
      <c r="E47" s="25" t="s">
        <v>16</v>
      </c>
      <c r="F47" s="111">
        <v>360</v>
      </c>
      <c r="G47" s="60"/>
      <c r="H47" s="19">
        <f>ROUND(F47*G47,2)</f>
        <v>0</v>
      </c>
      <c r="I47" s="11"/>
      <c r="J47" s="17"/>
    </row>
    <row r="48" spans="2:10" ht="12.75" customHeight="1">
      <c r="B48" s="73"/>
      <c r="C48" s="70" t="s">
        <v>22</v>
      </c>
      <c r="D48" s="86" t="s">
        <v>23</v>
      </c>
      <c r="E48" s="87"/>
      <c r="F48" s="107"/>
      <c r="G48" s="107"/>
      <c r="H48" s="118"/>
      <c r="J48" s="17"/>
    </row>
    <row r="49" spans="2:10" ht="12.75" customHeight="1">
      <c r="B49" s="73"/>
      <c r="C49" s="70" t="s">
        <v>24</v>
      </c>
      <c r="D49" s="86" t="s">
        <v>25</v>
      </c>
      <c r="E49" s="87"/>
      <c r="F49" s="107"/>
      <c r="G49" s="107"/>
      <c r="H49" s="118"/>
      <c r="J49" s="17"/>
    </row>
    <row r="50" spans="2:10" ht="39" customHeight="1">
      <c r="B50" s="4">
        <v>32</v>
      </c>
      <c r="C50" s="48"/>
      <c r="D50" s="46" t="s">
        <v>121</v>
      </c>
      <c r="E50" s="45" t="s">
        <v>30</v>
      </c>
      <c r="F50" s="112">
        <v>2852</v>
      </c>
      <c r="G50" s="19"/>
      <c r="H50" s="19">
        <f aca="true" t="shared" si="1" ref="H50:H55">ROUND(F50*G50,2)</f>
        <v>0</v>
      </c>
      <c r="J50" s="17"/>
    </row>
    <row r="51" spans="2:10" ht="39" customHeight="1">
      <c r="B51" s="4">
        <v>33</v>
      </c>
      <c r="C51" s="2"/>
      <c r="D51" s="46" t="s">
        <v>122</v>
      </c>
      <c r="E51" s="45" t="s">
        <v>30</v>
      </c>
      <c r="F51" s="112">
        <v>324</v>
      </c>
      <c r="G51" s="19"/>
      <c r="H51" s="19">
        <f t="shared" si="1"/>
        <v>0</v>
      </c>
      <c r="J51" s="17"/>
    </row>
    <row r="52" spans="2:10" ht="25.5" customHeight="1">
      <c r="B52" s="4">
        <v>34</v>
      </c>
      <c r="C52" s="2"/>
      <c r="D52" s="46" t="s">
        <v>123</v>
      </c>
      <c r="E52" s="45" t="s">
        <v>30</v>
      </c>
      <c r="F52" s="112">
        <v>652</v>
      </c>
      <c r="G52" s="19"/>
      <c r="H52" s="19">
        <f t="shared" si="1"/>
        <v>0</v>
      </c>
      <c r="J52" s="17"/>
    </row>
    <row r="53" spans="2:10" ht="25.5" customHeight="1">
      <c r="B53" s="4">
        <v>35</v>
      </c>
      <c r="C53" s="2"/>
      <c r="D53" s="46" t="s">
        <v>124</v>
      </c>
      <c r="E53" s="45" t="s">
        <v>30</v>
      </c>
      <c r="F53" s="112">
        <v>140</v>
      </c>
      <c r="G53" s="19"/>
      <c r="H53" s="19">
        <f t="shared" si="1"/>
        <v>0</v>
      </c>
      <c r="J53" s="17"/>
    </row>
    <row r="54" spans="2:10" ht="25.5" customHeight="1">
      <c r="B54" s="4">
        <v>36</v>
      </c>
      <c r="C54" s="2"/>
      <c r="D54" s="46" t="s">
        <v>125</v>
      </c>
      <c r="E54" s="45" t="s">
        <v>30</v>
      </c>
      <c r="F54" s="112">
        <v>1583</v>
      </c>
      <c r="G54" s="19"/>
      <c r="H54" s="19">
        <f t="shared" si="1"/>
        <v>0</v>
      </c>
      <c r="J54" s="17"/>
    </row>
    <row r="55" spans="2:10" ht="25.5" customHeight="1">
      <c r="B55" s="4">
        <v>37</v>
      </c>
      <c r="C55" s="2"/>
      <c r="D55" s="46" t="s">
        <v>126</v>
      </c>
      <c r="E55" s="45" t="s">
        <v>30</v>
      </c>
      <c r="F55" s="112">
        <v>1161</v>
      </c>
      <c r="G55" s="19"/>
      <c r="H55" s="19">
        <f t="shared" si="1"/>
        <v>0</v>
      </c>
      <c r="J55" s="17"/>
    </row>
    <row r="56" spans="2:10" ht="12.75">
      <c r="B56" s="76"/>
      <c r="C56" s="77" t="s">
        <v>51</v>
      </c>
      <c r="D56" s="94" t="s">
        <v>52</v>
      </c>
      <c r="E56" s="87"/>
      <c r="F56" s="107"/>
      <c r="G56" s="107"/>
      <c r="H56" s="107"/>
      <c r="I56" s="14"/>
      <c r="J56" s="17"/>
    </row>
    <row r="57" spans="2:10" ht="39" customHeight="1">
      <c r="B57" s="29">
        <v>38</v>
      </c>
      <c r="C57" s="2"/>
      <c r="D57" s="46" t="s">
        <v>59</v>
      </c>
      <c r="E57" s="26" t="s">
        <v>30</v>
      </c>
      <c r="F57" s="112">
        <v>3695</v>
      </c>
      <c r="G57" s="19"/>
      <c r="H57" s="19">
        <f>ROUND(F57*G57,2)</f>
        <v>0</v>
      </c>
      <c r="I57" s="11"/>
      <c r="J57" s="17"/>
    </row>
    <row r="58" spans="2:10" ht="39" customHeight="1">
      <c r="B58" s="29">
        <v>39</v>
      </c>
      <c r="C58" s="2"/>
      <c r="D58" s="46" t="s">
        <v>130</v>
      </c>
      <c r="E58" s="26" t="s">
        <v>30</v>
      </c>
      <c r="F58" s="112">
        <v>2152</v>
      </c>
      <c r="G58" s="19"/>
      <c r="H58" s="19">
        <f>ROUND(F58*G58,2)</f>
        <v>0</v>
      </c>
      <c r="I58" s="11"/>
      <c r="J58" s="17"/>
    </row>
    <row r="59" spans="2:10" ht="25.5" customHeight="1">
      <c r="B59" s="29">
        <v>40</v>
      </c>
      <c r="C59" s="2"/>
      <c r="D59" s="46" t="s">
        <v>131</v>
      </c>
      <c r="E59" s="26" t="s">
        <v>30</v>
      </c>
      <c r="F59" s="112">
        <v>2152</v>
      </c>
      <c r="G59" s="19"/>
      <c r="H59" s="19">
        <f>ROUND(F59*G59,2)</f>
        <v>0</v>
      </c>
      <c r="I59" s="11"/>
      <c r="J59" s="17"/>
    </row>
    <row r="60" spans="2:10" ht="12.75" customHeight="1">
      <c r="B60" s="72"/>
      <c r="C60" s="69" t="s">
        <v>26</v>
      </c>
      <c r="D60" s="86" t="s">
        <v>41</v>
      </c>
      <c r="E60" s="87"/>
      <c r="F60" s="107"/>
      <c r="G60" s="107"/>
      <c r="H60" s="118"/>
      <c r="I60" s="11"/>
      <c r="J60" s="17"/>
    </row>
    <row r="61" spans="2:10" ht="39" customHeight="1">
      <c r="B61" s="4">
        <v>41</v>
      </c>
      <c r="C61" s="2"/>
      <c r="D61" s="46" t="s">
        <v>127</v>
      </c>
      <c r="E61" s="45" t="s">
        <v>30</v>
      </c>
      <c r="F61" s="109">
        <v>2152</v>
      </c>
      <c r="G61" s="21"/>
      <c r="H61" s="19">
        <f>ROUND(F61*G61,2)</f>
        <v>0</v>
      </c>
      <c r="I61" s="11"/>
      <c r="J61" s="17"/>
    </row>
    <row r="62" spans="2:10" ht="25.5" customHeight="1">
      <c r="B62" s="4">
        <v>42</v>
      </c>
      <c r="C62" s="2"/>
      <c r="D62" s="46" t="s">
        <v>128</v>
      </c>
      <c r="E62" s="45" t="s">
        <v>30</v>
      </c>
      <c r="F62" s="109">
        <v>324</v>
      </c>
      <c r="G62" s="21"/>
      <c r="H62" s="19">
        <f>ROUND(F62*G62,2)</f>
        <v>0</v>
      </c>
      <c r="I62" s="11"/>
      <c r="J62" s="17"/>
    </row>
    <row r="63" spans="2:10" ht="12.75" customHeight="1">
      <c r="B63" s="4">
        <v>43</v>
      </c>
      <c r="C63" s="2"/>
      <c r="D63" s="46" t="s">
        <v>129</v>
      </c>
      <c r="E63" s="45" t="s">
        <v>30</v>
      </c>
      <c r="F63" s="109">
        <v>652</v>
      </c>
      <c r="G63" s="21"/>
      <c r="H63" s="19">
        <f>ROUND(F63*G63,2)</f>
        <v>0</v>
      </c>
      <c r="I63" s="11"/>
      <c r="J63" s="17"/>
    </row>
    <row r="64" spans="2:10" ht="25.5" customHeight="1">
      <c r="B64" s="4">
        <v>44</v>
      </c>
      <c r="C64" s="2"/>
      <c r="D64" s="46" t="s">
        <v>376</v>
      </c>
      <c r="E64" s="45" t="s">
        <v>30</v>
      </c>
      <c r="F64" s="109">
        <v>160</v>
      </c>
      <c r="G64" s="21"/>
      <c r="H64" s="19">
        <f>ROUND(F64*G64,2)</f>
        <v>0</v>
      </c>
      <c r="I64" s="11"/>
      <c r="J64" s="17"/>
    </row>
    <row r="65" spans="2:10" ht="12.75" customHeight="1">
      <c r="B65" s="72"/>
      <c r="C65" s="69" t="s">
        <v>27</v>
      </c>
      <c r="D65" s="95" t="s">
        <v>66</v>
      </c>
      <c r="E65" s="87"/>
      <c r="F65" s="107"/>
      <c r="G65" s="107"/>
      <c r="H65" s="118"/>
      <c r="I65" s="11"/>
      <c r="J65" s="17"/>
    </row>
    <row r="66" spans="2:10" ht="25.5" customHeight="1">
      <c r="B66" s="4">
        <v>45</v>
      </c>
      <c r="C66" s="2"/>
      <c r="D66" s="16" t="s">
        <v>210</v>
      </c>
      <c r="E66" s="26" t="s">
        <v>30</v>
      </c>
      <c r="F66" s="112">
        <f>1257</f>
        <v>1257</v>
      </c>
      <c r="G66" s="19"/>
      <c r="H66" s="19">
        <f>ROUND(F66*G66,2)</f>
        <v>0</v>
      </c>
      <c r="I66" s="11"/>
      <c r="J66" s="17"/>
    </row>
    <row r="67" spans="2:10" ht="25.5" customHeight="1">
      <c r="B67" s="4">
        <v>46</v>
      </c>
      <c r="C67" s="2"/>
      <c r="D67" s="16" t="s">
        <v>381</v>
      </c>
      <c r="E67" s="26" t="s">
        <v>30</v>
      </c>
      <c r="F67" s="112">
        <f>1530</f>
        <v>1530</v>
      </c>
      <c r="G67" s="19"/>
      <c r="H67" s="19">
        <f>ROUND(F67*G67,2)</f>
        <v>0</v>
      </c>
      <c r="I67" s="11"/>
      <c r="J67" s="17"/>
    </row>
    <row r="68" spans="2:10" ht="12.75" customHeight="1">
      <c r="B68" s="72"/>
      <c r="C68" s="69" t="s">
        <v>27</v>
      </c>
      <c r="D68" s="95" t="s">
        <v>211</v>
      </c>
      <c r="E68" s="96"/>
      <c r="F68" s="113"/>
      <c r="G68" s="113"/>
      <c r="H68" s="121"/>
      <c r="I68" s="11"/>
      <c r="J68" s="17"/>
    </row>
    <row r="69" spans="2:10" ht="39" customHeight="1">
      <c r="B69" s="49">
        <v>47</v>
      </c>
      <c r="C69" s="2"/>
      <c r="D69" s="16" t="s">
        <v>132</v>
      </c>
      <c r="E69" s="26" t="s">
        <v>30</v>
      </c>
      <c r="F69" s="112">
        <f>27+30+517+432+272+125+270+190+289+700</f>
        <v>2852</v>
      </c>
      <c r="G69" s="19"/>
      <c r="H69" s="19">
        <f>ROUND(F69*G69,2)</f>
        <v>0</v>
      </c>
      <c r="I69" s="11"/>
      <c r="J69" s="17"/>
    </row>
    <row r="70" spans="2:10" ht="25.5" customHeight="1">
      <c r="B70" s="49">
        <v>48</v>
      </c>
      <c r="C70" s="2"/>
      <c r="D70" s="16" t="s">
        <v>133</v>
      </c>
      <c r="E70" s="26" t="s">
        <v>30</v>
      </c>
      <c r="F70" s="112">
        <v>324</v>
      </c>
      <c r="G70" s="19"/>
      <c r="H70" s="19">
        <f>ROUND(F70*G70,2)</f>
        <v>0</v>
      </c>
      <c r="I70" s="11"/>
      <c r="J70" s="17"/>
    </row>
    <row r="71" spans="2:10" ht="25.5" customHeight="1">
      <c r="B71" s="49">
        <v>49</v>
      </c>
      <c r="C71" s="2"/>
      <c r="D71" s="16" t="s">
        <v>134</v>
      </c>
      <c r="E71" s="26" t="s">
        <v>30</v>
      </c>
      <c r="F71" s="112">
        <f>184+219+139+21+18+21+50</f>
        <v>652</v>
      </c>
      <c r="G71" s="19"/>
      <c r="H71" s="19">
        <f>ROUND(F71*G71,2)</f>
        <v>0</v>
      </c>
      <c r="I71" s="11"/>
      <c r="J71" s="17"/>
    </row>
    <row r="72" spans="2:10" ht="25.5" customHeight="1">
      <c r="B72" s="49">
        <v>50</v>
      </c>
      <c r="C72" s="2"/>
      <c r="D72" s="16" t="s">
        <v>135</v>
      </c>
      <c r="E72" s="26" t="s">
        <v>30</v>
      </c>
      <c r="F72" s="112">
        <v>140</v>
      </c>
      <c r="G72" s="19"/>
      <c r="H72" s="19">
        <f>ROUND(F72*G72,2)</f>
        <v>0</v>
      </c>
      <c r="I72" s="11"/>
      <c r="J72" s="17"/>
    </row>
    <row r="73" spans="2:10" s="9" customFormat="1" ht="12.75" customHeight="1">
      <c r="B73" s="72"/>
      <c r="C73" s="69" t="s">
        <v>67</v>
      </c>
      <c r="D73" s="86" t="s">
        <v>68</v>
      </c>
      <c r="E73" s="87"/>
      <c r="F73" s="107"/>
      <c r="G73" s="107"/>
      <c r="H73" s="118"/>
      <c r="J73" s="17"/>
    </row>
    <row r="74" spans="2:10" s="9" customFormat="1" ht="25.5" customHeight="1">
      <c r="B74" s="4">
        <v>51</v>
      </c>
      <c r="C74" s="2"/>
      <c r="D74" s="46" t="s">
        <v>136</v>
      </c>
      <c r="E74" s="45" t="s">
        <v>30</v>
      </c>
      <c r="F74" s="109">
        <v>324</v>
      </c>
      <c r="G74" s="19"/>
      <c r="H74" s="19">
        <f>ROUND(F74*G74,2)</f>
        <v>0</v>
      </c>
      <c r="J74" s="17"/>
    </row>
    <row r="75" spans="2:10" s="9" customFormat="1" ht="12.75" customHeight="1">
      <c r="B75" s="4">
        <v>52</v>
      </c>
      <c r="C75" s="2"/>
      <c r="D75" s="46" t="s">
        <v>88</v>
      </c>
      <c r="E75" s="45" t="s">
        <v>30</v>
      </c>
      <c r="F75" s="109">
        <v>140</v>
      </c>
      <c r="G75" s="19"/>
      <c r="H75" s="19">
        <f>ROUND(F75*G75,2)</f>
        <v>0</v>
      </c>
      <c r="J75" s="17"/>
    </row>
    <row r="76" spans="2:10" s="9" customFormat="1" ht="12.75" customHeight="1">
      <c r="B76" s="72"/>
      <c r="C76" s="69" t="s">
        <v>60</v>
      </c>
      <c r="D76" s="86" t="s">
        <v>61</v>
      </c>
      <c r="E76" s="87"/>
      <c r="F76" s="107"/>
      <c r="G76" s="107"/>
      <c r="H76" s="118"/>
      <c r="J76" s="17"/>
    </row>
    <row r="77" spans="2:10" s="9" customFormat="1" ht="25.5" customHeight="1">
      <c r="B77" s="4">
        <v>53</v>
      </c>
      <c r="C77" s="2"/>
      <c r="D77" s="46" t="s">
        <v>137</v>
      </c>
      <c r="E77" s="45" t="s">
        <v>30</v>
      </c>
      <c r="F77" s="109">
        <f>27+30+517+432+420+272+125+270+190+289</f>
        <v>2572</v>
      </c>
      <c r="G77" s="19"/>
      <c r="H77" s="19">
        <f>ROUND(F77*G77,2)</f>
        <v>0</v>
      </c>
      <c r="J77" s="17"/>
    </row>
    <row r="78" spans="2:10" ht="12.75" customHeight="1">
      <c r="B78" s="78"/>
      <c r="C78" s="70" t="s">
        <v>28</v>
      </c>
      <c r="D78" s="86" t="s">
        <v>29</v>
      </c>
      <c r="E78" s="87"/>
      <c r="F78" s="107"/>
      <c r="G78" s="107"/>
      <c r="H78" s="118"/>
      <c r="J78" s="17"/>
    </row>
    <row r="79" spans="2:10" ht="12.75" customHeight="1">
      <c r="B79" s="72"/>
      <c r="C79" s="69" t="s">
        <v>70</v>
      </c>
      <c r="D79" s="86" t="s">
        <v>69</v>
      </c>
      <c r="E79" s="87"/>
      <c r="F79" s="107"/>
      <c r="G79" s="107"/>
      <c r="H79" s="118"/>
      <c r="J79" s="17"/>
    </row>
    <row r="80" spans="2:10" ht="51.75" customHeight="1">
      <c r="B80" s="4">
        <v>54</v>
      </c>
      <c r="C80" s="2"/>
      <c r="D80" s="46" t="s">
        <v>318</v>
      </c>
      <c r="E80" s="45" t="s">
        <v>30</v>
      </c>
      <c r="F80" s="112">
        <v>190</v>
      </c>
      <c r="G80" s="19"/>
      <c r="H80" s="19">
        <f>ROUND(F80*G80,2)</f>
        <v>0</v>
      </c>
      <c r="J80" s="17"/>
    </row>
    <row r="81" spans="2:10" ht="12.75" customHeight="1">
      <c r="B81" s="78"/>
      <c r="C81" s="79" t="s">
        <v>53</v>
      </c>
      <c r="D81" s="94" t="s">
        <v>54</v>
      </c>
      <c r="E81" s="87"/>
      <c r="F81" s="107"/>
      <c r="G81" s="107"/>
      <c r="H81" s="107"/>
      <c r="I81" s="14"/>
      <c r="J81" s="17"/>
    </row>
    <row r="82" spans="2:10" ht="25.5" customHeight="1">
      <c r="B82" s="4">
        <v>55</v>
      </c>
      <c r="C82" s="2"/>
      <c r="D82" s="46" t="s">
        <v>138</v>
      </c>
      <c r="E82" s="26" t="s">
        <v>30</v>
      </c>
      <c r="F82" s="112">
        <f>1445+106</f>
        <v>1551</v>
      </c>
      <c r="G82" s="19"/>
      <c r="H82" s="19">
        <f>ROUND(F82*G82,2)</f>
        <v>0</v>
      </c>
      <c r="I82" s="14"/>
      <c r="J82" s="17"/>
    </row>
    <row r="83" spans="2:12" ht="39" customHeight="1">
      <c r="B83" s="4">
        <v>56</v>
      </c>
      <c r="C83" s="2"/>
      <c r="D83" s="46" t="s">
        <v>139</v>
      </c>
      <c r="E83" s="26" t="s">
        <v>30</v>
      </c>
      <c r="F83" s="112">
        <v>420</v>
      </c>
      <c r="G83" s="19"/>
      <c r="H83" s="19">
        <f>ROUND(F83*G83,2)</f>
        <v>0</v>
      </c>
      <c r="I83" s="14"/>
      <c r="J83" s="17"/>
      <c r="L83" s="22"/>
    </row>
    <row r="84" spans="2:10" ht="12.75" customHeight="1">
      <c r="B84" s="4">
        <v>57</v>
      </c>
      <c r="C84" s="2"/>
      <c r="D84" s="46" t="s">
        <v>87</v>
      </c>
      <c r="E84" s="26" t="s">
        <v>30</v>
      </c>
      <c r="F84" s="112">
        <v>151</v>
      </c>
      <c r="G84" s="19"/>
      <c r="H84" s="19">
        <f>ROUND(F84*G84,2)</f>
        <v>0</v>
      </c>
      <c r="J84" s="17"/>
    </row>
    <row r="85" spans="2:10" ht="12.75" customHeight="1">
      <c r="B85" s="78"/>
      <c r="C85" s="81" t="s">
        <v>379</v>
      </c>
      <c r="D85" s="94" t="s">
        <v>375</v>
      </c>
      <c r="E85" s="87"/>
      <c r="F85" s="107"/>
      <c r="G85" s="107"/>
      <c r="H85" s="107"/>
      <c r="J85" s="17"/>
    </row>
    <row r="86" spans="2:10" ht="25.5" customHeight="1">
      <c r="B86" s="4">
        <v>58</v>
      </c>
      <c r="C86" s="2"/>
      <c r="D86" s="46" t="s">
        <v>377</v>
      </c>
      <c r="E86" s="45" t="s">
        <v>30</v>
      </c>
      <c r="F86" s="112">
        <v>160</v>
      </c>
      <c r="G86" s="19"/>
      <c r="H86" s="19">
        <f>ROUND(F86*G86,2)</f>
        <v>0</v>
      </c>
      <c r="J86" s="17"/>
    </row>
    <row r="87" spans="2:10" ht="12.75" customHeight="1">
      <c r="B87" s="78"/>
      <c r="C87" s="81" t="s">
        <v>380</v>
      </c>
      <c r="D87" s="94" t="s">
        <v>55</v>
      </c>
      <c r="E87" s="87"/>
      <c r="F87" s="107"/>
      <c r="G87" s="107"/>
      <c r="H87" s="107"/>
      <c r="J87" s="17"/>
    </row>
    <row r="88" spans="2:10" ht="25.5" customHeight="1">
      <c r="B88" s="4">
        <v>59</v>
      </c>
      <c r="C88" s="2"/>
      <c r="D88" s="46" t="s">
        <v>378</v>
      </c>
      <c r="E88" s="45" t="s">
        <v>30</v>
      </c>
      <c r="F88" s="112">
        <v>3695</v>
      </c>
      <c r="G88" s="19"/>
      <c r="H88" s="19">
        <f>ROUND(F88*G88,2)</f>
        <v>0</v>
      </c>
      <c r="J88" s="17"/>
    </row>
    <row r="89" spans="2:10" ht="12.75" customHeight="1">
      <c r="B89" s="78"/>
      <c r="C89" s="81" t="s">
        <v>56</v>
      </c>
      <c r="D89" s="94" t="s">
        <v>323</v>
      </c>
      <c r="E89" s="87"/>
      <c r="F89" s="107"/>
      <c r="G89" s="107"/>
      <c r="H89" s="107"/>
      <c r="J89" s="17"/>
    </row>
    <row r="90" spans="2:10" ht="25.5" customHeight="1">
      <c r="B90" s="4">
        <v>60</v>
      </c>
      <c r="C90" s="2"/>
      <c r="D90" s="46" t="s">
        <v>140</v>
      </c>
      <c r="E90" s="45" t="s">
        <v>30</v>
      </c>
      <c r="F90" s="112">
        <v>3695</v>
      </c>
      <c r="G90" s="19"/>
      <c r="H90" s="19">
        <f>ROUND(F90*G90,2)</f>
        <v>0</v>
      </c>
      <c r="J90" s="17"/>
    </row>
    <row r="91" spans="2:10" ht="12.75" customHeight="1">
      <c r="B91" s="72"/>
      <c r="C91" s="69" t="s">
        <v>39</v>
      </c>
      <c r="D91" s="86" t="s">
        <v>44</v>
      </c>
      <c r="E91" s="87"/>
      <c r="F91" s="107"/>
      <c r="G91" s="107"/>
      <c r="H91" s="118"/>
      <c r="J91" s="17"/>
    </row>
    <row r="92" spans="2:10" ht="39" customHeight="1">
      <c r="B92" s="4">
        <v>61</v>
      </c>
      <c r="C92" s="2"/>
      <c r="D92" s="16" t="s">
        <v>365</v>
      </c>
      <c r="E92" s="26" t="s">
        <v>30</v>
      </c>
      <c r="F92" s="112">
        <f>1530+38-(400*0.3)+230-160</f>
        <v>1518</v>
      </c>
      <c r="G92" s="19"/>
      <c r="H92" s="19">
        <f>ROUND(F92*G92,2)</f>
        <v>0</v>
      </c>
      <c r="J92" s="17"/>
    </row>
    <row r="93" spans="2:10" ht="39" customHeight="1">
      <c r="B93" s="4">
        <v>62</v>
      </c>
      <c r="C93" s="2"/>
      <c r="D93" s="16" t="s">
        <v>364</v>
      </c>
      <c r="E93" s="26" t="s">
        <v>30</v>
      </c>
      <c r="F93" s="112">
        <f>1230+27</f>
        <v>1257</v>
      </c>
      <c r="G93" s="19"/>
      <c r="H93" s="19">
        <f>ROUND(F93*G93,2)</f>
        <v>0</v>
      </c>
      <c r="J93" s="17"/>
    </row>
    <row r="94" spans="2:10" ht="39" customHeight="1">
      <c r="B94" s="4">
        <v>63</v>
      </c>
      <c r="C94" s="2"/>
      <c r="D94" s="16" t="s">
        <v>363</v>
      </c>
      <c r="E94" s="26" t="s">
        <v>30</v>
      </c>
      <c r="F94" s="112">
        <v>324</v>
      </c>
      <c r="G94" s="19"/>
      <c r="H94" s="19">
        <f>ROUND(F94*G94,2)</f>
        <v>0</v>
      </c>
      <c r="J94" s="17"/>
    </row>
    <row r="95" spans="2:10" ht="39" customHeight="1">
      <c r="B95" s="4">
        <v>64</v>
      </c>
      <c r="C95" s="2"/>
      <c r="D95" s="16" t="s">
        <v>362</v>
      </c>
      <c r="E95" s="26" t="s">
        <v>30</v>
      </c>
      <c r="F95" s="112">
        <f>209+75+62+10+21+50+12</f>
        <v>439</v>
      </c>
      <c r="G95" s="19"/>
      <c r="H95" s="19">
        <f>ROUND(F95*G95,2)</f>
        <v>0</v>
      </c>
      <c r="J95" s="17"/>
    </row>
    <row r="96" spans="2:10" ht="12.75" customHeight="1">
      <c r="B96" s="72"/>
      <c r="C96" s="69" t="s">
        <v>62</v>
      </c>
      <c r="D96" s="95" t="s">
        <v>63</v>
      </c>
      <c r="E96" s="96"/>
      <c r="F96" s="113"/>
      <c r="G96" s="113"/>
      <c r="H96" s="121"/>
      <c r="J96" s="17"/>
    </row>
    <row r="97" spans="2:10" ht="12.75" customHeight="1">
      <c r="B97" s="4">
        <v>65</v>
      </c>
      <c r="C97" s="2"/>
      <c r="D97" s="16" t="s">
        <v>64</v>
      </c>
      <c r="E97" s="26" t="s">
        <v>17</v>
      </c>
      <c r="F97" s="112">
        <v>840</v>
      </c>
      <c r="G97" s="19"/>
      <c r="H97" s="19">
        <f>ROUND(F97*G97,2)</f>
        <v>0</v>
      </c>
      <c r="J97" s="17"/>
    </row>
    <row r="98" spans="2:10" ht="48">
      <c r="B98" s="4">
        <v>66</v>
      </c>
      <c r="C98" s="2"/>
      <c r="D98" s="16" t="s">
        <v>141</v>
      </c>
      <c r="E98" s="26" t="s">
        <v>17</v>
      </c>
      <c r="F98" s="112">
        <v>840</v>
      </c>
      <c r="G98" s="19"/>
      <c r="H98" s="19">
        <f>ROUND(F98*G98,2)</f>
        <v>0</v>
      </c>
      <c r="J98" s="17"/>
    </row>
    <row r="99" spans="2:10" ht="12.75" customHeight="1">
      <c r="B99" s="78"/>
      <c r="C99" s="70" t="s">
        <v>76</v>
      </c>
      <c r="D99" s="86" t="s">
        <v>77</v>
      </c>
      <c r="E99" s="87"/>
      <c r="F99" s="107"/>
      <c r="G99" s="107"/>
      <c r="H99" s="118"/>
      <c r="J99" s="17"/>
    </row>
    <row r="100" spans="2:10" ht="12.75" customHeight="1">
      <c r="B100" s="78"/>
      <c r="C100" s="80" t="s">
        <v>80</v>
      </c>
      <c r="D100" s="86" t="s">
        <v>81</v>
      </c>
      <c r="E100" s="87"/>
      <c r="F100" s="107"/>
      <c r="G100" s="107"/>
      <c r="H100" s="118"/>
      <c r="J100" s="17"/>
    </row>
    <row r="101" spans="2:10" ht="25.5" customHeight="1">
      <c r="B101" s="50">
        <v>67</v>
      </c>
      <c r="C101" s="2"/>
      <c r="D101" s="98" t="s">
        <v>82</v>
      </c>
      <c r="E101" s="99" t="s">
        <v>30</v>
      </c>
      <c r="F101" s="114">
        <v>2705</v>
      </c>
      <c r="G101" s="100"/>
      <c r="H101" s="66">
        <f>ROUND(F101*G101,2)</f>
        <v>0</v>
      </c>
      <c r="J101" s="17"/>
    </row>
    <row r="102" spans="2:10" ht="12.75" customHeight="1">
      <c r="B102" s="45">
        <v>68</v>
      </c>
      <c r="C102" s="2"/>
      <c r="D102" s="51" t="s">
        <v>86</v>
      </c>
      <c r="E102" s="52" t="s">
        <v>30</v>
      </c>
      <c r="F102" s="60">
        <v>2705</v>
      </c>
      <c r="G102" s="21"/>
      <c r="H102" s="19">
        <f>ROUND(F102*G102,2)</f>
        <v>0</v>
      </c>
      <c r="J102" s="17"/>
    </row>
    <row r="103" spans="2:10" ht="12.75" customHeight="1">
      <c r="B103" s="78"/>
      <c r="C103" s="79" t="s">
        <v>78</v>
      </c>
      <c r="D103" s="94" t="s">
        <v>79</v>
      </c>
      <c r="E103" s="87"/>
      <c r="F103" s="107"/>
      <c r="G103" s="107"/>
      <c r="H103" s="107"/>
      <c r="J103" s="17"/>
    </row>
    <row r="104" spans="2:10" ht="25.5" customHeight="1">
      <c r="B104" s="4">
        <v>69</v>
      </c>
      <c r="C104" s="2"/>
      <c r="D104" s="46" t="s">
        <v>142</v>
      </c>
      <c r="E104" s="45" t="s">
        <v>30</v>
      </c>
      <c r="F104" s="112">
        <v>70</v>
      </c>
      <c r="G104" s="19"/>
      <c r="H104" s="19">
        <f>ROUND(F104*G104,2)</f>
        <v>0</v>
      </c>
      <c r="J104" s="17"/>
    </row>
    <row r="105" spans="2:10" ht="12.75" customHeight="1">
      <c r="B105" s="78"/>
      <c r="C105" s="70" t="s">
        <v>31</v>
      </c>
      <c r="D105" s="86" t="s">
        <v>32</v>
      </c>
      <c r="E105" s="87"/>
      <c r="F105" s="107"/>
      <c r="G105" s="107"/>
      <c r="H105" s="118"/>
      <c r="J105" s="17"/>
    </row>
    <row r="106" spans="2:10" ht="12.75" customHeight="1">
      <c r="B106" s="78"/>
      <c r="C106" s="70" t="s">
        <v>71</v>
      </c>
      <c r="D106" s="101" t="s">
        <v>72</v>
      </c>
      <c r="E106" s="102"/>
      <c r="F106" s="115"/>
      <c r="G106" s="115"/>
      <c r="H106" s="122"/>
      <c r="J106" s="17"/>
    </row>
    <row r="107" spans="2:10" ht="12.75" customHeight="1">
      <c r="B107" s="4">
        <v>70</v>
      </c>
      <c r="C107" s="2"/>
      <c r="D107" s="16" t="s">
        <v>85</v>
      </c>
      <c r="E107" s="26" t="s">
        <v>73</v>
      </c>
      <c r="F107" s="112">
        <v>172</v>
      </c>
      <c r="G107" s="19"/>
      <c r="H107" s="19">
        <f>ROUND(F107*G107,2)</f>
        <v>0</v>
      </c>
      <c r="J107" s="17"/>
    </row>
    <row r="108" spans="2:10" ht="12.75" customHeight="1">
      <c r="B108" s="4">
        <v>71</v>
      </c>
      <c r="C108" s="2"/>
      <c r="D108" s="16" t="s">
        <v>143</v>
      </c>
      <c r="E108" s="26" t="s">
        <v>30</v>
      </c>
      <c r="F108" s="112">
        <v>25</v>
      </c>
      <c r="G108" s="19"/>
      <c r="H108" s="19">
        <f>ROUND(F108*G108,2)</f>
        <v>0</v>
      </c>
      <c r="J108" s="17"/>
    </row>
    <row r="109" spans="2:10" ht="25.5" customHeight="1">
      <c r="B109" s="4">
        <v>72</v>
      </c>
      <c r="C109" s="2"/>
      <c r="D109" s="16" t="s">
        <v>326</v>
      </c>
      <c r="E109" s="26" t="s">
        <v>30</v>
      </c>
      <c r="F109" s="112">
        <v>21</v>
      </c>
      <c r="G109" s="19"/>
      <c r="H109" s="19">
        <f>ROUND(F109*G109,2)</f>
        <v>0</v>
      </c>
      <c r="J109" s="17"/>
    </row>
    <row r="110" spans="2:10" ht="25.5" customHeight="1">
      <c r="B110" s="4">
        <v>73</v>
      </c>
      <c r="C110" s="2"/>
      <c r="D110" s="16" t="s">
        <v>212</v>
      </c>
      <c r="E110" s="26" t="s">
        <v>30</v>
      </c>
      <c r="F110" s="112">
        <v>37</v>
      </c>
      <c r="G110" s="19"/>
      <c r="H110" s="19">
        <f>ROUND(F110*G110,2)</f>
        <v>0</v>
      </c>
      <c r="J110" s="17"/>
    </row>
    <row r="111" spans="2:10" ht="12.75" customHeight="1">
      <c r="B111" s="82"/>
      <c r="C111" s="83" t="s">
        <v>74</v>
      </c>
      <c r="D111" s="101" t="s">
        <v>75</v>
      </c>
      <c r="E111" s="102"/>
      <c r="F111" s="115"/>
      <c r="G111" s="115"/>
      <c r="H111" s="122"/>
      <c r="J111" s="17"/>
    </row>
    <row r="112" spans="2:10" ht="12.75" customHeight="1">
      <c r="B112" s="4">
        <v>74</v>
      </c>
      <c r="C112" s="2"/>
      <c r="D112" s="46" t="s">
        <v>294</v>
      </c>
      <c r="E112" s="45" t="s">
        <v>13</v>
      </c>
      <c r="F112" s="109">
        <v>1</v>
      </c>
      <c r="G112" s="21"/>
      <c r="H112" s="19">
        <f aca="true" t="shared" si="2" ref="H112:H123">ROUND(F112*G112,2)</f>
        <v>0</v>
      </c>
      <c r="J112" s="17"/>
    </row>
    <row r="113" spans="2:10" ht="12.75" customHeight="1">
      <c r="B113" s="4">
        <v>75</v>
      </c>
      <c r="C113" s="2"/>
      <c r="D113" s="46" t="s">
        <v>295</v>
      </c>
      <c r="E113" s="45" t="s">
        <v>13</v>
      </c>
      <c r="F113" s="109">
        <v>7</v>
      </c>
      <c r="G113" s="21"/>
      <c r="H113" s="19">
        <f t="shared" si="2"/>
        <v>0</v>
      </c>
      <c r="J113" s="17"/>
    </row>
    <row r="114" spans="2:10" ht="12.75" customHeight="1">
      <c r="B114" s="4">
        <v>76</v>
      </c>
      <c r="C114" s="2"/>
      <c r="D114" s="46" t="s">
        <v>296</v>
      </c>
      <c r="E114" s="45" t="s">
        <v>13</v>
      </c>
      <c r="F114" s="109">
        <v>7</v>
      </c>
      <c r="G114" s="21"/>
      <c r="H114" s="19">
        <f t="shared" si="2"/>
        <v>0</v>
      </c>
      <c r="J114" s="17"/>
    </row>
    <row r="115" spans="2:10" ht="12.75" customHeight="1">
      <c r="B115" s="4">
        <v>77</v>
      </c>
      <c r="C115" s="2"/>
      <c r="D115" s="46" t="s">
        <v>297</v>
      </c>
      <c r="E115" s="45" t="s">
        <v>13</v>
      </c>
      <c r="F115" s="109">
        <v>1</v>
      </c>
      <c r="G115" s="21"/>
      <c r="H115" s="19">
        <f t="shared" si="2"/>
        <v>0</v>
      </c>
      <c r="J115" s="17"/>
    </row>
    <row r="116" spans="2:10" ht="12.75" customHeight="1">
      <c r="B116" s="4">
        <v>78</v>
      </c>
      <c r="C116" s="2"/>
      <c r="D116" s="46" t="s">
        <v>298</v>
      </c>
      <c r="E116" s="45" t="s">
        <v>13</v>
      </c>
      <c r="F116" s="109">
        <v>19</v>
      </c>
      <c r="G116" s="21"/>
      <c r="H116" s="19">
        <f t="shared" si="2"/>
        <v>0</v>
      </c>
      <c r="J116" s="17"/>
    </row>
    <row r="117" spans="2:10" ht="12.75" customHeight="1">
      <c r="B117" s="4">
        <v>79</v>
      </c>
      <c r="C117" s="2"/>
      <c r="D117" s="46" t="s">
        <v>299</v>
      </c>
      <c r="E117" s="45" t="s">
        <v>13</v>
      </c>
      <c r="F117" s="109">
        <v>3</v>
      </c>
      <c r="G117" s="21"/>
      <c r="H117" s="19">
        <f t="shared" si="2"/>
        <v>0</v>
      </c>
      <c r="J117" s="17"/>
    </row>
    <row r="118" spans="2:10" ht="12.75" customHeight="1">
      <c r="B118" s="4">
        <v>80</v>
      </c>
      <c r="C118" s="2"/>
      <c r="D118" s="46" t="s">
        <v>300</v>
      </c>
      <c r="E118" s="45" t="s">
        <v>13</v>
      </c>
      <c r="F118" s="109">
        <v>1</v>
      </c>
      <c r="G118" s="21"/>
      <c r="H118" s="19">
        <f t="shared" si="2"/>
        <v>0</v>
      </c>
      <c r="J118" s="17"/>
    </row>
    <row r="119" spans="2:10" ht="12.75" customHeight="1">
      <c r="B119" s="4">
        <v>81</v>
      </c>
      <c r="C119" s="2"/>
      <c r="D119" s="46" t="s">
        <v>301</v>
      </c>
      <c r="E119" s="45" t="s">
        <v>13</v>
      </c>
      <c r="F119" s="109">
        <v>3</v>
      </c>
      <c r="G119" s="21"/>
      <c r="H119" s="19">
        <f t="shared" si="2"/>
        <v>0</v>
      </c>
      <c r="J119" s="17"/>
    </row>
    <row r="120" spans="2:10" ht="12.75" customHeight="1">
      <c r="B120" s="4">
        <v>82</v>
      </c>
      <c r="C120" s="2"/>
      <c r="D120" s="46" t="s">
        <v>213</v>
      </c>
      <c r="E120" s="45" t="s">
        <v>13</v>
      </c>
      <c r="F120" s="109">
        <v>4</v>
      </c>
      <c r="G120" s="21"/>
      <c r="H120" s="19">
        <f t="shared" si="2"/>
        <v>0</v>
      </c>
      <c r="J120" s="17"/>
    </row>
    <row r="121" spans="2:10" ht="25.5" customHeight="1">
      <c r="B121" s="4">
        <v>83</v>
      </c>
      <c r="C121" s="2"/>
      <c r="D121" s="46" t="s">
        <v>368</v>
      </c>
      <c r="E121" s="45" t="s">
        <v>13</v>
      </c>
      <c r="F121" s="109">
        <v>2</v>
      </c>
      <c r="G121" s="21"/>
      <c r="H121" s="19">
        <f t="shared" si="2"/>
        <v>0</v>
      </c>
      <c r="J121" s="17"/>
    </row>
    <row r="122" spans="2:10" ht="25.5" customHeight="1">
      <c r="B122" s="4">
        <v>84</v>
      </c>
      <c r="C122" s="2"/>
      <c r="D122" s="46" t="s">
        <v>366</v>
      </c>
      <c r="E122" s="45" t="s">
        <v>13</v>
      </c>
      <c r="F122" s="109">
        <v>8</v>
      </c>
      <c r="G122" s="21"/>
      <c r="H122" s="19">
        <f t="shared" si="2"/>
        <v>0</v>
      </c>
      <c r="J122" s="17"/>
    </row>
    <row r="123" spans="2:10" ht="25.5" customHeight="1">
      <c r="B123" s="4">
        <v>85</v>
      </c>
      <c r="C123" s="2"/>
      <c r="D123" s="46" t="s">
        <v>367</v>
      </c>
      <c r="E123" s="45" t="s">
        <v>13</v>
      </c>
      <c r="F123" s="109">
        <v>18</v>
      </c>
      <c r="G123" s="21"/>
      <c r="H123" s="19">
        <f t="shared" si="2"/>
        <v>0</v>
      </c>
      <c r="J123" s="17"/>
    </row>
    <row r="124" spans="2:10" ht="12.75" customHeight="1">
      <c r="B124" s="4">
        <v>86</v>
      </c>
      <c r="C124" s="2"/>
      <c r="D124" s="46" t="s">
        <v>369</v>
      </c>
      <c r="E124" s="45" t="s">
        <v>13</v>
      </c>
      <c r="F124" s="109">
        <v>1</v>
      </c>
      <c r="G124" s="21"/>
      <c r="H124" s="19">
        <f>ROUND(F124*G124,2)</f>
        <v>0</v>
      </c>
      <c r="J124" s="17"/>
    </row>
    <row r="125" spans="2:10" ht="12.75" customHeight="1">
      <c r="B125" s="73"/>
      <c r="C125" s="70" t="s">
        <v>33</v>
      </c>
      <c r="D125" s="86" t="s">
        <v>34</v>
      </c>
      <c r="E125" s="87"/>
      <c r="F125" s="107"/>
      <c r="G125" s="107"/>
      <c r="H125" s="118"/>
      <c r="J125" s="17"/>
    </row>
    <row r="126" spans="2:10" ht="12.75" customHeight="1">
      <c r="B126" s="84"/>
      <c r="C126" s="84" t="s">
        <v>35</v>
      </c>
      <c r="D126" s="104" t="s">
        <v>36</v>
      </c>
      <c r="E126" s="105"/>
      <c r="F126" s="116"/>
      <c r="G126" s="116"/>
      <c r="H126" s="123"/>
      <c r="J126" s="17"/>
    </row>
    <row r="127" spans="2:10" s="9" customFormat="1" ht="39" customHeight="1">
      <c r="B127" s="12">
        <v>87</v>
      </c>
      <c r="C127" s="23"/>
      <c r="D127" s="51" t="s">
        <v>373</v>
      </c>
      <c r="E127" s="67" t="s">
        <v>17</v>
      </c>
      <c r="F127" s="117">
        <f>1332-400+124</f>
        <v>1056</v>
      </c>
      <c r="G127" s="65"/>
      <c r="H127" s="19">
        <f>ROUND(F127*G127,2)</f>
        <v>0</v>
      </c>
      <c r="J127" s="17"/>
    </row>
    <row r="128" spans="2:10" s="9" customFormat="1" ht="39" customHeight="1">
      <c r="B128" s="4">
        <v>88</v>
      </c>
      <c r="C128" s="2"/>
      <c r="D128" s="46" t="s">
        <v>359</v>
      </c>
      <c r="E128" s="26" t="s">
        <v>17</v>
      </c>
      <c r="F128" s="112">
        <v>444</v>
      </c>
      <c r="G128" s="19"/>
      <c r="H128" s="19">
        <f>ROUND(F128*G128,2)</f>
        <v>0</v>
      </c>
      <c r="J128" s="17"/>
    </row>
    <row r="129" spans="2:10" s="9" customFormat="1" ht="39" customHeight="1">
      <c r="B129" s="4">
        <v>89</v>
      </c>
      <c r="C129" s="2"/>
      <c r="D129" s="46" t="s">
        <v>360</v>
      </c>
      <c r="E129" s="26" t="s">
        <v>17</v>
      </c>
      <c r="F129" s="112">
        <v>50</v>
      </c>
      <c r="G129" s="19"/>
      <c r="H129" s="19">
        <f>ROUND(F129*G129,2)</f>
        <v>0</v>
      </c>
      <c r="J129" s="17"/>
    </row>
    <row r="130" spans="2:10" s="9" customFormat="1" ht="25.5" customHeight="1">
      <c r="B130" s="26">
        <v>90</v>
      </c>
      <c r="C130" s="27"/>
      <c r="D130" s="46" t="s">
        <v>361</v>
      </c>
      <c r="E130" s="26" t="s">
        <v>17</v>
      </c>
      <c r="F130" s="112">
        <v>192</v>
      </c>
      <c r="G130" s="19"/>
      <c r="H130" s="19">
        <f>ROUND(F130*G130,2)</f>
        <v>0</v>
      </c>
      <c r="J130" s="17"/>
    </row>
    <row r="131" spans="2:10" s="9" customFormat="1" ht="12.75" customHeight="1">
      <c r="B131" s="84"/>
      <c r="C131" s="84" t="s">
        <v>57</v>
      </c>
      <c r="D131" s="104" t="s">
        <v>58</v>
      </c>
      <c r="E131" s="105"/>
      <c r="F131" s="116"/>
      <c r="G131" s="116"/>
      <c r="H131" s="123"/>
      <c r="J131" s="17"/>
    </row>
    <row r="132" spans="2:10" s="9" customFormat="1" ht="39" customHeight="1">
      <c r="B132" s="4">
        <v>91</v>
      </c>
      <c r="C132" s="2"/>
      <c r="D132" s="46" t="s">
        <v>358</v>
      </c>
      <c r="E132" s="45" t="s">
        <v>17</v>
      </c>
      <c r="F132" s="112">
        <v>964</v>
      </c>
      <c r="G132" s="19"/>
      <c r="H132" s="19">
        <f>ROUND(F132*G132,2)</f>
        <v>0</v>
      </c>
      <c r="J132" s="17"/>
    </row>
    <row r="133" spans="2:10" s="9" customFormat="1" ht="12.75" customHeight="1">
      <c r="B133" s="84"/>
      <c r="C133" s="84" t="s">
        <v>47</v>
      </c>
      <c r="D133" s="104" t="s">
        <v>48</v>
      </c>
      <c r="E133" s="105"/>
      <c r="F133" s="116"/>
      <c r="G133" s="116"/>
      <c r="H133" s="123"/>
      <c r="J133" s="17"/>
    </row>
    <row r="134" spans="2:10" s="9" customFormat="1" ht="39" customHeight="1">
      <c r="B134" s="4">
        <v>92</v>
      </c>
      <c r="C134" s="2"/>
      <c r="D134" s="46" t="s">
        <v>374</v>
      </c>
      <c r="E134" s="45" t="s">
        <v>17</v>
      </c>
      <c r="F134" s="112">
        <v>990</v>
      </c>
      <c r="G134" s="19"/>
      <c r="H134" s="19">
        <f>ROUND(F134*G134,2)</f>
        <v>0</v>
      </c>
      <c r="J134" s="17"/>
    </row>
    <row r="135" spans="2:10" ht="12.75" customHeight="1">
      <c r="B135" s="73"/>
      <c r="C135" s="70" t="s">
        <v>46</v>
      </c>
      <c r="D135" s="86" t="s">
        <v>40</v>
      </c>
      <c r="E135" s="87"/>
      <c r="F135" s="107"/>
      <c r="G135" s="107"/>
      <c r="H135" s="118"/>
      <c r="J135" s="17"/>
    </row>
    <row r="136" spans="2:10" ht="12.75" customHeight="1">
      <c r="B136" s="85"/>
      <c r="C136" s="84"/>
      <c r="D136" s="104" t="s">
        <v>45</v>
      </c>
      <c r="E136" s="105"/>
      <c r="F136" s="116"/>
      <c r="G136" s="116"/>
      <c r="H136" s="123"/>
      <c r="J136" s="17"/>
    </row>
    <row r="137" spans="2:10" ht="12.75" customHeight="1">
      <c r="B137" s="30">
        <v>93</v>
      </c>
      <c r="C137" s="2"/>
      <c r="D137" s="53" t="s">
        <v>45</v>
      </c>
      <c r="E137" s="47" t="s">
        <v>13</v>
      </c>
      <c r="F137" s="21">
        <v>9</v>
      </c>
      <c r="G137" s="19"/>
      <c r="H137" s="19">
        <f>ROUND(F137*G137,2)</f>
        <v>0</v>
      </c>
      <c r="J137" s="17"/>
    </row>
    <row r="138" spans="2:10" ht="25.5" customHeight="1">
      <c r="B138" s="150">
        <v>94</v>
      </c>
      <c r="C138" s="2"/>
      <c r="D138" s="149" t="s">
        <v>357</v>
      </c>
      <c r="E138" s="47" t="s">
        <v>13</v>
      </c>
      <c r="F138" s="21">
        <v>6</v>
      </c>
      <c r="G138" s="19"/>
      <c r="H138" s="19">
        <f>ROUND(F138*G138,2)</f>
        <v>0</v>
      </c>
      <c r="J138" s="17"/>
    </row>
    <row r="139" spans="2:8" ht="12.75" customHeight="1">
      <c r="B139" s="160" t="s">
        <v>316</v>
      </c>
      <c r="C139" s="161"/>
      <c r="D139" s="161"/>
      <c r="E139" s="161"/>
      <c r="F139" s="161"/>
      <c r="G139" s="162"/>
      <c r="H139" s="20">
        <f>SUM(H9:H138)</f>
        <v>0</v>
      </c>
    </row>
    <row r="140" spans="2:6" ht="12.75">
      <c r="B140" s="37"/>
      <c r="C140" s="38"/>
      <c r="D140" s="39"/>
      <c r="E140" s="38"/>
      <c r="F140" s="40"/>
    </row>
    <row r="141" spans="2:6" ht="12.75">
      <c r="B141" s="37"/>
      <c r="C141" s="38"/>
      <c r="D141" s="39"/>
      <c r="E141" s="38"/>
      <c r="F141" s="40"/>
    </row>
    <row r="142" spans="2:6" ht="12.75">
      <c r="B142" s="37"/>
      <c r="C142" s="38"/>
      <c r="D142" s="39"/>
      <c r="E142" s="38"/>
      <c r="F142" s="40"/>
    </row>
    <row r="143" spans="2:6" ht="12.75">
      <c r="B143" s="37"/>
      <c r="C143" s="38"/>
      <c r="D143" s="39"/>
      <c r="E143" s="38"/>
      <c r="F143" s="40"/>
    </row>
    <row r="144" spans="2:6" ht="12.75">
      <c r="B144" s="37"/>
      <c r="C144" s="38"/>
      <c r="D144" s="39"/>
      <c r="E144" s="38"/>
      <c r="F144" s="40"/>
    </row>
    <row r="145" spans="2:6" ht="12.75">
      <c r="B145" s="37"/>
      <c r="C145" s="38"/>
      <c r="D145" s="39"/>
      <c r="E145" s="38"/>
      <c r="F145" s="40"/>
    </row>
    <row r="146" spans="2:6" ht="12.75">
      <c r="B146" s="37"/>
      <c r="C146" s="38"/>
      <c r="D146" s="39"/>
      <c r="E146" s="41"/>
      <c r="F146" s="42"/>
    </row>
  </sheetData>
  <sheetProtection/>
  <mergeCells count="10">
    <mergeCell ref="B3:H3"/>
    <mergeCell ref="B139:G139"/>
    <mergeCell ref="B2:H2"/>
    <mergeCell ref="B4:H4"/>
    <mergeCell ref="B5:B6"/>
    <mergeCell ref="C5:C6"/>
    <mergeCell ref="D5:D6"/>
    <mergeCell ref="E5:F5"/>
    <mergeCell ref="G5:G6"/>
    <mergeCell ref="H5:H6"/>
  </mergeCells>
  <conditionalFormatting sqref="H14 H16:H18 H20 H22:H42 H45 H47 H50:H55 H57:H59 H66:H67 H69:H72 H74:H75 H77 H80 H82:H84 H88 H90 H92:H95 H97:H98 H101:H102 H104 H107:H110 H127:H130 H132 H134 H9:H11 H137:H139 H112:H124 H86 H61:H64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6" r:id="rId1"/>
  <rowBreaks count="1" manualBreakCount="1">
    <brk id="120" min="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J46"/>
  <sheetViews>
    <sheetView view="pageBreakPreview" zoomScale="130" zoomScaleSheetLayoutView="130" zoomScalePageLayoutView="0" workbookViewId="0" topLeftCell="A1">
      <selection activeCell="G9" sqref="G9"/>
    </sheetView>
  </sheetViews>
  <sheetFormatPr defaultColWidth="9.28125" defaultRowHeight="12.75"/>
  <cols>
    <col min="1" max="1" width="4.00390625" style="8" customWidth="1"/>
    <col min="2" max="2" width="3.7109375" style="32" customWidth="1"/>
    <col min="3" max="3" width="9.7109375" style="32" customWidth="1"/>
    <col min="4" max="4" width="50.7109375" style="33" customWidth="1"/>
    <col min="5" max="5" width="6.7109375" style="32" customWidth="1"/>
    <col min="6" max="6" width="8.7109375" style="32" customWidth="1"/>
    <col min="7" max="7" width="10.7109375" style="34" customWidth="1"/>
    <col min="8" max="8" width="12.7109375" style="40" customWidth="1"/>
    <col min="9" max="16384" width="9.28125" style="8" customWidth="1"/>
  </cols>
  <sheetData>
    <row r="2" spans="2:8" ht="25.5" customHeight="1">
      <c r="B2" s="168" t="str">
        <f>'DR'!B2</f>
        <v>Przebudowa/rozbudowa 2425P Żydowo - Rokietnica – ul. Kolejowa w m. Rokietnica</v>
      </c>
      <c r="C2" s="168"/>
      <c r="D2" s="168"/>
      <c r="E2" s="168"/>
      <c r="F2" s="168"/>
      <c r="G2" s="159"/>
      <c r="H2" s="159"/>
    </row>
    <row r="3" spans="2:8" ht="12.75" customHeight="1">
      <c r="B3" s="169" t="str">
        <f>'DR'!B3</f>
        <v>KOSZTORYS OFERTOWY</v>
      </c>
      <c r="C3" s="169"/>
      <c r="D3" s="169"/>
      <c r="E3" s="169"/>
      <c r="F3" s="169"/>
      <c r="G3" s="169"/>
      <c r="H3" s="169"/>
    </row>
    <row r="4" spans="2:8" ht="12.75" customHeight="1">
      <c r="B4" s="169" t="s">
        <v>97</v>
      </c>
      <c r="C4" s="169"/>
      <c r="D4" s="169"/>
      <c r="E4" s="169"/>
      <c r="F4" s="169"/>
      <c r="G4" s="169"/>
      <c r="H4" s="169"/>
    </row>
    <row r="5" spans="2:8" ht="12.75" customHeight="1">
      <c r="B5" s="158" t="s">
        <v>144</v>
      </c>
      <c r="C5" s="158" t="s">
        <v>322</v>
      </c>
      <c r="D5" s="158" t="s">
        <v>0</v>
      </c>
      <c r="E5" s="158" t="s">
        <v>1</v>
      </c>
      <c r="F5" s="158"/>
      <c r="G5" s="166" t="s">
        <v>145</v>
      </c>
      <c r="H5" s="167" t="s">
        <v>324</v>
      </c>
    </row>
    <row r="6" spans="2:8" ht="12.75" customHeight="1">
      <c r="B6" s="158"/>
      <c r="C6" s="158"/>
      <c r="D6" s="158"/>
      <c r="E6" s="2" t="s">
        <v>2</v>
      </c>
      <c r="F6" s="3" t="s">
        <v>3</v>
      </c>
      <c r="G6" s="166"/>
      <c r="H6" s="167"/>
    </row>
    <row r="7" spans="2:8" ht="12.75" customHeight="1"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125">
        <v>6</v>
      </c>
      <c r="H7" s="125">
        <v>7</v>
      </c>
    </row>
    <row r="8" spans="2:8" ht="12.75" customHeight="1">
      <c r="B8" s="126"/>
      <c r="C8" s="127" t="s">
        <v>325</v>
      </c>
      <c r="D8" s="128" t="s">
        <v>146</v>
      </c>
      <c r="E8" s="129"/>
      <c r="F8" s="129"/>
      <c r="G8" s="129"/>
      <c r="H8" s="130"/>
    </row>
    <row r="9" spans="2:8" ht="25.5" customHeight="1">
      <c r="B9" s="63">
        <v>1</v>
      </c>
      <c r="C9" s="43"/>
      <c r="D9" s="55" t="s">
        <v>147</v>
      </c>
      <c r="E9" s="63" t="s">
        <v>30</v>
      </c>
      <c r="F9" s="131">
        <v>92</v>
      </c>
      <c r="G9" s="131"/>
      <c r="H9" s="19">
        <f>ROUND(F9*G9,2)</f>
        <v>0</v>
      </c>
    </row>
    <row r="10" spans="2:8" ht="25.5" customHeight="1">
      <c r="B10" s="63">
        <v>2</v>
      </c>
      <c r="C10" s="43"/>
      <c r="D10" s="55" t="s">
        <v>148</v>
      </c>
      <c r="E10" s="63" t="s">
        <v>30</v>
      </c>
      <c r="F10" s="131">
        <v>92</v>
      </c>
      <c r="G10" s="131"/>
      <c r="H10" s="19">
        <f aca="true" t="shared" si="0" ref="H10:H23">ROUND(F10*G10,2)</f>
        <v>0</v>
      </c>
    </row>
    <row r="11" spans="2:8" ht="12.75" customHeight="1">
      <c r="B11" s="63">
        <v>3</v>
      </c>
      <c r="C11" s="43"/>
      <c r="D11" s="55" t="s">
        <v>149</v>
      </c>
      <c r="E11" s="63" t="s">
        <v>30</v>
      </c>
      <c r="F11" s="131">
        <v>92</v>
      </c>
      <c r="G11" s="131"/>
      <c r="H11" s="19">
        <f t="shared" si="0"/>
        <v>0</v>
      </c>
    </row>
    <row r="12" spans="2:8" ht="12.75" customHeight="1">
      <c r="B12" s="63">
        <v>4</v>
      </c>
      <c r="C12" s="43"/>
      <c r="D12" s="55" t="s">
        <v>150</v>
      </c>
      <c r="E12" s="63" t="s">
        <v>38</v>
      </c>
      <c r="F12" s="131">
        <v>1</v>
      </c>
      <c r="G12" s="131"/>
      <c r="H12" s="19">
        <f t="shared" si="0"/>
        <v>0</v>
      </c>
    </row>
    <row r="13" spans="2:8" ht="25.5" customHeight="1">
      <c r="B13" s="63">
        <v>5</v>
      </c>
      <c r="C13" s="43"/>
      <c r="D13" s="55" t="s">
        <v>351</v>
      </c>
      <c r="E13" s="63" t="s">
        <v>16</v>
      </c>
      <c r="F13" s="131">
        <v>50</v>
      </c>
      <c r="G13" s="131"/>
      <c r="H13" s="19">
        <f t="shared" si="0"/>
        <v>0</v>
      </c>
    </row>
    <row r="14" spans="2:8" ht="51.75" customHeight="1">
      <c r="B14" s="63">
        <v>6</v>
      </c>
      <c r="C14" s="43"/>
      <c r="D14" s="55" t="s">
        <v>352</v>
      </c>
      <c r="E14" s="63" t="s">
        <v>16</v>
      </c>
      <c r="F14" s="131">
        <v>1870</v>
      </c>
      <c r="G14" s="131"/>
      <c r="H14" s="19">
        <f t="shared" si="0"/>
        <v>0</v>
      </c>
    </row>
    <row r="15" spans="2:9" ht="25.5" customHeight="1">
      <c r="B15" s="63">
        <v>7</v>
      </c>
      <c r="C15" s="43"/>
      <c r="D15" s="55" t="s">
        <v>355</v>
      </c>
      <c r="E15" s="63" t="s">
        <v>16</v>
      </c>
      <c r="F15" s="131">
        <v>330</v>
      </c>
      <c r="G15" s="131"/>
      <c r="H15" s="19">
        <f t="shared" si="0"/>
        <v>0</v>
      </c>
      <c r="I15" s="17"/>
    </row>
    <row r="16" spans="2:9" s="9" customFormat="1" ht="12.75" customHeight="1">
      <c r="B16" s="63">
        <v>8</v>
      </c>
      <c r="C16" s="43"/>
      <c r="D16" s="55" t="s">
        <v>151</v>
      </c>
      <c r="E16" s="63" t="s">
        <v>16</v>
      </c>
      <c r="F16" s="131">
        <v>176</v>
      </c>
      <c r="G16" s="131"/>
      <c r="H16" s="19">
        <f t="shared" si="0"/>
        <v>0</v>
      </c>
      <c r="I16" s="22"/>
    </row>
    <row r="17" spans="2:9" s="9" customFormat="1" ht="12.75" customHeight="1">
      <c r="B17" s="63">
        <v>9</v>
      </c>
      <c r="C17" s="43"/>
      <c r="D17" s="55" t="s">
        <v>152</v>
      </c>
      <c r="E17" s="63" t="s">
        <v>16</v>
      </c>
      <c r="F17" s="131">
        <v>478</v>
      </c>
      <c r="G17" s="131"/>
      <c r="H17" s="19">
        <f t="shared" si="0"/>
        <v>0</v>
      </c>
      <c r="I17" s="22"/>
    </row>
    <row r="18" spans="2:9" s="9" customFormat="1" ht="12.75" customHeight="1">
      <c r="B18" s="63">
        <v>10</v>
      </c>
      <c r="C18" s="43"/>
      <c r="D18" s="55" t="s">
        <v>153</v>
      </c>
      <c r="E18" s="63" t="s">
        <v>16</v>
      </c>
      <c r="F18" s="131">
        <v>1484</v>
      </c>
      <c r="G18" s="131"/>
      <c r="H18" s="19">
        <f t="shared" si="0"/>
        <v>0</v>
      </c>
      <c r="I18" s="22"/>
    </row>
    <row r="19" spans="2:9" s="9" customFormat="1" ht="25.5" customHeight="1">
      <c r="B19" s="63">
        <v>11</v>
      </c>
      <c r="C19" s="43"/>
      <c r="D19" s="55" t="s">
        <v>154</v>
      </c>
      <c r="E19" s="63" t="s">
        <v>16</v>
      </c>
      <c r="F19" s="131">
        <v>1484</v>
      </c>
      <c r="G19" s="131"/>
      <c r="H19" s="19">
        <f t="shared" si="0"/>
        <v>0</v>
      </c>
      <c r="I19" s="22"/>
    </row>
    <row r="20" spans="2:9" s="9" customFormat="1" ht="25.5" customHeight="1">
      <c r="B20" s="63">
        <v>12</v>
      </c>
      <c r="C20" s="43"/>
      <c r="D20" s="55" t="s">
        <v>155</v>
      </c>
      <c r="E20" s="63" t="s">
        <v>38</v>
      </c>
      <c r="F20" s="131">
        <v>13</v>
      </c>
      <c r="G20" s="131"/>
      <c r="H20" s="19">
        <f t="shared" si="0"/>
        <v>0</v>
      </c>
      <c r="I20" s="22"/>
    </row>
    <row r="21" spans="2:9" s="9" customFormat="1" ht="25.5" customHeight="1">
      <c r="B21" s="63">
        <v>13</v>
      </c>
      <c r="C21" s="43"/>
      <c r="D21" s="55" t="s">
        <v>156</v>
      </c>
      <c r="E21" s="63" t="s">
        <v>38</v>
      </c>
      <c r="F21" s="131">
        <v>13</v>
      </c>
      <c r="G21" s="131"/>
      <c r="H21" s="19">
        <f t="shared" si="0"/>
        <v>0</v>
      </c>
      <c r="I21" s="22"/>
    </row>
    <row r="22" spans="2:9" s="9" customFormat="1" ht="25.5" customHeight="1">
      <c r="B22" s="63">
        <v>14</v>
      </c>
      <c r="C22" s="43"/>
      <c r="D22" s="55" t="s">
        <v>157</v>
      </c>
      <c r="E22" s="63" t="s">
        <v>38</v>
      </c>
      <c r="F22" s="131">
        <v>33</v>
      </c>
      <c r="G22" s="131"/>
      <c r="H22" s="19">
        <f t="shared" si="0"/>
        <v>0</v>
      </c>
      <c r="I22" s="22"/>
    </row>
    <row r="23" spans="2:9" s="9" customFormat="1" ht="25.5" customHeight="1">
      <c r="B23" s="63">
        <v>15</v>
      </c>
      <c r="C23" s="43"/>
      <c r="D23" s="55" t="s">
        <v>158</v>
      </c>
      <c r="E23" s="63" t="s">
        <v>38</v>
      </c>
      <c r="F23" s="131">
        <v>33</v>
      </c>
      <c r="G23" s="131"/>
      <c r="H23" s="19">
        <f t="shared" si="0"/>
        <v>0</v>
      </c>
      <c r="I23" s="17"/>
    </row>
    <row r="24" spans="2:9" ht="12.75">
      <c r="B24" s="126"/>
      <c r="C24" s="127" t="s">
        <v>325</v>
      </c>
      <c r="D24" s="128" t="s">
        <v>159</v>
      </c>
      <c r="E24" s="129"/>
      <c r="F24" s="132"/>
      <c r="G24" s="132"/>
      <c r="H24" s="133"/>
      <c r="I24" s="17"/>
    </row>
    <row r="25" spans="2:9" s="9" customFormat="1" ht="25.5" customHeight="1">
      <c r="B25" s="63">
        <v>16</v>
      </c>
      <c r="C25" s="43"/>
      <c r="D25" s="55" t="s">
        <v>160</v>
      </c>
      <c r="E25" s="63" t="s">
        <v>17</v>
      </c>
      <c r="F25" s="131">
        <v>225</v>
      </c>
      <c r="G25" s="134"/>
      <c r="H25" s="19">
        <f aca="true" t="shared" si="1" ref="H25:H40">ROUND(F25*G25,2)</f>
        <v>0</v>
      </c>
      <c r="I25" s="17"/>
    </row>
    <row r="26" spans="2:9" s="9" customFormat="1" ht="25.5" customHeight="1">
      <c r="B26" s="63">
        <v>17</v>
      </c>
      <c r="C26" s="43"/>
      <c r="D26" s="55" t="s">
        <v>161</v>
      </c>
      <c r="E26" s="63" t="s">
        <v>17</v>
      </c>
      <c r="F26" s="131">
        <v>285</v>
      </c>
      <c r="G26" s="134"/>
      <c r="H26" s="19">
        <f t="shared" si="1"/>
        <v>0</v>
      </c>
      <c r="I26" s="17"/>
    </row>
    <row r="27" spans="2:9" s="9" customFormat="1" ht="25.5" customHeight="1">
      <c r="B27" s="63">
        <v>18</v>
      </c>
      <c r="C27" s="43"/>
      <c r="D27" s="55" t="s">
        <v>162</v>
      </c>
      <c r="E27" s="63" t="s">
        <v>17</v>
      </c>
      <c r="F27" s="131">
        <v>262</v>
      </c>
      <c r="G27" s="134"/>
      <c r="H27" s="19">
        <f t="shared" si="1"/>
        <v>0</v>
      </c>
      <c r="I27" s="17"/>
    </row>
    <row r="28" spans="2:9" s="9" customFormat="1" ht="12.75" customHeight="1">
      <c r="B28" s="63">
        <v>19</v>
      </c>
      <c r="C28" s="43"/>
      <c r="D28" s="55" t="s">
        <v>163</v>
      </c>
      <c r="E28" s="63" t="s">
        <v>38</v>
      </c>
      <c r="F28" s="131">
        <v>1</v>
      </c>
      <c r="G28" s="134"/>
      <c r="H28" s="19">
        <f t="shared" si="1"/>
        <v>0</v>
      </c>
      <c r="I28" s="17"/>
    </row>
    <row r="29" spans="2:9" s="9" customFormat="1" ht="12.75" customHeight="1">
      <c r="B29" s="63">
        <v>20</v>
      </c>
      <c r="C29" s="43"/>
      <c r="D29" s="55" t="s">
        <v>164</v>
      </c>
      <c r="E29" s="63" t="s">
        <v>13</v>
      </c>
      <c r="F29" s="131">
        <v>1</v>
      </c>
      <c r="G29" s="134"/>
      <c r="H29" s="19">
        <f t="shared" si="1"/>
        <v>0</v>
      </c>
      <c r="I29" s="17"/>
    </row>
    <row r="30" spans="2:9" s="9" customFormat="1" ht="12.75" customHeight="1">
      <c r="B30" s="63">
        <v>21</v>
      </c>
      <c r="C30" s="43"/>
      <c r="D30" s="55" t="s">
        <v>165</v>
      </c>
      <c r="E30" s="63" t="s">
        <v>38</v>
      </c>
      <c r="F30" s="131">
        <v>31</v>
      </c>
      <c r="G30" s="134"/>
      <c r="H30" s="19">
        <f t="shared" si="1"/>
        <v>0</v>
      </c>
      <c r="I30" s="17"/>
    </row>
    <row r="31" spans="2:9" s="9" customFormat="1" ht="39" customHeight="1">
      <c r="B31" s="63">
        <v>22</v>
      </c>
      <c r="C31" s="43"/>
      <c r="D31" s="55" t="s">
        <v>312</v>
      </c>
      <c r="E31" s="63" t="s">
        <v>166</v>
      </c>
      <c r="F31" s="131">
        <v>29</v>
      </c>
      <c r="G31" s="134"/>
      <c r="H31" s="19">
        <f t="shared" si="1"/>
        <v>0</v>
      </c>
      <c r="I31" s="17"/>
    </row>
    <row r="32" spans="2:10" s="9" customFormat="1" ht="25.5" customHeight="1">
      <c r="B32" s="63">
        <v>23</v>
      </c>
      <c r="C32" s="43"/>
      <c r="D32" s="55" t="s">
        <v>313</v>
      </c>
      <c r="E32" s="63" t="s">
        <v>166</v>
      </c>
      <c r="F32" s="131">
        <v>2</v>
      </c>
      <c r="G32" s="134"/>
      <c r="H32" s="19">
        <f t="shared" si="1"/>
        <v>0</v>
      </c>
      <c r="I32" s="17"/>
      <c r="J32" s="18"/>
    </row>
    <row r="33" spans="2:10" s="9" customFormat="1" ht="12.75" customHeight="1">
      <c r="B33" s="63">
        <v>24</v>
      </c>
      <c r="C33" s="43"/>
      <c r="D33" s="55" t="s">
        <v>167</v>
      </c>
      <c r="E33" s="63" t="s">
        <v>16</v>
      </c>
      <c r="F33" s="131">
        <v>11</v>
      </c>
      <c r="G33" s="134"/>
      <c r="H33" s="19">
        <f t="shared" si="1"/>
        <v>0</v>
      </c>
      <c r="I33" s="17"/>
      <c r="J33" s="18"/>
    </row>
    <row r="34" spans="2:10" s="9" customFormat="1" ht="25.5" customHeight="1">
      <c r="B34" s="63">
        <v>25</v>
      </c>
      <c r="C34" s="43"/>
      <c r="D34" s="55" t="s">
        <v>168</v>
      </c>
      <c r="E34" s="63" t="s">
        <v>13</v>
      </c>
      <c r="F34" s="131">
        <v>7</v>
      </c>
      <c r="G34" s="134"/>
      <c r="H34" s="19">
        <f t="shared" si="1"/>
        <v>0</v>
      </c>
      <c r="I34" s="17"/>
      <c r="J34" s="18"/>
    </row>
    <row r="35" spans="2:9" ht="25.5" customHeight="1">
      <c r="B35" s="63">
        <v>26</v>
      </c>
      <c r="C35" s="43"/>
      <c r="D35" s="55" t="s">
        <v>169</v>
      </c>
      <c r="E35" s="63" t="s">
        <v>13</v>
      </c>
      <c r="F35" s="131">
        <v>29</v>
      </c>
      <c r="G35" s="134"/>
      <c r="H35" s="19">
        <f t="shared" si="1"/>
        <v>0</v>
      </c>
      <c r="I35" s="17"/>
    </row>
    <row r="36" spans="2:9" ht="25.5" customHeight="1">
      <c r="B36" s="63">
        <v>27</v>
      </c>
      <c r="C36" s="43"/>
      <c r="D36" s="55" t="s">
        <v>170</v>
      </c>
      <c r="E36" s="63" t="s">
        <v>166</v>
      </c>
      <c r="F36" s="131">
        <v>1</v>
      </c>
      <c r="G36" s="134"/>
      <c r="H36" s="19">
        <f t="shared" si="1"/>
        <v>0</v>
      </c>
      <c r="I36" s="17"/>
    </row>
    <row r="37" spans="2:9" ht="12.75" customHeight="1">
      <c r="B37" s="63">
        <v>28</v>
      </c>
      <c r="C37" s="43"/>
      <c r="D37" s="55" t="s">
        <v>171</v>
      </c>
      <c r="E37" s="63" t="s">
        <v>92</v>
      </c>
      <c r="F37" s="131">
        <v>2</v>
      </c>
      <c r="G37" s="134"/>
      <c r="H37" s="19">
        <f t="shared" si="1"/>
        <v>0</v>
      </c>
      <c r="I37" s="17"/>
    </row>
    <row r="38" spans="2:9" ht="12.75" customHeight="1">
      <c r="B38" s="63">
        <v>29</v>
      </c>
      <c r="C38" s="43"/>
      <c r="D38" s="55" t="s">
        <v>172</v>
      </c>
      <c r="E38" s="63" t="s">
        <v>327</v>
      </c>
      <c r="F38" s="131">
        <v>5</v>
      </c>
      <c r="G38" s="134"/>
      <c r="H38" s="19">
        <f t="shared" si="1"/>
        <v>0</v>
      </c>
      <c r="I38" s="17"/>
    </row>
    <row r="39" spans="2:9" ht="12.75" customHeight="1">
      <c r="B39" s="63">
        <v>30</v>
      </c>
      <c r="C39" s="43"/>
      <c r="D39" s="55" t="s">
        <v>173</v>
      </c>
      <c r="E39" s="63" t="s">
        <v>327</v>
      </c>
      <c r="F39" s="131">
        <v>6</v>
      </c>
      <c r="G39" s="134"/>
      <c r="H39" s="19">
        <f t="shared" si="1"/>
        <v>0</v>
      </c>
      <c r="I39" s="17"/>
    </row>
    <row r="40" spans="2:9" ht="12.75" customHeight="1">
      <c r="B40" s="63">
        <v>31</v>
      </c>
      <c r="C40" s="43"/>
      <c r="D40" s="55" t="s">
        <v>174</v>
      </c>
      <c r="E40" s="63" t="s">
        <v>327</v>
      </c>
      <c r="F40" s="131">
        <v>6</v>
      </c>
      <c r="G40" s="134"/>
      <c r="H40" s="19">
        <f t="shared" si="1"/>
        <v>0</v>
      </c>
      <c r="I40" s="17"/>
    </row>
    <row r="41" spans="2:9" ht="12.75" customHeight="1">
      <c r="B41" s="126"/>
      <c r="C41" s="127" t="s">
        <v>325</v>
      </c>
      <c r="D41" s="128" t="s">
        <v>175</v>
      </c>
      <c r="E41" s="129"/>
      <c r="F41" s="132"/>
      <c r="G41" s="133"/>
      <c r="H41" s="135"/>
      <c r="I41" s="17"/>
    </row>
    <row r="42" spans="2:9" ht="12.75" customHeight="1">
      <c r="B42" s="63">
        <v>32</v>
      </c>
      <c r="C42" s="43"/>
      <c r="D42" s="55" t="s">
        <v>176</v>
      </c>
      <c r="E42" s="63" t="s">
        <v>30</v>
      </c>
      <c r="F42" s="131">
        <v>92</v>
      </c>
      <c r="G42" s="134"/>
      <c r="H42" s="19">
        <f>ROUND(F42*G42,2)</f>
        <v>0</v>
      </c>
      <c r="I42" s="17"/>
    </row>
    <row r="43" spans="2:9" ht="12.75" customHeight="1">
      <c r="B43" s="63">
        <v>33</v>
      </c>
      <c r="C43" s="43"/>
      <c r="D43" s="55" t="s">
        <v>177</v>
      </c>
      <c r="E43" s="63" t="s">
        <v>30</v>
      </c>
      <c r="F43" s="131">
        <v>92</v>
      </c>
      <c r="G43" s="134"/>
      <c r="H43" s="19">
        <f>ROUND(F43*G43,2)</f>
        <v>0</v>
      </c>
      <c r="I43" s="17"/>
    </row>
    <row r="44" spans="2:9" ht="24">
      <c r="B44" s="63">
        <v>34</v>
      </c>
      <c r="C44" s="43"/>
      <c r="D44" s="55" t="s">
        <v>178</v>
      </c>
      <c r="E44" s="63" t="s">
        <v>30</v>
      </c>
      <c r="F44" s="131">
        <v>92</v>
      </c>
      <c r="G44" s="134"/>
      <c r="H44" s="19">
        <f>ROUND(F44*G44,2)</f>
        <v>0</v>
      </c>
      <c r="I44" s="17"/>
    </row>
    <row r="45" spans="2:9" ht="25.5" customHeight="1">
      <c r="B45" s="63">
        <v>35</v>
      </c>
      <c r="C45" s="43"/>
      <c r="D45" s="55" t="s">
        <v>179</v>
      </c>
      <c r="E45" s="63" t="s">
        <v>30</v>
      </c>
      <c r="F45" s="131">
        <v>92</v>
      </c>
      <c r="G45" s="134"/>
      <c r="H45" s="19">
        <f>ROUND(F45*G45,2)</f>
        <v>0</v>
      </c>
      <c r="I45" s="17"/>
    </row>
    <row r="46" spans="2:9" ht="12.75" customHeight="1">
      <c r="B46" s="170" t="s">
        <v>316</v>
      </c>
      <c r="C46" s="171"/>
      <c r="D46" s="171"/>
      <c r="E46" s="171"/>
      <c r="F46" s="171"/>
      <c r="G46" s="172"/>
      <c r="H46" s="20">
        <f>SUM(H9:H45)</f>
        <v>0</v>
      </c>
      <c r="I46" s="17"/>
    </row>
    <row r="56" ht="39" customHeight="1"/>
  </sheetData>
  <sheetProtection/>
  <mergeCells count="10">
    <mergeCell ref="B2:H2"/>
    <mergeCell ref="B4:H4"/>
    <mergeCell ref="B46:G46"/>
    <mergeCell ref="B5:B6"/>
    <mergeCell ref="C5:C6"/>
    <mergeCell ref="D5:D6"/>
    <mergeCell ref="E5:F5"/>
    <mergeCell ref="G5:G6"/>
    <mergeCell ref="H5:H6"/>
    <mergeCell ref="B3:H3"/>
  </mergeCells>
  <conditionalFormatting sqref="H9:H23">
    <cfRule type="cellIs" priority="4" dxfId="0" operator="equal" stopIfTrue="1">
      <formula>0</formula>
    </cfRule>
  </conditionalFormatting>
  <conditionalFormatting sqref="H25:H40">
    <cfRule type="cellIs" priority="3" dxfId="0" operator="equal" stopIfTrue="1">
      <formula>0</formula>
    </cfRule>
  </conditionalFormatting>
  <conditionalFormatting sqref="H42:H45">
    <cfRule type="cellIs" priority="2" dxfId="0" operator="equal" stopIfTrue="1">
      <formula>0</formula>
    </cfRule>
  </conditionalFormatting>
  <conditionalFormatting sqref="H46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J31"/>
  <sheetViews>
    <sheetView view="pageBreakPreview" zoomScale="130" zoomScaleSheetLayoutView="130" zoomScalePageLayoutView="0" workbookViewId="0" topLeftCell="A4">
      <selection activeCell="G9" sqref="G9"/>
    </sheetView>
  </sheetViews>
  <sheetFormatPr defaultColWidth="9.28125" defaultRowHeight="12.75"/>
  <cols>
    <col min="1" max="1" width="4.00390625" style="8" customWidth="1"/>
    <col min="2" max="2" width="3.7109375" style="32" customWidth="1"/>
    <col min="3" max="3" width="9.7109375" style="32" customWidth="1"/>
    <col min="4" max="4" width="50.7109375" style="33" customWidth="1"/>
    <col min="5" max="5" width="6.7109375" style="32" customWidth="1"/>
    <col min="6" max="6" width="8.7109375" style="32" customWidth="1"/>
    <col min="7" max="7" width="10.7109375" style="34" customWidth="1"/>
    <col min="8" max="8" width="12.7109375" style="62" customWidth="1"/>
    <col min="9" max="16384" width="9.28125" style="8" customWidth="1"/>
  </cols>
  <sheetData>
    <row r="2" spans="2:8" ht="25.5" customHeight="1">
      <c r="B2" s="168" t="str">
        <f>'DR'!B2</f>
        <v>Przebudowa/rozbudowa 2425P Żydowo - Rokietnica – ul. Kolejowa w m. Rokietnica</v>
      </c>
      <c r="C2" s="168"/>
      <c r="D2" s="168"/>
      <c r="E2" s="168"/>
      <c r="F2" s="168"/>
      <c r="G2" s="159"/>
      <c r="H2" s="159"/>
    </row>
    <row r="3" spans="2:8" ht="12.75" customHeight="1">
      <c r="B3" s="173" t="str">
        <f>'DR'!B3</f>
        <v>KOSZTORYS OFERTOWY</v>
      </c>
      <c r="C3" s="173"/>
      <c r="D3" s="173"/>
      <c r="E3" s="173"/>
      <c r="F3" s="173"/>
      <c r="G3" s="173"/>
      <c r="H3" s="173"/>
    </row>
    <row r="4" spans="2:8" ht="12.75" customHeight="1">
      <c r="B4" s="173" t="s">
        <v>96</v>
      </c>
      <c r="C4" s="173"/>
      <c r="D4" s="173"/>
      <c r="E4" s="173"/>
      <c r="F4" s="173"/>
      <c r="G4" s="173"/>
      <c r="H4" s="173"/>
    </row>
    <row r="5" spans="2:8" ht="12.75" customHeight="1">
      <c r="B5" s="158" t="s">
        <v>144</v>
      </c>
      <c r="C5" s="158" t="s">
        <v>322</v>
      </c>
      <c r="D5" s="158" t="s">
        <v>0</v>
      </c>
      <c r="E5" s="158" t="s">
        <v>1</v>
      </c>
      <c r="F5" s="158"/>
      <c r="G5" s="166" t="s">
        <v>145</v>
      </c>
      <c r="H5" s="167" t="s">
        <v>324</v>
      </c>
    </row>
    <row r="6" spans="2:8" ht="12.75" customHeight="1">
      <c r="B6" s="158"/>
      <c r="C6" s="158"/>
      <c r="D6" s="158"/>
      <c r="E6" s="2" t="s">
        <v>2</v>
      </c>
      <c r="F6" s="3" t="s">
        <v>3</v>
      </c>
      <c r="G6" s="166"/>
      <c r="H6" s="167"/>
    </row>
    <row r="7" spans="2:8" ht="12.75" customHeight="1"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125">
        <v>6</v>
      </c>
      <c r="H7" s="125">
        <v>7</v>
      </c>
    </row>
    <row r="8" spans="2:8" ht="12.75" customHeight="1">
      <c r="B8" s="136"/>
      <c r="C8" s="137" t="s">
        <v>328</v>
      </c>
      <c r="D8" s="138" t="s">
        <v>180</v>
      </c>
      <c r="E8" s="139"/>
      <c r="F8" s="139"/>
      <c r="G8" s="139"/>
      <c r="H8" s="140"/>
    </row>
    <row r="9" spans="2:8" ht="51.75" customHeight="1">
      <c r="B9" s="61">
        <v>1</v>
      </c>
      <c r="C9" s="43"/>
      <c r="D9" s="56" t="s">
        <v>352</v>
      </c>
      <c r="E9" s="61" t="s">
        <v>16</v>
      </c>
      <c r="F9" s="134">
        <v>4.25</v>
      </c>
      <c r="G9" s="134"/>
      <c r="H9" s="19">
        <f>ROUND(F9*G9,2)</f>
        <v>0</v>
      </c>
    </row>
    <row r="10" spans="2:8" ht="25.5" customHeight="1">
      <c r="B10" s="61">
        <v>2</v>
      </c>
      <c r="C10" s="43"/>
      <c r="D10" s="56" t="s">
        <v>355</v>
      </c>
      <c r="E10" s="61" t="s">
        <v>16</v>
      </c>
      <c r="F10" s="134">
        <v>4.25</v>
      </c>
      <c r="G10" s="134"/>
      <c r="H10" s="19">
        <f>ROUND(F10*G10,2)</f>
        <v>0</v>
      </c>
    </row>
    <row r="11" spans="2:8" ht="12.75" customHeight="1">
      <c r="B11" s="61">
        <v>3</v>
      </c>
      <c r="C11" s="43"/>
      <c r="D11" s="56" t="s">
        <v>151</v>
      </c>
      <c r="E11" s="61" t="s">
        <v>16</v>
      </c>
      <c r="F11" s="134">
        <v>0.56</v>
      </c>
      <c r="G11" s="134"/>
      <c r="H11" s="19">
        <f>ROUND(F11*G11,2)</f>
        <v>0</v>
      </c>
    </row>
    <row r="12" spans="2:10" ht="12.75" customHeight="1">
      <c r="B12" s="61">
        <v>4</v>
      </c>
      <c r="C12" s="43"/>
      <c r="D12" s="56" t="s">
        <v>152</v>
      </c>
      <c r="E12" s="61" t="s">
        <v>16</v>
      </c>
      <c r="F12" s="134">
        <v>0.77</v>
      </c>
      <c r="G12" s="134"/>
      <c r="H12" s="19">
        <f>ROUND(F12*G12,2)</f>
        <v>0</v>
      </c>
      <c r="J12" s="17"/>
    </row>
    <row r="13" spans="2:10" ht="12.75" customHeight="1">
      <c r="B13" s="61">
        <v>5</v>
      </c>
      <c r="C13" s="43"/>
      <c r="D13" s="56" t="s">
        <v>153</v>
      </c>
      <c r="E13" s="61" t="s">
        <v>16</v>
      </c>
      <c r="F13" s="134">
        <v>7.15</v>
      </c>
      <c r="G13" s="134"/>
      <c r="H13" s="19">
        <f>ROUND(F13*G13,2)</f>
        <v>0</v>
      </c>
      <c r="J13" s="17"/>
    </row>
    <row r="14" spans="2:10" s="9" customFormat="1" ht="12.75" customHeight="1">
      <c r="B14" s="136"/>
      <c r="C14" s="137" t="s">
        <v>328</v>
      </c>
      <c r="D14" s="138" t="s">
        <v>159</v>
      </c>
      <c r="E14" s="139"/>
      <c r="F14" s="141"/>
      <c r="G14" s="141"/>
      <c r="H14" s="140"/>
      <c r="J14" s="17"/>
    </row>
    <row r="15" spans="2:10" s="9" customFormat="1" ht="12.75" customHeight="1">
      <c r="B15" s="61">
        <v>6</v>
      </c>
      <c r="C15" s="43"/>
      <c r="D15" s="56" t="s">
        <v>181</v>
      </c>
      <c r="E15" s="61" t="s">
        <v>17</v>
      </c>
      <c r="F15" s="134">
        <v>2</v>
      </c>
      <c r="G15" s="134"/>
      <c r="H15" s="19">
        <f aca="true" t="shared" si="0" ref="H15:H30">ROUND(F15*G15,2)</f>
        <v>0</v>
      </c>
      <c r="J15" s="22"/>
    </row>
    <row r="16" spans="2:10" s="9" customFormat="1" ht="12.75" customHeight="1">
      <c r="B16" s="61">
        <v>7</v>
      </c>
      <c r="C16" s="43"/>
      <c r="D16" s="56" t="s">
        <v>182</v>
      </c>
      <c r="E16" s="61" t="s">
        <v>38</v>
      </c>
      <c r="F16" s="134">
        <v>1</v>
      </c>
      <c r="G16" s="134"/>
      <c r="H16" s="19">
        <f t="shared" si="0"/>
        <v>0</v>
      </c>
      <c r="J16" s="22"/>
    </row>
    <row r="17" spans="2:10" s="9" customFormat="1" ht="25.5" customHeight="1">
      <c r="B17" s="61">
        <v>8</v>
      </c>
      <c r="C17" s="43"/>
      <c r="D17" s="56" t="s">
        <v>183</v>
      </c>
      <c r="E17" s="61" t="s">
        <v>38</v>
      </c>
      <c r="F17" s="134">
        <v>1</v>
      </c>
      <c r="G17" s="134"/>
      <c r="H17" s="19">
        <f t="shared" si="0"/>
        <v>0</v>
      </c>
      <c r="J17" s="22"/>
    </row>
    <row r="18" spans="2:10" s="9" customFormat="1" ht="12.75" customHeight="1">
      <c r="B18" s="61">
        <v>9</v>
      </c>
      <c r="C18" s="43"/>
      <c r="D18" s="56" t="s">
        <v>184</v>
      </c>
      <c r="E18" s="61" t="s">
        <v>13</v>
      </c>
      <c r="F18" s="134">
        <v>1</v>
      </c>
      <c r="G18" s="134"/>
      <c r="H18" s="19">
        <f t="shared" si="0"/>
        <v>0</v>
      </c>
      <c r="J18" s="22"/>
    </row>
    <row r="19" spans="2:10" s="9" customFormat="1" ht="25.5" customHeight="1">
      <c r="B19" s="61">
        <v>10</v>
      </c>
      <c r="C19" s="43"/>
      <c r="D19" s="56" t="s">
        <v>185</v>
      </c>
      <c r="E19" s="61" t="s">
        <v>13</v>
      </c>
      <c r="F19" s="134">
        <v>2</v>
      </c>
      <c r="G19" s="134"/>
      <c r="H19" s="19">
        <f t="shared" si="0"/>
        <v>0</v>
      </c>
      <c r="J19" s="22"/>
    </row>
    <row r="20" spans="2:10" s="9" customFormat="1" ht="12.75" customHeight="1">
      <c r="B20" s="61">
        <v>11</v>
      </c>
      <c r="C20" s="43"/>
      <c r="D20" s="56" t="s">
        <v>186</v>
      </c>
      <c r="E20" s="61" t="s">
        <v>13</v>
      </c>
      <c r="F20" s="134">
        <v>1</v>
      </c>
      <c r="G20" s="134"/>
      <c r="H20" s="19">
        <f t="shared" si="0"/>
        <v>0</v>
      </c>
      <c r="J20" s="22"/>
    </row>
    <row r="21" spans="2:10" s="9" customFormat="1" ht="25.5" customHeight="1">
      <c r="B21" s="61">
        <v>12</v>
      </c>
      <c r="C21" s="43"/>
      <c r="D21" s="56" t="s">
        <v>187</v>
      </c>
      <c r="E21" s="61" t="s">
        <v>13</v>
      </c>
      <c r="F21" s="134">
        <v>2</v>
      </c>
      <c r="G21" s="134"/>
      <c r="H21" s="19">
        <f t="shared" si="0"/>
        <v>0</v>
      </c>
      <c r="J21" s="22"/>
    </row>
    <row r="22" spans="2:10" s="9" customFormat="1" ht="12.75" customHeight="1">
      <c r="B22" s="61">
        <v>13</v>
      </c>
      <c r="C22" s="43"/>
      <c r="D22" s="56" t="s">
        <v>188</v>
      </c>
      <c r="E22" s="61" t="s">
        <v>13</v>
      </c>
      <c r="F22" s="151">
        <v>1</v>
      </c>
      <c r="G22" s="134"/>
      <c r="H22" s="19">
        <f t="shared" si="0"/>
        <v>0</v>
      </c>
      <c r="J22" s="17"/>
    </row>
    <row r="23" spans="2:10" ht="12.75" customHeight="1">
      <c r="B23" s="61">
        <v>14</v>
      </c>
      <c r="C23" s="43"/>
      <c r="D23" s="56" t="s">
        <v>189</v>
      </c>
      <c r="E23" s="61" t="s">
        <v>17</v>
      </c>
      <c r="F23" s="134">
        <v>2</v>
      </c>
      <c r="G23" s="134"/>
      <c r="H23" s="19">
        <f t="shared" si="0"/>
        <v>0</v>
      </c>
      <c r="J23" s="17"/>
    </row>
    <row r="24" spans="2:10" ht="12.75" customHeight="1">
      <c r="B24" s="61">
        <v>15</v>
      </c>
      <c r="C24" s="43"/>
      <c r="D24" s="56" t="s">
        <v>190</v>
      </c>
      <c r="E24" s="61" t="s">
        <v>38</v>
      </c>
      <c r="F24" s="134">
        <v>2</v>
      </c>
      <c r="G24" s="134"/>
      <c r="H24" s="19">
        <f t="shared" si="0"/>
        <v>0</v>
      </c>
      <c r="J24" s="17"/>
    </row>
    <row r="25" spans="2:10" s="9" customFormat="1" ht="12.75" customHeight="1">
      <c r="B25" s="61">
        <v>16</v>
      </c>
      <c r="C25" s="43"/>
      <c r="D25" s="56" t="s">
        <v>191</v>
      </c>
      <c r="E25" s="61" t="s">
        <v>92</v>
      </c>
      <c r="F25" s="134">
        <v>1</v>
      </c>
      <c r="G25" s="134"/>
      <c r="H25" s="19">
        <f t="shared" si="0"/>
        <v>0</v>
      </c>
      <c r="J25" s="17"/>
    </row>
    <row r="26" spans="2:10" s="9" customFormat="1" ht="12.75" customHeight="1">
      <c r="B26" s="61">
        <v>17</v>
      </c>
      <c r="C26" s="43"/>
      <c r="D26" s="56" t="s">
        <v>192</v>
      </c>
      <c r="E26" s="61" t="s">
        <v>92</v>
      </c>
      <c r="F26" s="134">
        <v>1</v>
      </c>
      <c r="G26" s="134"/>
      <c r="H26" s="19">
        <f t="shared" si="0"/>
        <v>0</v>
      </c>
      <c r="I26" s="14"/>
      <c r="J26" s="17"/>
    </row>
    <row r="27" spans="2:10" s="9" customFormat="1" ht="12.75" customHeight="1">
      <c r="B27" s="61">
        <v>18</v>
      </c>
      <c r="C27" s="43"/>
      <c r="D27" s="56" t="s">
        <v>193</v>
      </c>
      <c r="E27" s="61" t="s">
        <v>38</v>
      </c>
      <c r="F27" s="134">
        <v>1</v>
      </c>
      <c r="G27" s="134"/>
      <c r="H27" s="19">
        <f t="shared" si="0"/>
        <v>0</v>
      </c>
      <c r="I27" s="11"/>
      <c r="J27" s="17"/>
    </row>
    <row r="28" spans="2:10" s="9" customFormat="1" ht="25.5" customHeight="1">
      <c r="B28" s="61">
        <v>19</v>
      </c>
      <c r="C28" s="43"/>
      <c r="D28" s="56" t="s">
        <v>194</v>
      </c>
      <c r="E28" s="61" t="s">
        <v>232</v>
      </c>
      <c r="F28" s="134">
        <v>1</v>
      </c>
      <c r="G28" s="134"/>
      <c r="H28" s="19">
        <f t="shared" si="0"/>
        <v>0</v>
      </c>
      <c r="I28" s="11"/>
      <c r="J28" s="17"/>
    </row>
    <row r="29" spans="2:10" s="9" customFormat="1" ht="25.5" customHeight="1">
      <c r="B29" s="61">
        <v>20</v>
      </c>
      <c r="C29" s="43"/>
      <c r="D29" s="56" t="s">
        <v>195</v>
      </c>
      <c r="E29" s="61" t="s">
        <v>232</v>
      </c>
      <c r="F29" s="134">
        <v>1</v>
      </c>
      <c r="G29" s="134"/>
      <c r="H29" s="19">
        <f t="shared" si="0"/>
        <v>0</v>
      </c>
      <c r="I29" s="11"/>
      <c r="J29" s="17"/>
    </row>
    <row r="30" spans="2:10" s="9" customFormat="1" ht="25.5" customHeight="1">
      <c r="B30" s="61">
        <v>21</v>
      </c>
      <c r="C30" s="43"/>
      <c r="D30" s="56" t="s">
        <v>196</v>
      </c>
      <c r="E30" s="61" t="s">
        <v>232</v>
      </c>
      <c r="F30" s="134">
        <v>1</v>
      </c>
      <c r="G30" s="134"/>
      <c r="H30" s="19">
        <f t="shared" si="0"/>
        <v>0</v>
      </c>
      <c r="I30" s="11"/>
      <c r="J30" s="17"/>
    </row>
    <row r="31" spans="2:10" s="9" customFormat="1" ht="12.75" customHeight="1">
      <c r="B31" s="174" t="s">
        <v>316</v>
      </c>
      <c r="C31" s="175"/>
      <c r="D31" s="175"/>
      <c r="E31" s="175"/>
      <c r="F31" s="175"/>
      <c r="G31" s="176"/>
      <c r="H31" s="20">
        <f>SUM(H9:H30)</f>
        <v>0</v>
      </c>
      <c r="I31" s="11"/>
      <c r="J31" s="17"/>
    </row>
    <row r="34" ht="39" customHeight="1"/>
  </sheetData>
  <sheetProtection/>
  <mergeCells count="10">
    <mergeCell ref="H5:H6"/>
    <mergeCell ref="B3:H3"/>
    <mergeCell ref="B2:H2"/>
    <mergeCell ref="B4:H4"/>
    <mergeCell ref="B31:G31"/>
    <mergeCell ref="B5:B6"/>
    <mergeCell ref="C5:C6"/>
    <mergeCell ref="D5:D6"/>
    <mergeCell ref="E5:F5"/>
    <mergeCell ref="G5:G6"/>
  </mergeCells>
  <conditionalFormatting sqref="H31 H9:H13">
    <cfRule type="cellIs" priority="3" dxfId="0" operator="equal" stopIfTrue="1">
      <formula>0</formula>
    </cfRule>
  </conditionalFormatting>
  <conditionalFormatting sqref="H15:H30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J64"/>
  <sheetViews>
    <sheetView view="pageBreakPreview" zoomScale="130" zoomScaleSheetLayoutView="130" zoomScalePageLayoutView="0" workbookViewId="0" topLeftCell="A1">
      <selection activeCell="G9" sqref="G9"/>
    </sheetView>
  </sheetViews>
  <sheetFormatPr defaultColWidth="9.28125" defaultRowHeight="12.75"/>
  <cols>
    <col min="1" max="1" width="4.00390625" style="8" customWidth="1"/>
    <col min="2" max="2" width="3.7109375" style="31" customWidth="1"/>
    <col min="3" max="3" width="9.7109375" style="32" customWidth="1"/>
    <col min="4" max="4" width="50.7109375" style="33" customWidth="1"/>
    <col min="5" max="5" width="6.7109375" style="33" customWidth="1"/>
    <col min="6" max="6" width="8.7109375" style="32" customWidth="1"/>
    <col min="7" max="7" width="10.7109375" style="34" customWidth="1"/>
    <col min="8" max="8" width="12.7109375" style="35" customWidth="1"/>
    <col min="9" max="16384" width="9.28125" style="8" customWidth="1"/>
  </cols>
  <sheetData>
    <row r="2" spans="2:8" ht="25.5" customHeight="1">
      <c r="B2" s="168" t="str">
        <f>'DR'!B2</f>
        <v>Przebudowa/rozbudowa 2425P Żydowo - Rokietnica – ul. Kolejowa w m. Rokietnica</v>
      </c>
      <c r="C2" s="168"/>
      <c r="D2" s="168"/>
      <c r="E2" s="168"/>
      <c r="F2" s="168"/>
      <c r="G2" s="159"/>
      <c r="H2" s="159"/>
    </row>
    <row r="3" spans="2:8" ht="12.75" customHeight="1">
      <c r="B3" s="158" t="str">
        <f>'DR'!B3</f>
        <v>KOSZTORYS OFERTOWY</v>
      </c>
      <c r="C3" s="158"/>
      <c r="D3" s="158"/>
      <c r="E3" s="158"/>
      <c r="F3" s="158"/>
      <c r="G3" s="159"/>
      <c r="H3" s="159"/>
    </row>
    <row r="4" spans="2:8" ht="12.75" customHeight="1">
      <c r="B4" s="158" t="s">
        <v>343</v>
      </c>
      <c r="C4" s="158"/>
      <c r="D4" s="158"/>
      <c r="E4" s="158"/>
      <c r="F4" s="158"/>
      <c r="G4" s="159"/>
      <c r="H4" s="159"/>
    </row>
    <row r="5" spans="2:8" ht="12.75" customHeight="1">
      <c r="B5" s="158" t="s">
        <v>144</v>
      </c>
      <c r="C5" s="158" t="s">
        <v>322</v>
      </c>
      <c r="D5" s="158" t="s">
        <v>0</v>
      </c>
      <c r="E5" s="158" t="s">
        <v>1</v>
      </c>
      <c r="F5" s="158"/>
      <c r="G5" s="166" t="s">
        <v>145</v>
      </c>
      <c r="H5" s="167" t="s">
        <v>324</v>
      </c>
    </row>
    <row r="6" spans="2:8" ht="12.75" customHeight="1">
      <c r="B6" s="158"/>
      <c r="C6" s="158"/>
      <c r="D6" s="158"/>
      <c r="E6" s="2" t="s">
        <v>2</v>
      </c>
      <c r="F6" s="3" t="s">
        <v>3</v>
      </c>
      <c r="G6" s="166"/>
      <c r="H6" s="167"/>
    </row>
    <row r="7" spans="2:8" ht="12.75" customHeight="1"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125">
        <v>6</v>
      </c>
      <c r="H7" s="125">
        <v>7</v>
      </c>
    </row>
    <row r="8" spans="2:8" ht="12.75" customHeight="1">
      <c r="B8" s="68"/>
      <c r="C8" s="69" t="s">
        <v>329</v>
      </c>
      <c r="D8" s="86" t="s">
        <v>330</v>
      </c>
      <c r="E8" s="87"/>
      <c r="F8" s="87"/>
      <c r="G8" s="87"/>
      <c r="H8" s="88"/>
    </row>
    <row r="9" spans="2:8" ht="25.5" customHeight="1">
      <c r="B9" s="4">
        <v>1</v>
      </c>
      <c r="C9" s="2"/>
      <c r="D9" s="5" t="s">
        <v>197</v>
      </c>
      <c r="E9" s="4" t="s">
        <v>13</v>
      </c>
      <c r="F9" s="106">
        <v>6</v>
      </c>
      <c r="G9" s="19"/>
      <c r="H9" s="19">
        <f aca="true" t="shared" si="0" ref="H9:H18">ROUND(F9*G9,2)</f>
        <v>0</v>
      </c>
    </row>
    <row r="10" spans="2:8" ht="12.75" customHeight="1">
      <c r="B10" s="4">
        <v>2</v>
      </c>
      <c r="C10" s="2"/>
      <c r="D10" s="5" t="s">
        <v>198</v>
      </c>
      <c r="E10" s="4" t="s">
        <v>13</v>
      </c>
      <c r="F10" s="106">
        <v>6</v>
      </c>
      <c r="G10" s="19"/>
      <c r="H10" s="19">
        <f t="shared" si="0"/>
        <v>0</v>
      </c>
    </row>
    <row r="11" spans="2:8" ht="64.5" customHeight="1">
      <c r="B11" s="4">
        <v>3</v>
      </c>
      <c r="C11" s="2"/>
      <c r="D11" s="5" t="s">
        <v>199</v>
      </c>
      <c r="E11" s="4" t="s">
        <v>17</v>
      </c>
      <c r="F11" s="106">
        <v>524</v>
      </c>
      <c r="G11" s="19"/>
      <c r="H11" s="19">
        <f t="shared" si="0"/>
        <v>0</v>
      </c>
    </row>
    <row r="12" spans="2:8" ht="39" customHeight="1">
      <c r="B12" s="4">
        <v>4</v>
      </c>
      <c r="C12" s="2"/>
      <c r="D12" s="5" t="s">
        <v>200</v>
      </c>
      <c r="E12" s="4" t="s">
        <v>17</v>
      </c>
      <c r="F12" s="106">
        <v>524</v>
      </c>
      <c r="G12" s="21"/>
      <c r="H12" s="19">
        <f t="shared" si="0"/>
        <v>0</v>
      </c>
    </row>
    <row r="13" spans="2:8" ht="12.75" customHeight="1">
      <c r="B13" s="4">
        <v>5</v>
      </c>
      <c r="C13" s="2"/>
      <c r="D13" s="58" t="s">
        <v>201</v>
      </c>
      <c r="E13" s="4" t="s">
        <v>13</v>
      </c>
      <c r="F13" s="106">
        <v>6</v>
      </c>
      <c r="G13" s="19"/>
      <c r="H13" s="19">
        <f t="shared" si="0"/>
        <v>0</v>
      </c>
    </row>
    <row r="14" spans="2:8" ht="12.75" customHeight="1">
      <c r="B14" s="4">
        <v>6</v>
      </c>
      <c r="C14" s="2"/>
      <c r="D14" s="58" t="s">
        <v>202</v>
      </c>
      <c r="E14" s="4" t="s">
        <v>13</v>
      </c>
      <c r="F14" s="106">
        <v>6</v>
      </c>
      <c r="G14" s="19"/>
      <c r="H14" s="19">
        <f t="shared" si="0"/>
        <v>0</v>
      </c>
    </row>
    <row r="15" spans="2:8" ht="12.75" customHeight="1">
      <c r="B15" s="4">
        <v>7</v>
      </c>
      <c r="C15" s="2"/>
      <c r="D15" s="57" t="s">
        <v>203</v>
      </c>
      <c r="E15" s="4" t="s">
        <v>17</v>
      </c>
      <c r="F15" s="106">
        <v>524</v>
      </c>
      <c r="G15" s="19"/>
      <c r="H15" s="19">
        <f t="shared" si="0"/>
        <v>0</v>
      </c>
    </row>
    <row r="16" spans="2:8" ht="12.75" customHeight="1">
      <c r="B16" s="4">
        <v>8</v>
      </c>
      <c r="C16" s="2"/>
      <c r="D16" s="57" t="s">
        <v>204</v>
      </c>
      <c r="E16" s="4" t="s">
        <v>17</v>
      </c>
      <c r="F16" s="106">
        <v>524</v>
      </c>
      <c r="G16" s="19"/>
      <c r="H16" s="19">
        <f t="shared" si="0"/>
        <v>0</v>
      </c>
    </row>
    <row r="17" spans="2:10" s="9" customFormat="1" ht="12.75" customHeight="1">
      <c r="B17" s="4">
        <v>9</v>
      </c>
      <c r="C17" s="2"/>
      <c r="D17" s="57" t="s">
        <v>205</v>
      </c>
      <c r="E17" s="4" t="s">
        <v>38</v>
      </c>
      <c r="F17" s="106">
        <v>1</v>
      </c>
      <c r="G17" s="19"/>
      <c r="H17" s="19">
        <f t="shared" si="0"/>
        <v>0</v>
      </c>
      <c r="J17" s="8"/>
    </row>
    <row r="18" spans="2:10" s="9" customFormat="1" ht="12.75" customHeight="1">
      <c r="B18" s="4">
        <v>10</v>
      </c>
      <c r="C18" s="2"/>
      <c r="D18" s="57" t="s">
        <v>206</v>
      </c>
      <c r="E18" s="4" t="s">
        <v>38</v>
      </c>
      <c r="F18" s="106">
        <v>1</v>
      </c>
      <c r="G18" s="19"/>
      <c r="H18" s="19">
        <f t="shared" si="0"/>
        <v>0</v>
      </c>
      <c r="J18" s="8"/>
    </row>
    <row r="19" spans="2:10" s="9" customFormat="1" ht="12.75" customHeight="1">
      <c r="B19" s="72"/>
      <c r="C19" s="69" t="s">
        <v>329</v>
      </c>
      <c r="D19" s="86" t="s">
        <v>21</v>
      </c>
      <c r="E19" s="87"/>
      <c r="F19" s="107"/>
      <c r="G19" s="107"/>
      <c r="H19" s="88"/>
      <c r="J19" s="22"/>
    </row>
    <row r="20" spans="2:10" s="9" customFormat="1" ht="51.75" customHeight="1">
      <c r="B20" s="4">
        <v>11</v>
      </c>
      <c r="C20" s="2"/>
      <c r="D20" s="5" t="s">
        <v>353</v>
      </c>
      <c r="E20" s="4" t="s">
        <v>16</v>
      </c>
      <c r="F20" s="106">
        <v>265</v>
      </c>
      <c r="G20" s="19"/>
      <c r="H20" s="19">
        <f>ROUND(F20*G20,2)</f>
        <v>0</v>
      </c>
      <c r="J20" s="22"/>
    </row>
    <row r="21" spans="2:10" s="9" customFormat="1" ht="25.5" customHeight="1">
      <c r="B21" s="4">
        <v>12</v>
      </c>
      <c r="C21" s="2"/>
      <c r="D21" s="5" t="s">
        <v>207</v>
      </c>
      <c r="E21" s="4" t="s">
        <v>16</v>
      </c>
      <c r="F21" s="106">
        <v>59</v>
      </c>
      <c r="G21" s="19"/>
      <c r="H21" s="19">
        <f>ROUND(F21*G21,2)</f>
        <v>0</v>
      </c>
      <c r="J21" s="22"/>
    </row>
    <row r="22" spans="2:10" s="9" customFormat="1" ht="25.5" customHeight="1">
      <c r="B22" s="4">
        <v>13</v>
      </c>
      <c r="C22" s="2"/>
      <c r="D22" s="5" t="s">
        <v>208</v>
      </c>
      <c r="E22" s="4" t="s">
        <v>16</v>
      </c>
      <c r="F22" s="106">
        <v>184</v>
      </c>
      <c r="G22" s="19"/>
      <c r="H22" s="19">
        <f>ROUND(F22*G22,2)</f>
        <v>0</v>
      </c>
      <c r="J22" s="22"/>
    </row>
    <row r="23" spans="2:10" s="9" customFormat="1" ht="12.75" customHeight="1">
      <c r="B23" s="174" t="s">
        <v>316</v>
      </c>
      <c r="C23" s="175"/>
      <c r="D23" s="175"/>
      <c r="E23" s="175"/>
      <c r="F23" s="175"/>
      <c r="G23" s="176"/>
      <c r="H23" s="20">
        <f>SUM(H9:H22)</f>
        <v>0</v>
      </c>
      <c r="J23" s="22"/>
    </row>
    <row r="24" spans="2:8" ht="12.75">
      <c r="B24" s="8"/>
      <c r="C24" s="17"/>
      <c r="D24" s="8"/>
      <c r="E24" s="8"/>
      <c r="F24" s="8"/>
      <c r="G24" s="8"/>
      <c r="H24" s="8"/>
    </row>
    <row r="25" spans="2:8" ht="12.75">
      <c r="B25" s="8"/>
      <c r="C25" s="17"/>
      <c r="D25" s="8"/>
      <c r="E25" s="8"/>
      <c r="F25" s="8"/>
      <c r="G25" s="8"/>
      <c r="H25" s="8"/>
    </row>
    <row r="26" spans="2:8" ht="12.75">
      <c r="B26" s="8"/>
      <c r="C26" s="17"/>
      <c r="D26" s="8"/>
      <c r="E26" s="8"/>
      <c r="F26" s="8"/>
      <c r="G26" s="8"/>
      <c r="H26" s="8"/>
    </row>
    <row r="27" spans="2:8" ht="12.75">
      <c r="B27" s="8"/>
      <c r="C27" s="17"/>
      <c r="D27" s="8"/>
      <c r="E27" s="8"/>
      <c r="F27" s="8"/>
      <c r="G27" s="8"/>
      <c r="H27" s="8"/>
    </row>
    <row r="28" spans="2:8" ht="14.25" customHeight="1">
      <c r="B28" s="8"/>
      <c r="C28" s="17"/>
      <c r="D28" s="8"/>
      <c r="E28" s="8"/>
      <c r="F28" s="8"/>
      <c r="G28" s="8"/>
      <c r="H28" s="8"/>
    </row>
    <row r="29" spans="2:8" ht="38.25" customHeight="1">
      <c r="B29" s="8"/>
      <c r="C29" s="17"/>
      <c r="D29" s="8"/>
      <c r="E29" s="8"/>
      <c r="F29" s="8"/>
      <c r="G29" s="8"/>
      <c r="H29" s="8"/>
    </row>
    <row r="30" spans="2:8" ht="24.75" customHeight="1">
      <c r="B30" s="8"/>
      <c r="C30" s="17"/>
      <c r="D30" s="8"/>
      <c r="E30" s="8"/>
      <c r="F30" s="8"/>
      <c r="G30" s="8"/>
      <c r="H30" s="8"/>
    </row>
    <row r="31" spans="2:8" ht="26.25" customHeight="1">
      <c r="B31" s="8"/>
      <c r="C31" s="17"/>
      <c r="D31" s="8"/>
      <c r="E31" s="8"/>
      <c r="F31" s="8"/>
      <c r="G31" s="8"/>
      <c r="H31" s="8"/>
    </row>
    <row r="32" spans="2:8" ht="12.75">
      <c r="B32" s="8"/>
      <c r="C32" s="17"/>
      <c r="D32" s="8"/>
      <c r="E32" s="8"/>
      <c r="F32" s="8"/>
      <c r="G32" s="8"/>
      <c r="H32" s="8"/>
    </row>
    <row r="33" s="8" customFormat="1" ht="12.75">
      <c r="C33" s="17"/>
    </row>
    <row r="34" s="8" customFormat="1" ht="12.75">
      <c r="C34" s="17"/>
    </row>
    <row r="35" s="8" customFormat="1" ht="12.75">
      <c r="C35" s="17"/>
    </row>
    <row r="36" s="8" customFormat="1" ht="12.75">
      <c r="C36" s="17"/>
    </row>
    <row r="37" s="8" customFormat="1" ht="12.75">
      <c r="C37" s="17"/>
    </row>
    <row r="38" s="8" customFormat="1" ht="12.75">
      <c r="C38" s="17"/>
    </row>
    <row r="39" s="8" customFormat="1" ht="27.75" customHeight="1">
      <c r="C39" s="17"/>
    </row>
    <row r="40" s="8" customFormat="1" ht="12.75">
      <c r="C40" s="17"/>
    </row>
    <row r="41" s="8" customFormat="1" ht="12.75">
      <c r="C41" s="17"/>
    </row>
    <row r="42" s="8" customFormat="1" ht="12.75">
      <c r="C42" s="17"/>
    </row>
    <row r="43" s="8" customFormat="1" ht="12.75">
      <c r="C43" s="17"/>
    </row>
    <row r="44" s="8" customFormat="1" ht="12.75">
      <c r="C44" s="17"/>
    </row>
    <row r="45" s="8" customFormat="1" ht="12.75">
      <c r="C45" s="17"/>
    </row>
    <row r="46" s="8" customFormat="1" ht="12.75">
      <c r="C46" s="17"/>
    </row>
    <row r="47" s="8" customFormat="1" ht="12.75">
      <c r="C47" s="17"/>
    </row>
    <row r="48" s="8" customFormat="1" ht="12.75">
      <c r="C48" s="17"/>
    </row>
    <row r="49" spans="2:8" s="9" customFormat="1" ht="29.25" customHeight="1">
      <c r="B49" s="8"/>
      <c r="C49" s="17"/>
      <c r="D49" s="8"/>
      <c r="E49" s="8"/>
      <c r="F49" s="8"/>
      <c r="G49" s="8"/>
      <c r="H49" s="8"/>
    </row>
    <row r="50" s="9" customFormat="1" ht="12.75">
      <c r="C50" s="17"/>
    </row>
    <row r="51" s="9" customFormat="1" ht="12.75">
      <c r="C51" s="17"/>
    </row>
    <row r="52" s="9" customFormat="1" ht="12.75">
      <c r="C52" s="17"/>
    </row>
    <row r="53" s="9" customFormat="1" ht="12.75">
      <c r="C53" s="17"/>
    </row>
    <row r="54" s="9" customFormat="1" ht="12.75">
      <c r="C54" s="17"/>
    </row>
    <row r="55" s="9" customFormat="1" ht="12.75">
      <c r="C55" s="17"/>
    </row>
    <row r="56" s="9" customFormat="1" ht="12.75">
      <c r="C56" s="17"/>
    </row>
    <row r="57" s="9" customFormat="1" ht="12.75">
      <c r="C57" s="17"/>
    </row>
    <row r="58" s="9" customFormat="1" ht="12.75">
      <c r="C58" s="17"/>
    </row>
    <row r="59" spans="2:8" ht="12.75">
      <c r="B59" s="9"/>
      <c r="C59" s="17"/>
      <c r="D59" s="9"/>
      <c r="E59" s="9"/>
      <c r="F59" s="9"/>
      <c r="G59" s="9"/>
      <c r="H59" s="9"/>
    </row>
    <row r="60" spans="2:8" ht="12.75">
      <c r="B60" s="8"/>
      <c r="C60" s="17"/>
      <c r="D60" s="8"/>
      <c r="E60" s="8"/>
      <c r="F60" s="8"/>
      <c r="G60" s="8"/>
      <c r="H60" s="8"/>
    </row>
    <row r="61" spans="2:8" ht="12.75">
      <c r="B61" s="8"/>
      <c r="C61" s="17"/>
      <c r="D61" s="8"/>
      <c r="E61" s="8"/>
      <c r="F61" s="8"/>
      <c r="G61" s="8"/>
      <c r="H61" s="8"/>
    </row>
    <row r="62" spans="2:8" ht="12.75">
      <c r="B62" s="8"/>
      <c r="C62" s="17"/>
      <c r="D62" s="8"/>
      <c r="E62" s="8"/>
      <c r="F62" s="8"/>
      <c r="G62" s="8"/>
      <c r="H62" s="8"/>
    </row>
    <row r="63" spans="2:8" ht="12.75">
      <c r="B63" s="8"/>
      <c r="C63" s="8"/>
      <c r="D63" s="8"/>
      <c r="E63" s="8"/>
      <c r="F63" s="8"/>
      <c r="G63" s="8"/>
      <c r="H63" s="8"/>
    </row>
    <row r="64" spans="2:8" ht="12.75">
      <c r="B64" s="8"/>
      <c r="C64" s="8"/>
      <c r="D64" s="8"/>
      <c r="E64" s="8"/>
      <c r="F64" s="8"/>
      <c r="G64" s="8"/>
      <c r="H64" s="8"/>
    </row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5" customHeight="1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5" customHeight="1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</sheetData>
  <sheetProtection/>
  <mergeCells count="10">
    <mergeCell ref="B2:H2"/>
    <mergeCell ref="B23:G23"/>
    <mergeCell ref="B4:H4"/>
    <mergeCell ref="H5:H6"/>
    <mergeCell ref="B3:H3"/>
    <mergeCell ref="B5:B6"/>
    <mergeCell ref="C5:C6"/>
    <mergeCell ref="D5:D6"/>
    <mergeCell ref="E5:F5"/>
    <mergeCell ref="G5:G6"/>
  </mergeCells>
  <conditionalFormatting sqref="H23">
    <cfRule type="cellIs" priority="3" dxfId="0" operator="equal" stopIfTrue="1">
      <formula>0</formula>
    </cfRule>
  </conditionalFormatting>
  <conditionalFormatting sqref="H9:H18">
    <cfRule type="cellIs" priority="2" dxfId="0" operator="equal" stopIfTrue="1">
      <formula>0</formula>
    </cfRule>
  </conditionalFormatting>
  <conditionalFormatting sqref="H20:H22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J112"/>
  <sheetViews>
    <sheetView view="pageBreakPreview" zoomScale="130" zoomScaleSheetLayoutView="130" zoomScalePageLayoutView="0" workbookViewId="0" topLeftCell="A1">
      <selection activeCell="G9" sqref="G9"/>
    </sheetView>
  </sheetViews>
  <sheetFormatPr defaultColWidth="9.28125" defaultRowHeight="12.75"/>
  <cols>
    <col min="1" max="1" width="4.00390625" style="8" customWidth="1"/>
    <col min="2" max="2" width="3.7109375" style="31" customWidth="1"/>
    <col min="3" max="3" width="9.7109375" style="32" customWidth="1"/>
    <col min="4" max="4" width="50.7109375" style="33" customWidth="1"/>
    <col min="5" max="5" width="6.7109375" style="33" customWidth="1"/>
    <col min="6" max="6" width="8.7109375" style="32" customWidth="1"/>
    <col min="7" max="7" width="10.7109375" style="34" customWidth="1"/>
    <col min="8" max="8" width="12.7109375" style="35" customWidth="1"/>
    <col min="9" max="16384" width="9.28125" style="8" customWidth="1"/>
  </cols>
  <sheetData>
    <row r="2" spans="2:8" ht="25.5" customHeight="1">
      <c r="B2" s="168" t="str">
        <f>'DR'!B2</f>
        <v>Przebudowa/rozbudowa 2425P Żydowo - Rokietnica – ul. Kolejowa w m. Rokietnica</v>
      </c>
      <c r="C2" s="168"/>
      <c r="D2" s="168"/>
      <c r="E2" s="168"/>
      <c r="F2" s="168"/>
      <c r="G2" s="159"/>
      <c r="H2" s="159"/>
    </row>
    <row r="3" spans="2:8" ht="12.75" customHeight="1">
      <c r="B3" s="158" t="str">
        <f>'DR'!B3</f>
        <v>KOSZTORYS OFERTOWY</v>
      </c>
      <c r="C3" s="158"/>
      <c r="D3" s="158"/>
      <c r="E3" s="158"/>
      <c r="F3" s="158"/>
      <c r="G3" s="159"/>
      <c r="H3" s="159"/>
    </row>
    <row r="4" spans="2:8" ht="12.75" customHeight="1">
      <c r="B4" s="158" t="s">
        <v>209</v>
      </c>
      <c r="C4" s="158"/>
      <c r="D4" s="158"/>
      <c r="E4" s="158"/>
      <c r="F4" s="158"/>
      <c r="G4" s="159"/>
      <c r="H4" s="159"/>
    </row>
    <row r="5" spans="2:8" ht="12.75" customHeight="1">
      <c r="B5" s="158" t="s">
        <v>144</v>
      </c>
      <c r="C5" s="158" t="s">
        <v>322</v>
      </c>
      <c r="D5" s="158" t="s">
        <v>0</v>
      </c>
      <c r="E5" s="158" t="s">
        <v>1</v>
      </c>
      <c r="F5" s="158"/>
      <c r="G5" s="166" t="s">
        <v>145</v>
      </c>
      <c r="H5" s="167" t="s">
        <v>324</v>
      </c>
    </row>
    <row r="6" spans="2:8" ht="12.75" customHeight="1">
      <c r="B6" s="158"/>
      <c r="C6" s="158"/>
      <c r="D6" s="158"/>
      <c r="E6" s="2" t="s">
        <v>2</v>
      </c>
      <c r="F6" s="3" t="s">
        <v>3</v>
      </c>
      <c r="G6" s="166"/>
      <c r="H6" s="167"/>
    </row>
    <row r="7" spans="2:8" ht="12.75" customHeight="1"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125">
        <v>6</v>
      </c>
      <c r="H7" s="125">
        <v>7</v>
      </c>
    </row>
    <row r="8" spans="2:8" ht="12.75" customHeight="1">
      <c r="B8" s="68"/>
      <c r="C8" s="93" t="s">
        <v>332</v>
      </c>
      <c r="D8" s="95" t="s">
        <v>306</v>
      </c>
      <c r="E8" s="87"/>
      <c r="F8" s="87"/>
      <c r="G8" s="87"/>
      <c r="H8" s="88"/>
    </row>
    <row r="9" spans="2:8" ht="39" customHeight="1">
      <c r="B9" s="4">
        <v>1</v>
      </c>
      <c r="C9" s="43"/>
      <c r="D9" s="5" t="s">
        <v>214</v>
      </c>
      <c r="E9" s="4" t="s">
        <v>215</v>
      </c>
      <c r="F9" s="106">
        <v>59</v>
      </c>
      <c r="G9" s="106"/>
      <c r="H9" s="19">
        <f aca="true" t="shared" si="0" ref="H9:H37">ROUND(F9*G9,2)</f>
        <v>0</v>
      </c>
    </row>
    <row r="10" spans="2:8" ht="25.5" customHeight="1">
      <c r="B10" s="4">
        <v>2</v>
      </c>
      <c r="C10" s="43"/>
      <c r="D10" s="5" t="s">
        <v>216</v>
      </c>
      <c r="E10" s="4" t="s">
        <v>13</v>
      </c>
      <c r="F10" s="106">
        <v>1</v>
      </c>
      <c r="G10" s="19"/>
      <c r="H10" s="19">
        <f t="shared" si="0"/>
        <v>0</v>
      </c>
    </row>
    <row r="11" spans="2:8" ht="12.75" customHeight="1">
      <c r="B11" s="4">
        <v>3</v>
      </c>
      <c r="C11" s="43"/>
      <c r="D11" s="5" t="s">
        <v>217</v>
      </c>
      <c r="E11" s="4" t="s">
        <v>13</v>
      </c>
      <c r="F11" s="106">
        <v>1</v>
      </c>
      <c r="G11" s="21"/>
      <c r="H11" s="19">
        <f t="shared" si="0"/>
        <v>0</v>
      </c>
    </row>
    <row r="12" spans="2:8" ht="12.75" customHeight="1">
      <c r="B12" s="4">
        <v>4</v>
      </c>
      <c r="C12" s="43"/>
      <c r="D12" s="15" t="s">
        <v>219</v>
      </c>
      <c r="E12" s="4" t="s">
        <v>13</v>
      </c>
      <c r="F12" s="106">
        <v>1</v>
      </c>
      <c r="G12" s="21"/>
      <c r="H12" s="19">
        <f t="shared" si="0"/>
        <v>0</v>
      </c>
    </row>
    <row r="13" spans="2:8" ht="39" customHeight="1">
      <c r="B13" s="4">
        <v>5</v>
      </c>
      <c r="C13" s="43"/>
      <c r="D13" s="58" t="s">
        <v>218</v>
      </c>
      <c r="E13" s="4" t="s">
        <v>13</v>
      </c>
      <c r="F13" s="106">
        <v>1</v>
      </c>
      <c r="G13" s="19"/>
      <c r="H13" s="19">
        <f t="shared" si="0"/>
        <v>0</v>
      </c>
    </row>
    <row r="14" spans="2:10" ht="25.5" customHeight="1">
      <c r="B14" s="4">
        <v>6</v>
      </c>
      <c r="C14" s="43"/>
      <c r="D14" s="58" t="s">
        <v>220</v>
      </c>
      <c r="E14" s="4" t="s">
        <v>13</v>
      </c>
      <c r="F14" s="106">
        <v>4</v>
      </c>
      <c r="G14" s="19"/>
      <c r="H14" s="19">
        <f t="shared" si="0"/>
        <v>0</v>
      </c>
      <c r="J14" s="17"/>
    </row>
    <row r="15" spans="2:10" ht="25.5" customHeight="1">
      <c r="B15" s="4">
        <v>7</v>
      </c>
      <c r="C15" s="43"/>
      <c r="D15" s="58" t="s">
        <v>221</v>
      </c>
      <c r="E15" s="4" t="s">
        <v>13</v>
      </c>
      <c r="F15" s="106">
        <v>1</v>
      </c>
      <c r="G15" s="19"/>
      <c r="H15" s="19">
        <f t="shared" si="0"/>
        <v>0</v>
      </c>
      <c r="J15" s="17"/>
    </row>
    <row r="16" spans="2:10" ht="39" customHeight="1">
      <c r="B16" s="4">
        <v>8</v>
      </c>
      <c r="C16" s="43"/>
      <c r="D16" s="57" t="s">
        <v>222</v>
      </c>
      <c r="E16" s="4" t="s">
        <v>215</v>
      </c>
      <c r="F16" s="106">
        <v>62</v>
      </c>
      <c r="G16" s="19"/>
      <c r="H16" s="19">
        <f t="shared" si="0"/>
        <v>0</v>
      </c>
      <c r="J16" s="17"/>
    </row>
    <row r="17" spans="2:10" s="9" customFormat="1" ht="39" customHeight="1">
      <c r="B17" s="4">
        <v>9</v>
      </c>
      <c r="C17" s="43"/>
      <c r="D17" s="57" t="s">
        <v>223</v>
      </c>
      <c r="E17" s="4" t="s">
        <v>215</v>
      </c>
      <c r="F17" s="106">
        <v>682</v>
      </c>
      <c r="G17" s="19"/>
      <c r="H17" s="19">
        <f t="shared" si="0"/>
        <v>0</v>
      </c>
      <c r="J17" s="17"/>
    </row>
    <row r="18" spans="2:10" s="9" customFormat="1" ht="39" customHeight="1">
      <c r="B18" s="4">
        <v>10</v>
      </c>
      <c r="C18" s="43"/>
      <c r="D18" s="57" t="s">
        <v>224</v>
      </c>
      <c r="E18" s="4" t="s">
        <v>225</v>
      </c>
      <c r="F18" s="106">
        <v>6</v>
      </c>
      <c r="G18" s="19"/>
      <c r="H18" s="19">
        <f t="shared" si="0"/>
        <v>0</v>
      </c>
      <c r="J18" s="17"/>
    </row>
    <row r="19" spans="2:10" s="9" customFormat="1" ht="39" customHeight="1">
      <c r="B19" s="4">
        <v>11</v>
      </c>
      <c r="C19" s="43"/>
      <c r="D19" s="57" t="s">
        <v>226</v>
      </c>
      <c r="E19" s="4" t="s">
        <v>225</v>
      </c>
      <c r="F19" s="106">
        <v>4</v>
      </c>
      <c r="G19" s="19"/>
      <c r="H19" s="19">
        <f t="shared" si="0"/>
        <v>0</v>
      </c>
      <c r="J19" s="17"/>
    </row>
    <row r="20" spans="2:10" s="9" customFormat="1" ht="39" customHeight="1">
      <c r="B20" s="4">
        <v>12</v>
      </c>
      <c r="C20" s="43"/>
      <c r="D20" s="57" t="s">
        <v>227</v>
      </c>
      <c r="E20" s="4" t="s">
        <v>225</v>
      </c>
      <c r="F20" s="106">
        <v>4</v>
      </c>
      <c r="G20" s="19"/>
      <c r="H20" s="19">
        <f t="shared" si="0"/>
        <v>0</v>
      </c>
      <c r="J20" s="17"/>
    </row>
    <row r="21" spans="2:10" s="9" customFormat="1" ht="39" customHeight="1">
      <c r="B21" s="4">
        <v>13</v>
      </c>
      <c r="C21" s="43"/>
      <c r="D21" s="57" t="s">
        <v>228</v>
      </c>
      <c r="E21" s="4" t="s">
        <v>225</v>
      </c>
      <c r="F21" s="106">
        <v>2</v>
      </c>
      <c r="G21" s="19"/>
      <c r="H21" s="19">
        <f t="shared" si="0"/>
        <v>0</v>
      </c>
      <c r="J21" s="17"/>
    </row>
    <row r="22" spans="2:10" s="9" customFormat="1" ht="39" customHeight="1">
      <c r="B22" s="4">
        <v>14</v>
      </c>
      <c r="C22" s="43"/>
      <c r="D22" s="57" t="s">
        <v>229</v>
      </c>
      <c r="E22" s="4" t="s">
        <v>225</v>
      </c>
      <c r="F22" s="106">
        <v>6</v>
      </c>
      <c r="G22" s="19"/>
      <c r="H22" s="19">
        <f t="shared" si="0"/>
        <v>0</v>
      </c>
      <c r="J22" s="17"/>
    </row>
    <row r="23" spans="2:10" s="9" customFormat="1" ht="39" customHeight="1">
      <c r="B23" s="4">
        <v>15</v>
      </c>
      <c r="C23" s="43"/>
      <c r="D23" s="57" t="s">
        <v>230</v>
      </c>
      <c r="E23" s="4" t="s">
        <v>225</v>
      </c>
      <c r="F23" s="106">
        <v>2</v>
      </c>
      <c r="G23" s="19"/>
      <c r="H23" s="19">
        <f t="shared" si="0"/>
        <v>0</v>
      </c>
      <c r="J23" s="17"/>
    </row>
    <row r="24" spans="2:10" s="9" customFormat="1" ht="12.75" customHeight="1">
      <c r="B24" s="4">
        <v>16</v>
      </c>
      <c r="C24" s="43"/>
      <c r="D24" s="57" t="s">
        <v>231</v>
      </c>
      <c r="E24" s="4" t="s">
        <v>232</v>
      </c>
      <c r="F24" s="106">
        <v>3</v>
      </c>
      <c r="G24" s="19"/>
      <c r="H24" s="19">
        <f t="shared" si="0"/>
        <v>0</v>
      </c>
      <c r="J24" s="17"/>
    </row>
    <row r="25" spans="2:10" s="9" customFormat="1" ht="12.75" customHeight="1">
      <c r="B25" s="4">
        <v>17</v>
      </c>
      <c r="C25" s="43"/>
      <c r="D25" s="57" t="s">
        <v>233</v>
      </c>
      <c r="E25" s="4" t="s">
        <v>232</v>
      </c>
      <c r="F25" s="106">
        <v>2</v>
      </c>
      <c r="G25" s="19"/>
      <c r="H25" s="19">
        <f t="shared" si="0"/>
        <v>0</v>
      </c>
      <c r="J25" s="17"/>
    </row>
    <row r="26" spans="2:10" s="9" customFormat="1" ht="12.75" customHeight="1">
      <c r="B26" s="4">
        <v>18</v>
      </c>
      <c r="C26" s="43"/>
      <c r="D26" s="57" t="s">
        <v>234</v>
      </c>
      <c r="E26" s="4" t="s">
        <v>232</v>
      </c>
      <c r="F26" s="106">
        <v>2</v>
      </c>
      <c r="G26" s="19"/>
      <c r="H26" s="19">
        <f t="shared" si="0"/>
        <v>0</v>
      </c>
      <c r="J26" s="17"/>
    </row>
    <row r="27" spans="2:10" s="9" customFormat="1" ht="12.75" customHeight="1">
      <c r="B27" s="4">
        <v>19</v>
      </c>
      <c r="C27" s="43"/>
      <c r="D27" s="57" t="s">
        <v>235</v>
      </c>
      <c r="E27" s="4" t="s">
        <v>232</v>
      </c>
      <c r="F27" s="106">
        <v>1</v>
      </c>
      <c r="G27" s="19"/>
      <c r="H27" s="19">
        <f t="shared" si="0"/>
        <v>0</v>
      </c>
      <c r="J27" s="17"/>
    </row>
    <row r="28" spans="2:10" s="9" customFormat="1" ht="12.75" customHeight="1">
      <c r="B28" s="4">
        <v>20</v>
      </c>
      <c r="C28" s="43"/>
      <c r="D28" s="57" t="s">
        <v>236</v>
      </c>
      <c r="E28" s="4" t="s">
        <v>232</v>
      </c>
      <c r="F28" s="106">
        <v>3</v>
      </c>
      <c r="G28" s="19"/>
      <c r="H28" s="19">
        <f t="shared" si="0"/>
        <v>0</v>
      </c>
      <c r="J28" s="17"/>
    </row>
    <row r="29" spans="2:10" s="9" customFormat="1" ht="12.75" customHeight="1">
      <c r="B29" s="4">
        <v>21</v>
      </c>
      <c r="C29" s="43"/>
      <c r="D29" s="57" t="s">
        <v>237</v>
      </c>
      <c r="E29" s="4" t="s">
        <v>232</v>
      </c>
      <c r="F29" s="106">
        <v>1</v>
      </c>
      <c r="G29" s="19"/>
      <c r="H29" s="19">
        <f t="shared" si="0"/>
        <v>0</v>
      </c>
      <c r="J29" s="17"/>
    </row>
    <row r="30" spans="2:10" s="9" customFormat="1" ht="25.5" customHeight="1">
      <c r="B30" s="4">
        <v>22</v>
      </c>
      <c r="C30" s="43"/>
      <c r="D30" s="57" t="s">
        <v>238</v>
      </c>
      <c r="E30" s="4" t="s">
        <v>232</v>
      </c>
      <c r="F30" s="106">
        <v>3</v>
      </c>
      <c r="G30" s="19"/>
      <c r="H30" s="19">
        <f t="shared" si="0"/>
        <v>0</v>
      </c>
      <c r="J30" s="17"/>
    </row>
    <row r="31" spans="2:10" s="9" customFormat="1" ht="25.5" customHeight="1">
      <c r="B31" s="4">
        <v>23</v>
      </c>
      <c r="C31" s="43"/>
      <c r="D31" s="57" t="s">
        <v>239</v>
      </c>
      <c r="E31" s="4" t="s">
        <v>232</v>
      </c>
      <c r="F31" s="106">
        <v>2</v>
      </c>
      <c r="G31" s="19"/>
      <c r="H31" s="19">
        <f t="shared" si="0"/>
        <v>0</v>
      </c>
      <c r="J31" s="17"/>
    </row>
    <row r="32" spans="2:10" s="9" customFormat="1" ht="25.5" customHeight="1">
      <c r="B32" s="4">
        <v>24</v>
      </c>
      <c r="C32" s="43"/>
      <c r="D32" s="57" t="s">
        <v>240</v>
      </c>
      <c r="E32" s="4" t="s">
        <v>232</v>
      </c>
      <c r="F32" s="106">
        <v>2</v>
      </c>
      <c r="G32" s="19"/>
      <c r="H32" s="19">
        <f t="shared" si="0"/>
        <v>0</v>
      </c>
      <c r="J32" s="17"/>
    </row>
    <row r="33" spans="2:10" s="9" customFormat="1" ht="25.5" customHeight="1">
      <c r="B33" s="4">
        <v>25</v>
      </c>
      <c r="C33" s="43"/>
      <c r="D33" s="57" t="s">
        <v>241</v>
      </c>
      <c r="E33" s="4" t="s">
        <v>232</v>
      </c>
      <c r="F33" s="106">
        <v>1</v>
      </c>
      <c r="G33" s="19"/>
      <c r="H33" s="19">
        <f t="shared" si="0"/>
        <v>0</v>
      </c>
      <c r="J33" s="17"/>
    </row>
    <row r="34" spans="2:10" s="9" customFormat="1" ht="25.5" customHeight="1">
      <c r="B34" s="4">
        <v>26</v>
      </c>
      <c r="C34" s="43"/>
      <c r="D34" s="57" t="s">
        <v>242</v>
      </c>
      <c r="E34" s="4" t="s">
        <v>232</v>
      </c>
      <c r="F34" s="106">
        <v>3</v>
      </c>
      <c r="G34" s="19"/>
      <c r="H34" s="19">
        <f t="shared" si="0"/>
        <v>0</v>
      </c>
      <c r="J34" s="17"/>
    </row>
    <row r="35" spans="2:10" s="9" customFormat="1" ht="25.5" customHeight="1">
      <c r="B35" s="4">
        <v>27</v>
      </c>
      <c r="C35" s="43"/>
      <c r="D35" s="57" t="s">
        <v>243</v>
      </c>
      <c r="E35" s="4" t="s">
        <v>232</v>
      </c>
      <c r="F35" s="106">
        <v>1</v>
      </c>
      <c r="G35" s="19"/>
      <c r="H35" s="19">
        <f t="shared" si="0"/>
        <v>0</v>
      </c>
      <c r="J35" s="17"/>
    </row>
    <row r="36" spans="2:10" s="9" customFormat="1" ht="25.5" customHeight="1">
      <c r="B36" s="4">
        <v>28</v>
      </c>
      <c r="C36" s="43"/>
      <c r="D36" s="57" t="s">
        <v>244</v>
      </c>
      <c r="E36" s="4" t="s">
        <v>215</v>
      </c>
      <c r="F36" s="106">
        <v>708</v>
      </c>
      <c r="G36" s="19"/>
      <c r="H36" s="19">
        <f t="shared" si="0"/>
        <v>0</v>
      </c>
      <c r="J36" s="17"/>
    </row>
    <row r="37" spans="2:10" s="9" customFormat="1" ht="39" customHeight="1">
      <c r="B37" s="4">
        <v>29</v>
      </c>
      <c r="C37" s="43"/>
      <c r="D37" s="57" t="s">
        <v>315</v>
      </c>
      <c r="E37" s="4" t="s">
        <v>314</v>
      </c>
      <c r="F37" s="106">
        <v>1</v>
      </c>
      <c r="G37" s="19"/>
      <c r="H37" s="19">
        <f t="shared" si="0"/>
        <v>0</v>
      </c>
      <c r="J37" s="17"/>
    </row>
    <row r="38" spans="2:10" s="9" customFormat="1" ht="12.75" customHeight="1">
      <c r="B38" s="72"/>
      <c r="C38" s="142" t="s">
        <v>332</v>
      </c>
      <c r="D38" s="95" t="s">
        <v>245</v>
      </c>
      <c r="E38" s="96"/>
      <c r="F38" s="113"/>
      <c r="G38" s="113"/>
      <c r="H38" s="97"/>
      <c r="J38" s="22"/>
    </row>
    <row r="39" spans="2:10" s="9" customFormat="1" ht="12.75" customHeight="1">
      <c r="B39" s="4">
        <v>30</v>
      </c>
      <c r="C39" s="2"/>
      <c r="D39" s="5" t="s">
        <v>245</v>
      </c>
      <c r="E39" s="4" t="s">
        <v>314</v>
      </c>
      <c r="F39" s="106">
        <v>1</v>
      </c>
      <c r="G39" s="19"/>
      <c r="H39" s="19">
        <f>ROUND(F39*G39,2)</f>
        <v>0</v>
      </c>
      <c r="J39" s="22"/>
    </row>
    <row r="40" spans="2:10" s="9" customFormat="1" ht="12.75" customHeight="1">
      <c r="B40" s="72"/>
      <c r="C40" s="142" t="s">
        <v>332</v>
      </c>
      <c r="D40" s="95" t="s">
        <v>307</v>
      </c>
      <c r="E40" s="96"/>
      <c r="F40" s="113"/>
      <c r="G40" s="113"/>
      <c r="H40" s="97"/>
      <c r="J40" s="22"/>
    </row>
    <row r="41" spans="2:10" s="9" customFormat="1" ht="25.5" customHeight="1">
      <c r="B41" s="4">
        <v>31</v>
      </c>
      <c r="C41" s="43"/>
      <c r="D41" s="5" t="s">
        <v>246</v>
      </c>
      <c r="E41" s="4" t="s">
        <v>215</v>
      </c>
      <c r="F41" s="106">
        <v>98</v>
      </c>
      <c r="G41" s="19"/>
      <c r="H41" s="19">
        <f aca="true" t="shared" si="1" ref="H41:H51">ROUND(F41*G41,2)</f>
        <v>0</v>
      </c>
      <c r="J41" s="22"/>
    </row>
    <row r="42" spans="2:10" s="9" customFormat="1" ht="39" customHeight="1">
      <c r="B42" s="4">
        <v>32</v>
      </c>
      <c r="C42" s="43"/>
      <c r="D42" s="5" t="s">
        <v>247</v>
      </c>
      <c r="E42" s="4" t="s">
        <v>11</v>
      </c>
      <c r="F42" s="143">
        <v>0.1</v>
      </c>
      <c r="G42" s="19"/>
      <c r="H42" s="19">
        <f t="shared" si="1"/>
        <v>0</v>
      </c>
      <c r="J42" s="22"/>
    </row>
    <row r="43" spans="2:10" s="9" customFormat="1" ht="39" customHeight="1">
      <c r="B43" s="4">
        <v>33</v>
      </c>
      <c r="C43" s="43"/>
      <c r="D43" s="5" t="s">
        <v>248</v>
      </c>
      <c r="E43" s="4" t="s">
        <v>11</v>
      </c>
      <c r="F43" s="143">
        <v>0.1</v>
      </c>
      <c r="G43" s="19"/>
      <c r="H43" s="19">
        <f t="shared" si="1"/>
        <v>0</v>
      </c>
      <c r="J43" s="22"/>
    </row>
    <row r="44" spans="2:10" s="9" customFormat="1" ht="25.5" customHeight="1">
      <c r="B44" s="4">
        <v>34</v>
      </c>
      <c r="C44" s="43"/>
      <c r="D44" s="5" t="s">
        <v>249</v>
      </c>
      <c r="E44" s="4" t="s">
        <v>225</v>
      </c>
      <c r="F44" s="106">
        <v>1</v>
      </c>
      <c r="G44" s="19"/>
      <c r="H44" s="19">
        <f t="shared" si="1"/>
        <v>0</v>
      </c>
      <c r="J44" s="22"/>
    </row>
    <row r="45" spans="2:10" s="9" customFormat="1" ht="25.5" customHeight="1">
      <c r="B45" s="4">
        <v>35</v>
      </c>
      <c r="C45" s="43"/>
      <c r="D45" s="5" t="s">
        <v>250</v>
      </c>
      <c r="E45" s="4" t="s">
        <v>225</v>
      </c>
      <c r="F45" s="106">
        <v>1</v>
      </c>
      <c r="G45" s="19"/>
      <c r="H45" s="19">
        <f t="shared" si="1"/>
        <v>0</v>
      </c>
      <c r="J45" s="22"/>
    </row>
    <row r="46" spans="2:10" s="9" customFormat="1" ht="39" customHeight="1">
      <c r="B46" s="4">
        <v>36</v>
      </c>
      <c r="C46" s="43"/>
      <c r="D46" s="5" t="s">
        <v>251</v>
      </c>
      <c r="E46" s="4" t="s">
        <v>225</v>
      </c>
      <c r="F46" s="106">
        <v>12</v>
      </c>
      <c r="G46" s="19"/>
      <c r="H46" s="19">
        <f t="shared" si="1"/>
        <v>0</v>
      </c>
      <c r="J46" s="22"/>
    </row>
    <row r="47" spans="2:10" s="9" customFormat="1" ht="25.5" customHeight="1">
      <c r="B47" s="4">
        <v>37</v>
      </c>
      <c r="C47" s="43"/>
      <c r="D47" s="5" t="s">
        <v>252</v>
      </c>
      <c r="E47" s="4" t="s">
        <v>215</v>
      </c>
      <c r="F47" s="106">
        <v>59</v>
      </c>
      <c r="G47" s="19"/>
      <c r="H47" s="19">
        <f t="shared" si="1"/>
        <v>0</v>
      </c>
      <c r="J47" s="22"/>
    </row>
    <row r="48" spans="2:10" s="9" customFormat="1" ht="25.5" customHeight="1">
      <c r="B48" s="4">
        <v>38</v>
      </c>
      <c r="C48" s="43"/>
      <c r="D48" s="5" t="s">
        <v>253</v>
      </c>
      <c r="E48" s="4" t="s">
        <v>232</v>
      </c>
      <c r="F48" s="106">
        <v>1</v>
      </c>
      <c r="G48" s="19"/>
      <c r="H48" s="19">
        <f t="shared" si="1"/>
        <v>0</v>
      </c>
      <c r="J48" s="22"/>
    </row>
    <row r="49" spans="2:10" s="9" customFormat="1" ht="39" customHeight="1">
      <c r="B49" s="4">
        <v>39</v>
      </c>
      <c r="C49" s="43"/>
      <c r="D49" s="5" t="s">
        <v>254</v>
      </c>
      <c r="E49" s="4" t="s">
        <v>232</v>
      </c>
      <c r="F49" s="106">
        <v>11</v>
      </c>
      <c r="G49" s="19"/>
      <c r="H49" s="19">
        <f t="shared" si="1"/>
        <v>0</v>
      </c>
      <c r="J49" s="22"/>
    </row>
    <row r="50" spans="2:10" s="9" customFormat="1" ht="39" customHeight="1">
      <c r="B50" s="4">
        <v>40</v>
      </c>
      <c r="C50" s="43"/>
      <c r="D50" s="5" t="s">
        <v>255</v>
      </c>
      <c r="E50" s="4" t="s">
        <v>232</v>
      </c>
      <c r="F50" s="106">
        <v>1</v>
      </c>
      <c r="G50" s="19"/>
      <c r="H50" s="19">
        <f t="shared" si="1"/>
        <v>0</v>
      </c>
      <c r="J50" s="22"/>
    </row>
    <row r="51" spans="2:10" s="9" customFormat="1" ht="39" customHeight="1">
      <c r="B51" s="4">
        <v>41</v>
      </c>
      <c r="C51" s="43"/>
      <c r="D51" s="5" t="s">
        <v>256</v>
      </c>
      <c r="E51" s="4" t="s">
        <v>232</v>
      </c>
      <c r="F51" s="106">
        <v>11</v>
      </c>
      <c r="G51" s="19"/>
      <c r="H51" s="19">
        <f t="shared" si="1"/>
        <v>0</v>
      </c>
      <c r="J51" s="22"/>
    </row>
    <row r="52" spans="2:10" s="9" customFormat="1" ht="12.75" customHeight="1">
      <c r="B52" s="72"/>
      <c r="C52" s="142" t="s">
        <v>332</v>
      </c>
      <c r="D52" s="95" t="s">
        <v>333</v>
      </c>
      <c r="E52" s="96"/>
      <c r="F52" s="113"/>
      <c r="G52" s="113"/>
      <c r="H52" s="97"/>
      <c r="J52" s="22"/>
    </row>
    <row r="53" spans="2:10" s="9" customFormat="1" ht="39" customHeight="1">
      <c r="B53" s="4">
        <v>42</v>
      </c>
      <c r="C53" s="43"/>
      <c r="D53" s="5" t="s">
        <v>257</v>
      </c>
      <c r="E53" s="4" t="s">
        <v>11</v>
      </c>
      <c r="F53" s="143">
        <v>0.15</v>
      </c>
      <c r="G53" s="19"/>
      <c r="H53" s="19">
        <f aca="true" t="shared" si="2" ref="H53:H61">ROUND(F53*G53,2)</f>
        <v>0</v>
      </c>
      <c r="J53" s="22"/>
    </row>
    <row r="54" spans="2:10" s="9" customFormat="1" ht="39" customHeight="1">
      <c r="B54" s="4">
        <v>43</v>
      </c>
      <c r="C54" s="43"/>
      <c r="D54" s="5" t="s">
        <v>258</v>
      </c>
      <c r="E54" s="4" t="s">
        <v>11</v>
      </c>
      <c r="F54" s="143">
        <v>0.15</v>
      </c>
      <c r="G54" s="19"/>
      <c r="H54" s="19">
        <f t="shared" si="2"/>
        <v>0</v>
      </c>
      <c r="J54" s="22"/>
    </row>
    <row r="55" spans="2:10" s="9" customFormat="1" ht="25.5" customHeight="1">
      <c r="B55" s="4">
        <v>44</v>
      </c>
      <c r="C55" s="43"/>
      <c r="D55" s="5" t="s">
        <v>259</v>
      </c>
      <c r="E55" s="4" t="s">
        <v>225</v>
      </c>
      <c r="F55" s="106">
        <v>1</v>
      </c>
      <c r="G55" s="19"/>
      <c r="H55" s="19">
        <f t="shared" si="2"/>
        <v>0</v>
      </c>
      <c r="J55" s="22"/>
    </row>
    <row r="56" spans="2:10" s="9" customFormat="1" ht="25.5" customHeight="1">
      <c r="B56" s="4">
        <v>45</v>
      </c>
      <c r="C56" s="43"/>
      <c r="D56" s="5" t="s">
        <v>260</v>
      </c>
      <c r="E56" s="4" t="s">
        <v>225</v>
      </c>
      <c r="F56" s="106">
        <v>1</v>
      </c>
      <c r="G56" s="19"/>
      <c r="H56" s="19">
        <f t="shared" si="2"/>
        <v>0</v>
      </c>
      <c r="J56" s="22"/>
    </row>
    <row r="57" spans="2:10" s="9" customFormat="1" ht="39" customHeight="1">
      <c r="B57" s="4">
        <v>46</v>
      </c>
      <c r="C57" s="43"/>
      <c r="D57" s="5" t="s">
        <v>261</v>
      </c>
      <c r="E57" s="4" t="s">
        <v>225</v>
      </c>
      <c r="F57" s="106">
        <v>24</v>
      </c>
      <c r="G57" s="19"/>
      <c r="H57" s="19">
        <f t="shared" si="2"/>
        <v>0</v>
      </c>
      <c r="J57" s="22"/>
    </row>
    <row r="58" spans="2:10" s="9" customFormat="1" ht="25.5" customHeight="1">
      <c r="B58" s="4">
        <v>47</v>
      </c>
      <c r="C58" s="43"/>
      <c r="D58" s="5" t="s">
        <v>253</v>
      </c>
      <c r="E58" s="4" t="s">
        <v>232</v>
      </c>
      <c r="F58" s="106">
        <v>1</v>
      </c>
      <c r="G58" s="19"/>
      <c r="H58" s="19">
        <f t="shared" si="2"/>
        <v>0</v>
      </c>
      <c r="J58" s="22"/>
    </row>
    <row r="59" spans="2:10" s="9" customFormat="1" ht="39" customHeight="1">
      <c r="B59" s="4">
        <v>48</v>
      </c>
      <c r="C59" s="43"/>
      <c r="D59" s="5" t="s">
        <v>254</v>
      </c>
      <c r="E59" s="4" t="s">
        <v>232</v>
      </c>
      <c r="F59" s="106">
        <v>23</v>
      </c>
      <c r="G59" s="19"/>
      <c r="H59" s="19">
        <f t="shared" si="2"/>
        <v>0</v>
      </c>
      <c r="J59" s="22"/>
    </row>
    <row r="60" spans="2:10" s="9" customFormat="1" ht="39" customHeight="1">
      <c r="B60" s="4">
        <v>49</v>
      </c>
      <c r="C60" s="43"/>
      <c r="D60" s="5" t="s">
        <v>255</v>
      </c>
      <c r="E60" s="4" t="s">
        <v>232</v>
      </c>
      <c r="F60" s="106">
        <v>1</v>
      </c>
      <c r="G60" s="19"/>
      <c r="H60" s="19">
        <f t="shared" si="2"/>
        <v>0</v>
      </c>
      <c r="J60" s="22"/>
    </row>
    <row r="61" spans="2:10" s="9" customFormat="1" ht="39" customHeight="1">
      <c r="B61" s="4">
        <v>50</v>
      </c>
      <c r="C61" s="43"/>
      <c r="D61" s="5" t="s">
        <v>256</v>
      </c>
      <c r="E61" s="4" t="s">
        <v>232</v>
      </c>
      <c r="F61" s="106">
        <v>23</v>
      </c>
      <c r="G61" s="19"/>
      <c r="H61" s="19">
        <f t="shared" si="2"/>
        <v>0</v>
      </c>
      <c r="J61" s="22"/>
    </row>
    <row r="62" spans="2:10" s="9" customFormat="1" ht="12.75" customHeight="1">
      <c r="B62" s="72"/>
      <c r="C62" s="142" t="s">
        <v>319</v>
      </c>
      <c r="D62" s="95" t="s">
        <v>334</v>
      </c>
      <c r="E62" s="96"/>
      <c r="F62" s="113"/>
      <c r="G62" s="113"/>
      <c r="H62" s="97"/>
      <c r="J62" s="22"/>
    </row>
    <row r="63" spans="2:10" s="9" customFormat="1" ht="39" customHeight="1">
      <c r="B63" s="4">
        <v>51</v>
      </c>
      <c r="C63" s="43"/>
      <c r="D63" s="5" t="s">
        <v>262</v>
      </c>
      <c r="E63" s="4" t="s">
        <v>11</v>
      </c>
      <c r="F63" s="143">
        <v>0.15</v>
      </c>
      <c r="G63" s="19"/>
      <c r="H63" s="19">
        <f aca="true" t="shared" si="3" ref="H63:H71">ROUND(F63*G63,2)</f>
        <v>0</v>
      </c>
      <c r="J63" s="22"/>
    </row>
    <row r="64" spans="2:10" s="9" customFormat="1" ht="39" customHeight="1">
      <c r="B64" s="4">
        <v>52</v>
      </c>
      <c r="C64" s="43"/>
      <c r="D64" s="5" t="s">
        <v>263</v>
      </c>
      <c r="E64" s="4" t="s">
        <v>11</v>
      </c>
      <c r="F64" s="143">
        <v>0.15</v>
      </c>
      <c r="G64" s="19"/>
      <c r="H64" s="19">
        <f t="shared" si="3"/>
        <v>0</v>
      </c>
      <c r="J64" s="22"/>
    </row>
    <row r="65" spans="2:10" s="9" customFormat="1" ht="25.5" customHeight="1">
      <c r="B65" s="4">
        <v>53</v>
      </c>
      <c r="C65" s="43"/>
      <c r="D65" s="5" t="s">
        <v>259</v>
      </c>
      <c r="E65" s="4" t="s">
        <v>225</v>
      </c>
      <c r="F65" s="106">
        <v>1</v>
      </c>
      <c r="G65" s="19"/>
      <c r="H65" s="19">
        <f t="shared" si="3"/>
        <v>0</v>
      </c>
      <c r="J65" s="22"/>
    </row>
    <row r="66" spans="2:10" s="9" customFormat="1" ht="25.5" customHeight="1">
      <c r="B66" s="4">
        <v>54</v>
      </c>
      <c r="C66" s="43"/>
      <c r="D66" s="5" t="s">
        <v>260</v>
      </c>
      <c r="E66" s="4" t="s">
        <v>225</v>
      </c>
      <c r="F66" s="106">
        <v>1</v>
      </c>
      <c r="G66" s="19"/>
      <c r="H66" s="19">
        <f t="shared" si="3"/>
        <v>0</v>
      </c>
      <c r="J66" s="22"/>
    </row>
    <row r="67" spans="2:10" s="9" customFormat="1" ht="39" customHeight="1">
      <c r="B67" s="4">
        <v>55</v>
      </c>
      <c r="C67" s="43"/>
      <c r="D67" s="5" t="s">
        <v>261</v>
      </c>
      <c r="E67" s="4" t="s">
        <v>225</v>
      </c>
      <c r="F67" s="106">
        <v>24</v>
      </c>
      <c r="G67" s="19"/>
      <c r="H67" s="19">
        <f t="shared" si="3"/>
        <v>0</v>
      </c>
      <c r="J67" s="22"/>
    </row>
    <row r="68" spans="2:10" s="9" customFormat="1" ht="25.5" customHeight="1">
      <c r="B68" s="4">
        <v>56</v>
      </c>
      <c r="C68" s="43"/>
      <c r="D68" s="5" t="s">
        <v>253</v>
      </c>
      <c r="E68" s="4" t="s">
        <v>232</v>
      </c>
      <c r="F68" s="106">
        <v>1</v>
      </c>
      <c r="G68" s="19"/>
      <c r="H68" s="19">
        <f t="shared" si="3"/>
        <v>0</v>
      </c>
      <c r="J68" s="22"/>
    </row>
    <row r="69" spans="2:10" s="9" customFormat="1" ht="39" customHeight="1">
      <c r="B69" s="4">
        <v>57</v>
      </c>
      <c r="C69" s="43"/>
      <c r="D69" s="5" t="s">
        <v>254</v>
      </c>
      <c r="E69" s="4" t="s">
        <v>232</v>
      </c>
      <c r="F69" s="106">
        <v>23</v>
      </c>
      <c r="G69" s="19"/>
      <c r="H69" s="19">
        <f t="shared" si="3"/>
        <v>0</v>
      </c>
      <c r="J69" s="22"/>
    </row>
    <row r="70" spans="2:10" s="9" customFormat="1" ht="39" customHeight="1">
      <c r="B70" s="4">
        <v>58</v>
      </c>
      <c r="C70" s="43"/>
      <c r="D70" s="5" t="s">
        <v>255</v>
      </c>
      <c r="E70" s="4" t="s">
        <v>232</v>
      </c>
      <c r="F70" s="106">
        <v>1</v>
      </c>
      <c r="G70" s="19"/>
      <c r="H70" s="19">
        <f t="shared" si="3"/>
        <v>0</v>
      </c>
      <c r="J70" s="22"/>
    </row>
    <row r="71" spans="2:10" s="9" customFormat="1" ht="39" customHeight="1">
      <c r="B71" s="4">
        <v>59</v>
      </c>
      <c r="C71" s="43"/>
      <c r="D71" s="5" t="s">
        <v>256</v>
      </c>
      <c r="E71" s="4" t="s">
        <v>232</v>
      </c>
      <c r="F71" s="106">
        <v>23</v>
      </c>
      <c r="G71" s="19"/>
      <c r="H71" s="19">
        <f t="shared" si="3"/>
        <v>0</v>
      </c>
      <c r="J71" s="22"/>
    </row>
    <row r="72" spans="2:10" s="9" customFormat="1" ht="12.75" customHeight="1">
      <c r="B72" s="174" t="s">
        <v>316</v>
      </c>
      <c r="C72" s="175"/>
      <c r="D72" s="175"/>
      <c r="E72" s="175"/>
      <c r="F72" s="175"/>
      <c r="G72" s="176"/>
      <c r="H72" s="20">
        <f>SUM(H9:H71)</f>
        <v>0</v>
      </c>
      <c r="J72" s="22"/>
    </row>
    <row r="73" spans="2:8" ht="12.75">
      <c r="B73" s="8"/>
      <c r="C73" s="17"/>
      <c r="D73" s="8"/>
      <c r="E73" s="8"/>
      <c r="F73" s="8"/>
      <c r="G73" s="8"/>
      <c r="H73" s="8"/>
    </row>
    <row r="74" spans="2:8" ht="12.75">
      <c r="B74" s="8"/>
      <c r="C74" s="17"/>
      <c r="D74" s="8"/>
      <c r="E74" s="8"/>
      <c r="F74" s="8"/>
      <c r="G74" s="8"/>
      <c r="H74" s="8"/>
    </row>
    <row r="75" spans="2:8" ht="12.75">
      <c r="B75" s="8"/>
      <c r="C75" s="17"/>
      <c r="D75" s="8"/>
      <c r="E75" s="8"/>
      <c r="F75" s="8"/>
      <c r="G75" s="8"/>
      <c r="H75" s="8"/>
    </row>
    <row r="76" spans="2:8" ht="12.75">
      <c r="B76" s="8"/>
      <c r="C76" s="17"/>
      <c r="D76" s="8"/>
      <c r="E76" s="8"/>
      <c r="F76" s="8"/>
      <c r="G76" s="8"/>
      <c r="H76" s="8"/>
    </row>
    <row r="77" spans="2:8" ht="14.25" customHeight="1">
      <c r="B77" s="8"/>
      <c r="C77" s="17"/>
      <c r="D77" s="8"/>
      <c r="E77" s="8"/>
      <c r="F77" s="8"/>
      <c r="G77" s="8"/>
      <c r="H77" s="8"/>
    </row>
    <row r="78" spans="2:8" ht="38.25" customHeight="1">
      <c r="B78" s="8"/>
      <c r="C78" s="17"/>
      <c r="D78" s="8"/>
      <c r="E78" s="8"/>
      <c r="F78" s="8"/>
      <c r="G78" s="8"/>
      <c r="H78" s="8"/>
    </row>
    <row r="79" spans="2:8" ht="24.75" customHeight="1">
      <c r="B79" s="8"/>
      <c r="C79" s="17"/>
      <c r="D79" s="8"/>
      <c r="E79" s="8"/>
      <c r="F79" s="8"/>
      <c r="G79" s="8"/>
      <c r="H79" s="8"/>
    </row>
    <row r="80" spans="2:8" ht="26.25" customHeight="1">
      <c r="B80" s="8"/>
      <c r="C80" s="17"/>
      <c r="D80" s="8"/>
      <c r="E80" s="8"/>
      <c r="F80" s="8"/>
      <c r="G80" s="8"/>
      <c r="H80" s="8"/>
    </row>
    <row r="81" s="8" customFormat="1" ht="12.75">
      <c r="C81" s="17"/>
    </row>
    <row r="82" s="8" customFormat="1" ht="12.75">
      <c r="C82" s="17"/>
    </row>
    <row r="83" s="8" customFormat="1" ht="12.75">
      <c r="C83" s="17"/>
    </row>
    <row r="84" s="8" customFormat="1" ht="12.75">
      <c r="C84" s="17"/>
    </row>
    <row r="85" s="8" customFormat="1" ht="12.75">
      <c r="C85" s="17"/>
    </row>
    <row r="86" s="8" customFormat="1" ht="12.75">
      <c r="C86" s="17"/>
    </row>
    <row r="87" s="8" customFormat="1" ht="12.75">
      <c r="C87" s="17"/>
    </row>
    <row r="88" s="8" customFormat="1" ht="27.75" customHeight="1">
      <c r="C88" s="17"/>
    </row>
    <row r="89" s="8" customFormat="1" ht="12.75">
      <c r="C89" s="17"/>
    </row>
    <row r="90" s="8" customFormat="1" ht="12.75">
      <c r="C90" s="17"/>
    </row>
    <row r="91" s="8" customFormat="1" ht="12.75">
      <c r="C91" s="17"/>
    </row>
    <row r="92" s="8" customFormat="1" ht="12.75">
      <c r="C92" s="17"/>
    </row>
    <row r="93" s="8" customFormat="1" ht="12.75">
      <c r="C93" s="17"/>
    </row>
    <row r="94" s="8" customFormat="1" ht="12.75">
      <c r="C94" s="17"/>
    </row>
    <row r="95" s="8" customFormat="1" ht="12.75">
      <c r="C95" s="17"/>
    </row>
    <row r="96" s="8" customFormat="1" ht="12.75">
      <c r="C96" s="17"/>
    </row>
    <row r="97" spans="2:8" ht="12.75">
      <c r="B97" s="8"/>
      <c r="C97" s="17"/>
      <c r="D97" s="8"/>
      <c r="E97" s="8"/>
      <c r="F97" s="8"/>
      <c r="G97" s="8"/>
      <c r="H97" s="8"/>
    </row>
    <row r="98" spans="2:8" s="9" customFormat="1" ht="29.25" customHeight="1">
      <c r="B98" s="8"/>
      <c r="C98" s="17"/>
      <c r="D98" s="8"/>
      <c r="E98" s="8"/>
      <c r="F98" s="8"/>
      <c r="G98" s="8"/>
      <c r="H98" s="8"/>
    </row>
    <row r="99" s="9" customFormat="1" ht="12.75">
      <c r="C99" s="17"/>
    </row>
    <row r="100" s="9" customFormat="1" ht="12.75">
      <c r="C100" s="17"/>
    </row>
    <row r="101" s="9" customFormat="1" ht="12.75">
      <c r="C101" s="17"/>
    </row>
    <row r="102" s="9" customFormat="1" ht="12.75">
      <c r="C102" s="17"/>
    </row>
    <row r="103" s="9" customFormat="1" ht="12.75">
      <c r="C103" s="17"/>
    </row>
    <row r="104" s="9" customFormat="1" ht="12.75">
      <c r="C104" s="17"/>
    </row>
    <row r="105" s="9" customFormat="1" ht="12.75">
      <c r="C105" s="17"/>
    </row>
    <row r="106" s="9" customFormat="1" ht="12.75">
      <c r="C106" s="17"/>
    </row>
    <row r="107" s="9" customFormat="1" ht="12.75">
      <c r="C107" s="17"/>
    </row>
    <row r="108" spans="2:8" ht="12.75">
      <c r="B108" s="9"/>
      <c r="C108" s="17"/>
      <c r="D108" s="9"/>
      <c r="E108" s="9"/>
      <c r="F108" s="9"/>
      <c r="G108" s="9"/>
      <c r="H108" s="9"/>
    </row>
    <row r="109" spans="2:8" ht="12.75">
      <c r="B109" s="8"/>
      <c r="C109" s="17"/>
      <c r="D109" s="8"/>
      <c r="E109" s="8"/>
      <c r="F109" s="8"/>
      <c r="G109" s="8"/>
      <c r="H109" s="8"/>
    </row>
    <row r="110" spans="2:8" ht="12.75">
      <c r="B110" s="8"/>
      <c r="C110" s="17"/>
      <c r="D110" s="8"/>
      <c r="E110" s="8"/>
      <c r="F110" s="8"/>
      <c r="G110" s="8"/>
      <c r="H110" s="8"/>
    </row>
    <row r="111" spans="2:8" ht="12.75">
      <c r="B111" s="8"/>
      <c r="C111" s="17"/>
      <c r="D111" s="8"/>
      <c r="E111" s="8"/>
      <c r="F111" s="8"/>
      <c r="G111" s="8"/>
      <c r="H111" s="8"/>
    </row>
    <row r="112" spans="2:8" ht="12.75">
      <c r="B112" s="8"/>
      <c r="C112" s="8"/>
      <c r="D112" s="8"/>
      <c r="E112" s="8"/>
      <c r="F112" s="8"/>
      <c r="G112" s="8"/>
      <c r="H112" s="8"/>
    </row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5" customHeight="1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5" customHeight="1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</sheetData>
  <sheetProtection/>
  <mergeCells count="10">
    <mergeCell ref="B72:G72"/>
    <mergeCell ref="H5:H6"/>
    <mergeCell ref="B3:H3"/>
    <mergeCell ref="E5:F5"/>
    <mergeCell ref="B2:H2"/>
    <mergeCell ref="B4:H4"/>
    <mergeCell ref="B5:B6"/>
    <mergeCell ref="C5:C6"/>
    <mergeCell ref="D5:D6"/>
    <mergeCell ref="G5:G6"/>
  </mergeCells>
  <conditionalFormatting sqref="H72">
    <cfRule type="cellIs" priority="6" dxfId="0" operator="equal" stopIfTrue="1">
      <formula>0</formula>
    </cfRule>
  </conditionalFormatting>
  <conditionalFormatting sqref="H9:H37">
    <cfRule type="cellIs" priority="5" dxfId="0" operator="equal" stopIfTrue="1">
      <formula>0</formula>
    </cfRule>
  </conditionalFormatting>
  <conditionalFormatting sqref="H39">
    <cfRule type="cellIs" priority="4" dxfId="0" operator="equal" stopIfTrue="1">
      <formula>0</formula>
    </cfRule>
  </conditionalFormatting>
  <conditionalFormatting sqref="H41:H51">
    <cfRule type="cellIs" priority="3" dxfId="0" operator="equal" stopIfTrue="1">
      <formula>0</formula>
    </cfRule>
  </conditionalFormatting>
  <conditionalFormatting sqref="H53:H61">
    <cfRule type="cellIs" priority="2" dxfId="0" operator="equal" stopIfTrue="1">
      <formula>0</formula>
    </cfRule>
  </conditionalFormatting>
  <conditionalFormatting sqref="H63:H71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J33"/>
  <sheetViews>
    <sheetView view="pageBreakPreview" zoomScale="130" zoomScaleSheetLayoutView="130" zoomScalePageLayoutView="0" workbookViewId="0" topLeftCell="A1">
      <selection activeCell="G10" sqref="G10"/>
    </sheetView>
  </sheetViews>
  <sheetFormatPr defaultColWidth="9.28125" defaultRowHeight="12.75"/>
  <cols>
    <col min="1" max="1" width="4.00390625" style="8" customWidth="1"/>
    <col min="2" max="2" width="3.7109375" style="31" customWidth="1"/>
    <col min="3" max="3" width="9.7109375" style="32" customWidth="1"/>
    <col min="4" max="4" width="50.7109375" style="33" customWidth="1"/>
    <col min="5" max="5" width="6.7109375" style="33" customWidth="1"/>
    <col min="6" max="6" width="8.7109375" style="34" customWidth="1"/>
    <col min="7" max="7" width="10.7109375" style="35" customWidth="1"/>
    <col min="8" max="8" width="12.7109375" style="36" customWidth="1"/>
    <col min="9" max="16384" width="9.28125" style="8" customWidth="1"/>
  </cols>
  <sheetData>
    <row r="2" spans="2:8" ht="25.5" customHeight="1">
      <c r="B2" s="168" t="str">
        <f>'DR'!B2</f>
        <v>Przebudowa/rozbudowa 2425P Żydowo - Rokietnica – ul. Kolejowa w m. Rokietnica</v>
      </c>
      <c r="C2" s="168"/>
      <c r="D2" s="168"/>
      <c r="E2" s="168"/>
      <c r="F2" s="168"/>
      <c r="G2" s="159"/>
      <c r="H2" s="159"/>
    </row>
    <row r="3" spans="2:8" ht="12.75" customHeight="1">
      <c r="B3" s="177" t="str">
        <f>'DR'!B3</f>
        <v>KOSZTORYS OFERTOWY</v>
      </c>
      <c r="C3" s="178"/>
      <c r="D3" s="178"/>
      <c r="E3" s="178"/>
      <c r="F3" s="178"/>
      <c r="G3" s="178"/>
      <c r="H3" s="179"/>
    </row>
    <row r="4" spans="2:8" ht="12.75" customHeight="1">
      <c r="B4" s="158" t="s">
        <v>341</v>
      </c>
      <c r="C4" s="158"/>
      <c r="D4" s="158"/>
      <c r="E4" s="158"/>
      <c r="F4" s="158"/>
      <c r="G4" s="159"/>
      <c r="H4" s="159"/>
    </row>
    <row r="5" spans="2:8" ht="12.75" customHeight="1">
      <c r="B5" s="158" t="s">
        <v>144</v>
      </c>
      <c r="C5" s="158" t="s">
        <v>322</v>
      </c>
      <c r="D5" s="158" t="s">
        <v>0</v>
      </c>
      <c r="E5" s="158" t="s">
        <v>1</v>
      </c>
      <c r="F5" s="158"/>
      <c r="G5" s="166" t="s">
        <v>145</v>
      </c>
      <c r="H5" s="167" t="s">
        <v>324</v>
      </c>
    </row>
    <row r="6" spans="2:8" ht="12.75" customHeight="1">
      <c r="B6" s="158"/>
      <c r="C6" s="158"/>
      <c r="D6" s="158"/>
      <c r="E6" s="2" t="s">
        <v>2</v>
      </c>
      <c r="F6" s="3" t="s">
        <v>3</v>
      </c>
      <c r="G6" s="166"/>
      <c r="H6" s="167"/>
    </row>
    <row r="7" spans="2:8" ht="12.75" customHeight="1"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125">
        <v>6</v>
      </c>
      <c r="H7" s="125">
        <v>7</v>
      </c>
    </row>
    <row r="8" spans="2:8" ht="12.75" customHeight="1">
      <c r="B8" s="68"/>
      <c r="C8" s="144" t="s">
        <v>267</v>
      </c>
      <c r="D8" s="96"/>
      <c r="E8" s="96"/>
      <c r="F8" s="96"/>
      <c r="G8" s="96"/>
      <c r="H8" s="96"/>
    </row>
    <row r="9" spans="2:8" ht="12.75" customHeight="1">
      <c r="B9" s="68"/>
      <c r="C9" s="69" t="s">
        <v>336</v>
      </c>
      <c r="D9" s="96" t="s">
        <v>340</v>
      </c>
      <c r="E9" s="96"/>
      <c r="F9" s="96"/>
      <c r="G9" s="96"/>
      <c r="H9" s="97"/>
    </row>
    <row r="10" spans="2:8" ht="39" customHeight="1">
      <c r="B10" s="4">
        <v>1</v>
      </c>
      <c r="C10" s="43"/>
      <c r="D10" s="28" t="s">
        <v>354</v>
      </c>
      <c r="E10" s="59" t="s">
        <v>17</v>
      </c>
      <c r="F10" s="106">
        <v>55</v>
      </c>
      <c r="G10" s="106"/>
      <c r="H10" s="19">
        <f>ROUND(F10*G10,2)</f>
        <v>0</v>
      </c>
    </row>
    <row r="11" spans="2:8" ht="25.5" customHeight="1">
      <c r="B11" s="4">
        <v>2</v>
      </c>
      <c r="C11" s="43"/>
      <c r="D11" s="28" t="s">
        <v>264</v>
      </c>
      <c r="E11" s="59" t="s">
        <v>17</v>
      </c>
      <c r="F11" s="106">
        <v>16</v>
      </c>
      <c r="G11" s="106"/>
      <c r="H11" s="19">
        <f>ROUND(F11*G11,2)</f>
        <v>0</v>
      </c>
    </row>
    <row r="12" spans="2:8" ht="12.75" customHeight="1">
      <c r="B12" s="4">
        <v>3</v>
      </c>
      <c r="C12" s="43"/>
      <c r="D12" s="28" t="s">
        <v>335</v>
      </c>
      <c r="E12" s="59" t="s">
        <v>38</v>
      </c>
      <c r="F12" s="106">
        <v>2</v>
      </c>
      <c r="G12" s="106"/>
      <c r="H12" s="19">
        <f>ROUND(F12*G12,2)</f>
        <v>0</v>
      </c>
    </row>
    <row r="13" spans="2:8" ht="25.5" customHeight="1">
      <c r="B13" s="4">
        <v>4</v>
      </c>
      <c r="C13" s="43"/>
      <c r="D13" s="28" t="s">
        <v>265</v>
      </c>
      <c r="E13" s="59" t="s">
        <v>17</v>
      </c>
      <c r="F13" s="106">
        <v>48</v>
      </c>
      <c r="G13" s="106"/>
      <c r="H13" s="19">
        <f>ROUND(F13*G13,2)</f>
        <v>0</v>
      </c>
    </row>
    <row r="14" spans="2:8" ht="25.5" customHeight="1">
      <c r="B14" s="4">
        <v>5</v>
      </c>
      <c r="C14" s="43"/>
      <c r="D14" s="28" t="s">
        <v>266</v>
      </c>
      <c r="E14" s="59" t="s">
        <v>17</v>
      </c>
      <c r="F14" s="106">
        <v>120</v>
      </c>
      <c r="G14" s="106"/>
      <c r="H14" s="19">
        <f>ROUND(F14*G14,2)</f>
        <v>0</v>
      </c>
    </row>
    <row r="15" spans="2:10" s="9" customFormat="1" ht="12.75" customHeight="1">
      <c r="B15" s="72"/>
      <c r="C15" s="69" t="s">
        <v>336</v>
      </c>
      <c r="D15" s="96" t="s">
        <v>339</v>
      </c>
      <c r="E15" s="96"/>
      <c r="F15" s="113"/>
      <c r="G15" s="113"/>
      <c r="H15" s="97"/>
      <c r="J15" s="17"/>
    </row>
    <row r="16" spans="2:10" s="9" customFormat="1" ht="51.75" customHeight="1">
      <c r="B16" s="4">
        <v>6</v>
      </c>
      <c r="C16" s="43"/>
      <c r="D16" s="28" t="s">
        <v>268</v>
      </c>
      <c r="E16" s="4" t="s">
        <v>38</v>
      </c>
      <c r="F16" s="106">
        <v>2</v>
      </c>
      <c r="G16" s="106"/>
      <c r="H16" s="19">
        <f>ROUND(F16*G16,2)</f>
        <v>0</v>
      </c>
      <c r="J16" s="22"/>
    </row>
    <row r="17" spans="2:10" s="9" customFormat="1" ht="12.75" customHeight="1">
      <c r="B17" s="72"/>
      <c r="C17" s="69" t="s">
        <v>336</v>
      </c>
      <c r="D17" s="96" t="s">
        <v>310</v>
      </c>
      <c r="E17" s="96"/>
      <c r="F17" s="113"/>
      <c r="G17" s="113"/>
      <c r="H17" s="97"/>
      <c r="J17" s="22"/>
    </row>
    <row r="18" spans="2:10" s="9" customFormat="1" ht="12.75" customHeight="1">
      <c r="B18" s="4">
        <v>7</v>
      </c>
      <c r="C18" s="43"/>
      <c r="D18" s="28" t="s">
        <v>269</v>
      </c>
      <c r="E18" s="59" t="s">
        <v>90</v>
      </c>
      <c r="F18" s="106">
        <v>1</v>
      </c>
      <c r="G18" s="106"/>
      <c r="H18" s="19">
        <f>ROUND(F18*G18,2)</f>
        <v>0</v>
      </c>
      <c r="J18" s="22"/>
    </row>
    <row r="19" spans="2:10" s="9" customFormat="1" ht="12.75" customHeight="1">
      <c r="B19" s="72"/>
      <c r="C19" s="69" t="s">
        <v>336</v>
      </c>
      <c r="D19" s="96" t="s">
        <v>91</v>
      </c>
      <c r="E19" s="96"/>
      <c r="F19" s="113"/>
      <c r="G19" s="113"/>
      <c r="H19" s="97"/>
      <c r="J19" s="22"/>
    </row>
    <row r="20" spans="2:10" s="9" customFormat="1" ht="25.5" customHeight="1">
      <c r="B20" s="4">
        <v>8</v>
      </c>
      <c r="C20" s="43"/>
      <c r="D20" s="28" t="s">
        <v>270</v>
      </c>
      <c r="E20" s="4" t="s">
        <v>17</v>
      </c>
      <c r="F20" s="106">
        <v>34</v>
      </c>
      <c r="G20" s="106"/>
      <c r="H20" s="19">
        <f>ROUND(F20*G20,2)</f>
        <v>0</v>
      </c>
      <c r="J20" s="22"/>
    </row>
    <row r="21" spans="2:10" s="9" customFormat="1" ht="12.75" customHeight="1">
      <c r="B21" s="68"/>
      <c r="C21" s="96" t="s">
        <v>271</v>
      </c>
      <c r="D21" s="96"/>
      <c r="E21" s="96"/>
      <c r="F21" s="113"/>
      <c r="G21" s="113"/>
      <c r="H21" s="96"/>
      <c r="J21" s="22"/>
    </row>
    <row r="22" spans="2:10" s="9" customFormat="1" ht="12.75" customHeight="1">
      <c r="B22" s="68"/>
      <c r="C22" s="69" t="s">
        <v>337</v>
      </c>
      <c r="D22" s="96" t="s">
        <v>338</v>
      </c>
      <c r="E22" s="96"/>
      <c r="F22" s="113"/>
      <c r="G22" s="113"/>
      <c r="H22" s="96"/>
      <c r="J22" s="17"/>
    </row>
    <row r="23" spans="2:10" ht="25.5" customHeight="1">
      <c r="B23" s="4">
        <v>9</v>
      </c>
      <c r="C23" s="43"/>
      <c r="D23" s="28" t="s">
        <v>272</v>
      </c>
      <c r="E23" s="4" t="s">
        <v>38</v>
      </c>
      <c r="F23" s="106">
        <v>1</v>
      </c>
      <c r="G23" s="106"/>
      <c r="H23" s="19">
        <f aca="true" t="shared" si="0" ref="H23:H30">ROUND(F23*G23,2)</f>
        <v>0</v>
      </c>
      <c r="J23" s="17"/>
    </row>
    <row r="24" spans="2:10" ht="25.5" customHeight="1">
      <c r="B24" s="4">
        <v>10</v>
      </c>
      <c r="C24" s="43"/>
      <c r="D24" s="28" t="s">
        <v>273</v>
      </c>
      <c r="E24" s="4" t="s">
        <v>38</v>
      </c>
      <c r="F24" s="106">
        <v>1</v>
      </c>
      <c r="G24" s="106"/>
      <c r="H24" s="19">
        <f t="shared" si="0"/>
        <v>0</v>
      </c>
      <c r="J24" s="17"/>
    </row>
    <row r="25" spans="2:10" s="9" customFormat="1" ht="39" customHeight="1">
      <c r="B25" s="4">
        <v>11</v>
      </c>
      <c r="C25" s="43"/>
      <c r="D25" s="28" t="s">
        <v>274</v>
      </c>
      <c r="E25" s="4" t="s">
        <v>38</v>
      </c>
      <c r="F25" s="106">
        <v>2</v>
      </c>
      <c r="G25" s="106"/>
      <c r="H25" s="19">
        <f t="shared" si="0"/>
        <v>0</v>
      </c>
      <c r="J25" s="17"/>
    </row>
    <row r="26" spans="2:10" s="9" customFormat="1" ht="25.5" customHeight="1">
      <c r="B26" s="4">
        <v>12</v>
      </c>
      <c r="C26" s="43"/>
      <c r="D26" s="28" t="s">
        <v>89</v>
      </c>
      <c r="E26" s="4" t="s">
        <v>13</v>
      </c>
      <c r="F26" s="106">
        <v>8</v>
      </c>
      <c r="G26" s="106"/>
      <c r="H26" s="19">
        <f t="shared" si="0"/>
        <v>0</v>
      </c>
      <c r="I26" s="14"/>
      <c r="J26" s="17"/>
    </row>
    <row r="27" spans="2:10" s="9" customFormat="1" ht="39" customHeight="1">
      <c r="B27" s="4">
        <v>13</v>
      </c>
      <c r="C27" s="43"/>
      <c r="D27" s="28" t="s">
        <v>275</v>
      </c>
      <c r="E27" s="4" t="s">
        <v>17</v>
      </c>
      <c r="F27" s="106">
        <v>360</v>
      </c>
      <c r="G27" s="106"/>
      <c r="H27" s="19">
        <f t="shared" si="0"/>
        <v>0</v>
      </c>
      <c r="I27" s="11"/>
      <c r="J27" s="17"/>
    </row>
    <row r="28" spans="2:10" s="9" customFormat="1" ht="39" customHeight="1">
      <c r="B28" s="4">
        <v>14</v>
      </c>
      <c r="C28" s="43"/>
      <c r="D28" s="28" t="s">
        <v>276</v>
      </c>
      <c r="E28" s="4" t="s">
        <v>17</v>
      </c>
      <c r="F28" s="106">
        <v>90</v>
      </c>
      <c r="G28" s="106"/>
      <c r="H28" s="19">
        <f t="shared" si="0"/>
        <v>0</v>
      </c>
      <c r="I28" s="11"/>
      <c r="J28" s="17"/>
    </row>
    <row r="29" spans="2:10" s="9" customFormat="1" ht="39" customHeight="1">
      <c r="B29" s="4">
        <v>15</v>
      </c>
      <c r="C29" s="43"/>
      <c r="D29" s="28" t="s">
        <v>277</v>
      </c>
      <c r="E29" s="4" t="s">
        <v>17</v>
      </c>
      <c r="F29" s="106">
        <v>44</v>
      </c>
      <c r="G29" s="106"/>
      <c r="H29" s="19">
        <f t="shared" si="0"/>
        <v>0</v>
      </c>
      <c r="I29" s="11"/>
      <c r="J29" s="17"/>
    </row>
    <row r="30" spans="2:10" s="9" customFormat="1" ht="25.5" customHeight="1">
      <c r="B30" s="4">
        <v>16</v>
      </c>
      <c r="C30" s="43"/>
      <c r="D30" s="28" t="s">
        <v>278</v>
      </c>
      <c r="E30" s="4" t="s">
        <v>38</v>
      </c>
      <c r="F30" s="106">
        <v>1</v>
      </c>
      <c r="G30" s="106"/>
      <c r="H30" s="19">
        <f t="shared" si="0"/>
        <v>0</v>
      </c>
      <c r="I30" s="11"/>
      <c r="J30" s="17"/>
    </row>
    <row r="31" spans="2:10" ht="12.75" customHeight="1">
      <c r="B31" s="72"/>
      <c r="C31" s="69" t="s">
        <v>337</v>
      </c>
      <c r="D31" s="95" t="s">
        <v>91</v>
      </c>
      <c r="E31" s="96"/>
      <c r="F31" s="113"/>
      <c r="G31" s="113"/>
      <c r="H31" s="97"/>
      <c r="I31" s="11"/>
      <c r="J31" s="17"/>
    </row>
    <row r="32" spans="2:10" ht="25.5" customHeight="1">
      <c r="B32" s="4">
        <v>17</v>
      </c>
      <c r="C32" s="43"/>
      <c r="D32" s="28" t="s">
        <v>279</v>
      </c>
      <c r="E32" s="4" t="s">
        <v>13</v>
      </c>
      <c r="F32" s="106">
        <v>2</v>
      </c>
      <c r="G32" s="106"/>
      <c r="H32" s="19">
        <f>ROUND(F32*G32,2)</f>
        <v>0</v>
      </c>
      <c r="I32" s="11"/>
      <c r="J32" s="17"/>
    </row>
    <row r="33" spans="2:10" ht="12.75" customHeight="1">
      <c r="B33" s="174" t="s">
        <v>316</v>
      </c>
      <c r="C33" s="175"/>
      <c r="D33" s="175"/>
      <c r="E33" s="175"/>
      <c r="F33" s="175"/>
      <c r="G33" s="176"/>
      <c r="H33" s="20">
        <f>SUM(H10:H32)</f>
        <v>0</v>
      </c>
      <c r="I33" s="11"/>
      <c r="J33" s="17"/>
    </row>
  </sheetData>
  <sheetProtection/>
  <mergeCells count="10">
    <mergeCell ref="B33:G33"/>
    <mergeCell ref="B3:H3"/>
    <mergeCell ref="B2:H2"/>
    <mergeCell ref="B4:H4"/>
    <mergeCell ref="B5:B6"/>
    <mergeCell ref="C5:C6"/>
    <mergeCell ref="D5:D6"/>
    <mergeCell ref="G5:G6"/>
    <mergeCell ref="H5:H6"/>
    <mergeCell ref="E5:F5"/>
  </mergeCells>
  <conditionalFormatting sqref="H33">
    <cfRule type="cellIs" priority="8" dxfId="0" operator="equal" stopIfTrue="1">
      <formula>0</formula>
    </cfRule>
  </conditionalFormatting>
  <conditionalFormatting sqref="H10:H14">
    <cfRule type="cellIs" priority="7" dxfId="0" operator="equal" stopIfTrue="1">
      <formula>0</formula>
    </cfRule>
  </conditionalFormatting>
  <conditionalFormatting sqref="H16">
    <cfRule type="cellIs" priority="6" dxfId="0" operator="equal" stopIfTrue="1">
      <formula>0</formula>
    </cfRule>
  </conditionalFormatting>
  <conditionalFormatting sqref="H18">
    <cfRule type="cellIs" priority="5" dxfId="0" operator="equal" stopIfTrue="1">
      <formula>0</formula>
    </cfRule>
  </conditionalFormatting>
  <conditionalFormatting sqref="H20">
    <cfRule type="cellIs" priority="4" dxfId="0" operator="equal" stopIfTrue="1">
      <formula>0</formula>
    </cfRule>
  </conditionalFormatting>
  <conditionalFormatting sqref="H23">
    <cfRule type="cellIs" priority="3" dxfId="0" operator="equal" stopIfTrue="1">
      <formula>0</formula>
    </cfRule>
  </conditionalFormatting>
  <conditionalFormatting sqref="H24:H30">
    <cfRule type="cellIs" priority="2" dxfId="0" operator="equal" stopIfTrue="1">
      <formula>0</formula>
    </cfRule>
  </conditionalFormatting>
  <conditionalFormatting sqref="H32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J35"/>
  <sheetViews>
    <sheetView view="pageBreakPreview" zoomScale="130" zoomScaleSheetLayoutView="130" zoomScalePageLayoutView="0" workbookViewId="0" topLeftCell="A1">
      <selection activeCell="G9" sqref="G9"/>
    </sheetView>
  </sheetViews>
  <sheetFormatPr defaultColWidth="9.28125" defaultRowHeight="12.75"/>
  <cols>
    <col min="1" max="1" width="4.00390625" style="8" customWidth="1"/>
    <col min="2" max="2" width="3.7109375" style="31" customWidth="1"/>
    <col min="3" max="3" width="9.7109375" style="32" customWidth="1"/>
    <col min="4" max="4" width="50.7109375" style="33" customWidth="1"/>
    <col min="5" max="5" width="6.7109375" style="32" customWidth="1"/>
    <col min="6" max="6" width="8.7109375" style="34" customWidth="1"/>
    <col min="7" max="7" width="10.7109375" style="35" customWidth="1"/>
    <col min="8" max="8" width="12.7109375" style="36" customWidth="1"/>
    <col min="9" max="16384" width="9.28125" style="8" customWidth="1"/>
  </cols>
  <sheetData>
    <row r="2" spans="2:8" ht="25.5" customHeight="1">
      <c r="B2" s="168" t="str">
        <f>'DR'!B2</f>
        <v>Przebudowa/rozbudowa 2425P Żydowo - Rokietnica – ul. Kolejowa w m. Rokietnica</v>
      </c>
      <c r="C2" s="168"/>
      <c r="D2" s="168"/>
      <c r="E2" s="168"/>
      <c r="F2" s="168"/>
      <c r="G2" s="159"/>
      <c r="H2" s="159"/>
    </row>
    <row r="3" spans="2:8" ht="12.75" customHeight="1">
      <c r="B3" s="158" t="str">
        <f>'DR'!B3</f>
        <v>KOSZTORYS OFERTOWY</v>
      </c>
      <c r="C3" s="158"/>
      <c r="D3" s="158"/>
      <c r="E3" s="158"/>
      <c r="F3" s="158"/>
      <c r="G3" s="159"/>
      <c r="H3" s="159"/>
    </row>
    <row r="4" spans="2:8" ht="12.75" customHeight="1">
      <c r="B4" s="158" t="s">
        <v>345</v>
      </c>
      <c r="C4" s="158"/>
      <c r="D4" s="158"/>
      <c r="E4" s="158"/>
      <c r="F4" s="158"/>
      <c r="G4" s="159"/>
      <c r="H4" s="159"/>
    </row>
    <row r="5" spans="2:8" ht="12.75" customHeight="1">
      <c r="B5" s="158" t="s">
        <v>144</v>
      </c>
      <c r="C5" s="158" t="s">
        <v>322</v>
      </c>
      <c r="D5" s="158" t="s">
        <v>0</v>
      </c>
      <c r="E5" s="158" t="s">
        <v>1</v>
      </c>
      <c r="F5" s="158"/>
      <c r="G5" s="166" t="s">
        <v>145</v>
      </c>
      <c r="H5" s="167" t="s">
        <v>324</v>
      </c>
    </row>
    <row r="6" spans="2:8" ht="12.75" customHeight="1">
      <c r="B6" s="158"/>
      <c r="C6" s="158"/>
      <c r="D6" s="158"/>
      <c r="E6" s="2" t="s">
        <v>2</v>
      </c>
      <c r="F6" s="3" t="s">
        <v>3</v>
      </c>
      <c r="G6" s="166"/>
      <c r="H6" s="167"/>
    </row>
    <row r="7" spans="2:8" ht="12.75" customHeight="1"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125">
        <v>6</v>
      </c>
      <c r="H7" s="125">
        <v>7</v>
      </c>
    </row>
    <row r="8" spans="2:8" ht="12.75" customHeight="1">
      <c r="B8" s="68"/>
      <c r="C8" s="69" t="s">
        <v>346</v>
      </c>
      <c r="D8" s="86" t="s">
        <v>308</v>
      </c>
      <c r="E8" s="87"/>
      <c r="F8" s="88"/>
      <c r="G8" s="145"/>
      <c r="H8" s="145"/>
    </row>
    <row r="9" spans="2:8" ht="39" customHeight="1">
      <c r="B9" s="4">
        <v>1</v>
      </c>
      <c r="C9" s="43"/>
      <c r="D9" s="28" t="s">
        <v>354</v>
      </c>
      <c r="E9" s="4" t="s">
        <v>17</v>
      </c>
      <c r="F9" s="106">
        <v>720</v>
      </c>
      <c r="G9" s="106"/>
      <c r="H9" s="19">
        <f aca="true" t="shared" si="0" ref="H9:H16">ROUND(F9*G9,2)</f>
        <v>0</v>
      </c>
    </row>
    <row r="10" spans="2:8" ht="25.5" customHeight="1">
      <c r="B10" s="4">
        <v>2</v>
      </c>
      <c r="C10" s="43"/>
      <c r="D10" s="28" t="s">
        <v>280</v>
      </c>
      <c r="E10" s="4" t="s">
        <v>17</v>
      </c>
      <c r="F10" s="106">
        <v>6</v>
      </c>
      <c r="G10" s="106"/>
      <c r="H10" s="19">
        <f t="shared" si="0"/>
        <v>0</v>
      </c>
    </row>
    <row r="11" spans="2:8" ht="25.5" customHeight="1">
      <c r="B11" s="4">
        <v>3</v>
      </c>
      <c r="C11" s="43"/>
      <c r="D11" s="28" t="s">
        <v>281</v>
      </c>
      <c r="E11" s="4" t="s">
        <v>17</v>
      </c>
      <c r="F11" s="106">
        <v>234</v>
      </c>
      <c r="G11" s="106"/>
      <c r="H11" s="19">
        <f t="shared" si="0"/>
        <v>0</v>
      </c>
    </row>
    <row r="12" spans="2:8" ht="12.75" customHeight="1">
      <c r="B12" s="4">
        <v>4</v>
      </c>
      <c r="C12" s="43"/>
      <c r="D12" s="28" t="s">
        <v>282</v>
      </c>
      <c r="E12" s="4" t="s">
        <v>17</v>
      </c>
      <c r="F12" s="106">
        <v>1287</v>
      </c>
      <c r="G12" s="106"/>
      <c r="H12" s="19">
        <f t="shared" si="0"/>
        <v>0</v>
      </c>
    </row>
    <row r="13" spans="2:8" ht="25.5" customHeight="1">
      <c r="B13" s="4">
        <v>5</v>
      </c>
      <c r="C13" s="43"/>
      <c r="D13" s="28" t="s">
        <v>283</v>
      </c>
      <c r="E13" s="4" t="s">
        <v>17</v>
      </c>
      <c r="F13" s="106">
        <v>220</v>
      </c>
      <c r="G13" s="106"/>
      <c r="H13" s="19">
        <f t="shared" si="0"/>
        <v>0</v>
      </c>
    </row>
    <row r="14" spans="2:8" ht="25.5" customHeight="1">
      <c r="B14" s="4">
        <v>6</v>
      </c>
      <c r="C14" s="43"/>
      <c r="D14" s="28" t="s">
        <v>284</v>
      </c>
      <c r="E14" s="4" t="s">
        <v>17</v>
      </c>
      <c r="F14" s="106">
        <v>1218</v>
      </c>
      <c r="G14" s="106"/>
      <c r="H14" s="19">
        <f t="shared" si="0"/>
        <v>0</v>
      </c>
    </row>
    <row r="15" spans="2:8" ht="25.5" customHeight="1">
      <c r="B15" s="4">
        <v>7</v>
      </c>
      <c r="C15" s="43"/>
      <c r="D15" s="28" t="s">
        <v>285</v>
      </c>
      <c r="E15" s="4" t="s">
        <v>17</v>
      </c>
      <c r="F15" s="106">
        <v>20</v>
      </c>
      <c r="G15" s="106"/>
      <c r="H15" s="19">
        <f t="shared" si="0"/>
        <v>0</v>
      </c>
    </row>
    <row r="16" spans="2:10" ht="25.5" customHeight="1">
      <c r="B16" s="4">
        <v>8</v>
      </c>
      <c r="C16" s="43"/>
      <c r="D16" s="28" t="s">
        <v>286</v>
      </c>
      <c r="E16" s="10" t="s">
        <v>17</v>
      </c>
      <c r="F16" s="106">
        <v>49</v>
      </c>
      <c r="G16" s="106"/>
      <c r="H16" s="19">
        <f t="shared" si="0"/>
        <v>0</v>
      </c>
      <c r="J16" s="17"/>
    </row>
    <row r="17" spans="2:10" s="9" customFormat="1" ht="12.75" customHeight="1">
      <c r="B17" s="72"/>
      <c r="C17" s="69" t="s">
        <v>346</v>
      </c>
      <c r="D17" s="86" t="s">
        <v>309</v>
      </c>
      <c r="E17" s="87"/>
      <c r="F17" s="107"/>
      <c r="G17" s="107"/>
      <c r="H17" s="88"/>
      <c r="J17" s="17"/>
    </row>
    <row r="18" spans="2:10" s="9" customFormat="1" ht="90.75" customHeight="1">
      <c r="B18" s="4">
        <v>9</v>
      </c>
      <c r="C18" s="43"/>
      <c r="D18" s="28" t="s">
        <v>372</v>
      </c>
      <c r="E18" s="4" t="s">
        <v>13</v>
      </c>
      <c r="F18" s="106">
        <v>1</v>
      </c>
      <c r="G18" s="106"/>
      <c r="H18" s="19">
        <f>ROUND(F18*G18,2)</f>
        <v>0</v>
      </c>
      <c r="J18" s="22"/>
    </row>
    <row r="19" spans="2:10" s="9" customFormat="1" ht="90.75" customHeight="1">
      <c r="B19" s="4">
        <v>10</v>
      </c>
      <c r="C19" s="43"/>
      <c r="D19" s="28" t="s">
        <v>371</v>
      </c>
      <c r="E19" s="4" t="s">
        <v>13</v>
      </c>
      <c r="F19" s="106">
        <v>6</v>
      </c>
      <c r="G19" s="106"/>
      <c r="H19" s="19">
        <f>ROUND(F19*G19,2)</f>
        <v>0</v>
      </c>
      <c r="J19" s="22"/>
    </row>
    <row r="20" spans="2:10" s="9" customFormat="1" ht="90.75" customHeight="1">
      <c r="B20" s="4">
        <v>11</v>
      </c>
      <c r="C20" s="43"/>
      <c r="D20" s="28" t="s">
        <v>370</v>
      </c>
      <c r="E20" s="4" t="s">
        <v>13</v>
      </c>
      <c r="F20" s="106">
        <v>17</v>
      </c>
      <c r="G20" s="106"/>
      <c r="H20" s="19">
        <f>ROUND(F20*G20,2)</f>
        <v>0</v>
      </c>
      <c r="J20" s="22"/>
    </row>
    <row r="21" spans="2:10" s="9" customFormat="1" ht="25.5" customHeight="1">
      <c r="B21" s="4">
        <v>12</v>
      </c>
      <c r="C21" s="43"/>
      <c r="D21" s="28" t="s">
        <v>287</v>
      </c>
      <c r="E21" s="4" t="s">
        <v>17</v>
      </c>
      <c r="F21" s="106">
        <v>36</v>
      </c>
      <c r="G21" s="106"/>
      <c r="H21" s="19">
        <f>ROUND(F21*G21,2)</f>
        <v>0</v>
      </c>
      <c r="J21" s="22"/>
    </row>
    <row r="22" spans="2:10" ht="12.75" customHeight="1">
      <c r="B22" s="72"/>
      <c r="C22" s="69" t="s">
        <v>346</v>
      </c>
      <c r="D22" s="86" t="s">
        <v>311</v>
      </c>
      <c r="E22" s="87"/>
      <c r="F22" s="107"/>
      <c r="G22" s="107"/>
      <c r="H22" s="88"/>
      <c r="I22" s="11"/>
      <c r="J22" s="17"/>
    </row>
    <row r="23" spans="2:10" ht="39" customHeight="1">
      <c r="B23" s="4">
        <v>13</v>
      </c>
      <c r="C23" s="43"/>
      <c r="D23" s="28" t="s">
        <v>288</v>
      </c>
      <c r="E23" s="4" t="s">
        <v>13</v>
      </c>
      <c r="F23" s="106">
        <v>1</v>
      </c>
      <c r="G23" s="106"/>
      <c r="H23" s="19">
        <f>ROUND(F23*G23,2)</f>
        <v>0</v>
      </c>
      <c r="I23" s="11"/>
      <c r="J23" s="17"/>
    </row>
    <row r="24" spans="2:10" ht="25.5" customHeight="1">
      <c r="B24" s="4">
        <v>14</v>
      </c>
      <c r="C24" s="43"/>
      <c r="D24" s="28" t="s">
        <v>289</v>
      </c>
      <c r="E24" s="4" t="s">
        <v>13</v>
      </c>
      <c r="F24" s="106">
        <v>1</v>
      </c>
      <c r="G24" s="106"/>
      <c r="H24" s="19">
        <f>ROUND(F24*G24,2)</f>
        <v>0</v>
      </c>
      <c r="I24" s="11"/>
      <c r="J24" s="17"/>
    </row>
    <row r="25" spans="2:10" ht="39" customHeight="1">
      <c r="B25" s="4">
        <v>15</v>
      </c>
      <c r="C25" s="43"/>
      <c r="D25" s="28" t="s">
        <v>290</v>
      </c>
      <c r="E25" s="4" t="s">
        <v>13</v>
      </c>
      <c r="F25" s="106">
        <v>4</v>
      </c>
      <c r="G25" s="106"/>
      <c r="H25" s="19">
        <f>ROUND(F25*G25,2)</f>
        <v>0</v>
      </c>
      <c r="I25" s="11"/>
      <c r="J25" s="17"/>
    </row>
    <row r="26" spans="2:10" ht="39" customHeight="1">
      <c r="B26" s="4">
        <v>16</v>
      </c>
      <c r="C26" s="43"/>
      <c r="D26" s="28" t="s">
        <v>291</v>
      </c>
      <c r="E26" s="4" t="s">
        <v>13</v>
      </c>
      <c r="F26" s="106">
        <v>8</v>
      </c>
      <c r="G26" s="106"/>
      <c r="H26" s="19">
        <f>ROUND(F26*G26,2)</f>
        <v>0</v>
      </c>
      <c r="I26" s="11"/>
      <c r="J26" s="17"/>
    </row>
    <row r="27" spans="2:10" ht="25.5" customHeight="1">
      <c r="B27" s="4">
        <v>17</v>
      </c>
      <c r="C27" s="43"/>
      <c r="D27" s="28" t="s">
        <v>292</v>
      </c>
      <c r="E27" s="4" t="s">
        <v>17</v>
      </c>
      <c r="F27" s="106">
        <v>36</v>
      </c>
      <c r="G27" s="106"/>
      <c r="H27" s="19">
        <f>ROUND(F27*G27,2)</f>
        <v>0</v>
      </c>
      <c r="J27" s="17"/>
    </row>
    <row r="28" spans="2:10" ht="12.75" customHeight="1">
      <c r="B28" s="78"/>
      <c r="C28" s="69" t="s">
        <v>346</v>
      </c>
      <c r="D28" s="86" t="s">
        <v>310</v>
      </c>
      <c r="E28" s="87"/>
      <c r="F28" s="107"/>
      <c r="G28" s="107"/>
      <c r="H28" s="88"/>
      <c r="J28" s="17"/>
    </row>
    <row r="29" spans="2:10" ht="12.75" customHeight="1">
      <c r="B29" s="4">
        <v>18</v>
      </c>
      <c r="C29" s="43"/>
      <c r="D29" s="28" t="s">
        <v>293</v>
      </c>
      <c r="E29" s="4" t="s">
        <v>38</v>
      </c>
      <c r="F29" s="106">
        <v>1</v>
      </c>
      <c r="G29" s="106"/>
      <c r="H29" s="19">
        <f>ROUND(F29*G29,2)</f>
        <v>0</v>
      </c>
      <c r="J29" s="17"/>
    </row>
    <row r="30" spans="2:10" ht="12.75" customHeight="1">
      <c r="B30" s="78"/>
      <c r="C30" s="69" t="s">
        <v>346</v>
      </c>
      <c r="D30" s="101" t="s">
        <v>91</v>
      </c>
      <c r="E30" s="102"/>
      <c r="F30" s="115"/>
      <c r="G30" s="115"/>
      <c r="H30" s="103"/>
      <c r="J30" s="17"/>
    </row>
    <row r="31" spans="2:10" ht="39" customHeight="1">
      <c r="B31" s="4">
        <v>19</v>
      </c>
      <c r="C31" s="43"/>
      <c r="D31" s="28" t="s">
        <v>302</v>
      </c>
      <c r="E31" s="4" t="s">
        <v>38</v>
      </c>
      <c r="F31" s="106">
        <v>8</v>
      </c>
      <c r="G31" s="106"/>
      <c r="H31" s="19">
        <f>ROUND(F31*G31,2)</f>
        <v>0</v>
      </c>
      <c r="J31" s="17"/>
    </row>
    <row r="32" spans="2:10" ht="39" customHeight="1">
      <c r="B32" s="4">
        <v>20</v>
      </c>
      <c r="C32" s="43"/>
      <c r="D32" s="28" t="s">
        <v>303</v>
      </c>
      <c r="E32" s="4" t="s">
        <v>13</v>
      </c>
      <c r="F32" s="106">
        <v>8</v>
      </c>
      <c r="G32" s="106"/>
      <c r="H32" s="19">
        <f>ROUND(F32*G32,2)</f>
        <v>0</v>
      </c>
      <c r="J32" s="17"/>
    </row>
    <row r="33" spans="2:10" ht="25.5" customHeight="1">
      <c r="B33" s="4">
        <v>21</v>
      </c>
      <c r="C33" s="43"/>
      <c r="D33" s="28" t="s">
        <v>304</v>
      </c>
      <c r="E33" s="4" t="s">
        <v>13</v>
      </c>
      <c r="F33" s="106">
        <v>4</v>
      </c>
      <c r="G33" s="106"/>
      <c r="H33" s="19">
        <f>ROUND(F33*G33,2)</f>
        <v>0</v>
      </c>
      <c r="J33" s="17"/>
    </row>
    <row r="34" spans="2:10" ht="25.5" customHeight="1">
      <c r="B34" s="4">
        <v>22</v>
      </c>
      <c r="C34" s="43"/>
      <c r="D34" s="28" t="s">
        <v>305</v>
      </c>
      <c r="E34" s="4" t="s">
        <v>17</v>
      </c>
      <c r="F34" s="106">
        <v>107</v>
      </c>
      <c r="G34" s="106"/>
      <c r="H34" s="19">
        <f>ROUND(F34*G34,2)</f>
        <v>0</v>
      </c>
      <c r="J34" s="17"/>
    </row>
    <row r="35" spans="2:8" ht="12.75" customHeight="1">
      <c r="B35" s="174" t="s">
        <v>316</v>
      </c>
      <c r="C35" s="175"/>
      <c r="D35" s="175"/>
      <c r="E35" s="175"/>
      <c r="F35" s="175"/>
      <c r="G35" s="176"/>
      <c r="H35" s="20">
        <f>SUM(H9:H34)</f>
        <v>0</v>
      </c>
    </row>
  </sheetData>
  <sheetProtection/>
  <mergeCells count="10">
    <mergeCell ref="B35:G35"/>
    <mergeCell ref="G5:G6"/>
    <mergeCell ref="H5:H6"/>
    <mergeCell ref="B3:H3"/>
    <mergeCell ref="E5:F5"/>
    <mergeCell ref="B2:H2"/>
    <mergeCell ref="B4:H4"/>
    <mergeCell ref="B5:B6"/>
    <mergeCell ref="C5:C6"/>
    <mergeCell ref="D5:D6"/>
  </mergeCells>
  <conditionalFormatting sqref="H35">
    <cfRule type="cellIs" priority="6" dxfId="0" operator="equal" stopIfTrue="1">
      <formula>0</formula>
    </cfRule>
  </conditionalFormatting>
  <conditionalFormatting sqref="H9:H16">
    <cfRule type="cellIs" priority="5" dxfId="0" operator="equal" stopIfTrue="1">
      <formula>0</formula>
    </cfRule>
  </conditionalFormatting>
  <conditionalFormatting sqref="H18:H21">
    <cfRule type="cellIs" priority="4" dxfId="0" operator="equal" stopIfTrue="1">
      <formula>0</formula>
    </cfRule>
  </conditionalFormatting>
  <conditionalFormatting sqref="H23:H27">
    <cfRule type="cellIs" priority="3" dxfId="0" operator="equal" stopIfTrue="1">
      <formula>0</formula>
    </cfRule>
  </conditionalFormatting>
  <conditionalFormatting sqref="H29">
    <cfRule type="cellIs" priority="2" dxfId="0" operator="equal" stopIfTrue="1">
      <formula>0</formula>
    </cfRule>
  </conditionalFormatting>
  <conditionalFormatting sqref="H31:H34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Dziadek Gniewomir</dc:creator>
  <cp:keywords/>
  <dc:description/>
  <cp:lastModifiedBy>Łukasz Janikowski</cp:lastModifiedBy>
  <cp:lastPrinted>2024-06-04T08:41:41Z</cp:lastPrinted>
  <dcterms:created xsi:type="dcterms:W3CDTF">2015-09-03T07:27:12Z</dcterms:created>
  <dcterms:modified xsi:type="dcterms:W3CDTF">2024-06-26T10:02:49Z</dcterms:modified>
  <cp:category/>
  <cp:version/>
  <cp:contentType/>
  <cp:contentStatus/>
</cp:coreProperties>
</file>