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ielar\Desktop\Ubezpieczenia.2024\"/>
    </mc:Choice>
  </mc:AlternateContent>
  <xr:revisionPtr revIDLastSave="0" documentId="13_ncr:1_{FD511B92-BC51-4BDC-B68D-48EB46FDA4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OTY-wykaz obsługa" sheetId="10" r:id="rId1"/>
  </sheets>
  <definedNames>
    <definedName name="_xlnm._FilterDatabase" localSheetId="0" hidden="1">'FLOTY-wykaz obsługa'!$A$3:$AY$30</definedName>
    <definedName name="pojazd_specjalny">'FLOTY-wykaz obsługa'!#REF!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0" l="1"/>
  <c r="AF24" i="10"/>
  <c r="AF19" i="10"/>
  <c r="AF17" i="10"/>
  <c r="AF16" i="10"/>
  <c r="AF14" i="10"/>
  <c r="AF13" i="10"/>
  <c r="AF10" i="10"/>
  <c r="AF8" i="10"/>
  <c r="AF5" i="10"/>
  <c r="AF4" i="10"/>
  <c r="AF9" i="10"/>
  <c r="AF21" i="10"/>
  <c r="AF18" i="10"/>
  <c r="AF6" i="10"/>
  <c r="AF25" i="10"/>
  <c r="AO15" i="10"/>
  <c r="AO10" i="10" l="1"/>
  <c r="AO6" i="10" l="1"/>
  <c r="AT6" i="10" s="1"/>
  <c r="AO5" i="10"/>
  <c r="AT5" i="10" s="1"/>
  <c r="AO4" i="10"/>
  <c r="AT4" i="10" s="1"/>
  <c r="AO7" i="10"/>
  <c r="AT7" i="10" s="1"/>
  <c r="AO8" i="10"/>
  <c r="AT8" i="10" s="1"/>
  <c r="AO9" i="10"/>
  <c r="AT9" i="10" s="1"/>
  <c r="AT10" i="10"/>
  <c r="AO11" i="10"/>
  <c r="AT11" i="10" s="1"/>
  <c r="AT12" i="10"/>
  <c r="AO13" i="10"/>
  <c r="AT13" i="10" s="1"/>
  <c r="AO14" i="10"/>
  <c r="AT14" i="10" s="1"/>
  <c r="AT15" i="10"/>
  <c r="AO16" i="10"/>
  <c r="AT16" i="10" s="1"/>
  <c r="AO17" i="10"/>
  <c r="AT17" i="10" s="1"/>
  <c r="AO18" i="10"/>
  <c r="AT18" i="10" s="1"/>
  <c r="AO19" i="10"/>
  <c r="AT19" i="10" s="1"/>
  <c r="AO20" i="10"/>
  <c r="AT20" i="10" s="1"/>
  <c r="AO21" i="10"/>
  <c r="AT21" i="10" s="1"/>
  <c r="AO22" i="10"/>
  <c r="AT22" i="10" s="1"/>
  <c r="AO23" i="10"/>
  <c r="AT23" i="10" s="1"/>
  <c r="AO27" i="10"/>
  <c r="AT27" i="10" s="1"/>
  <c r="AO25" i="10"/>
  <c r="AT25" i="10" s="1"/>
  <c r="AO24" i="10"/>
  <c r="AT2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 Twarowska</author>
    <author>Janusz Bujak</author>
    <author>Karolina Grabowska</author>
  </authors>
  <commentList>
    <comment ref="F3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CWL 70VU</t>
        </r>
      </text>
    </comment>
    <comment ref="F3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CW 5364A</t>
        </r>
      </text>
    </comment>
    <comment ref="F3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CW5458A</t>
        </r>
      </text>
    </comment>
    <comment ref="F4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CWLAG11</t>
        </r>
      </text>
    </comment>
    <comment ref="F4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CW3217C</t>
        </r>
      </text>
    </comment>
    <comment ref="F4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CW3218C </t>
        </r>
      </text>
    </comment>
    <comment ref="F43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CW0218A</t>
        </r>
      </text>
    </comment>
    <comment ref="F5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CW4415A</t>
        </r>
      </text>
    </comment>
    <comment ref="F1288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Janusz Bujak:</t>
        </r>
        <r>
          <rPr>
            <sz val="9"/>
            <color indexed="81"/>
            <rFont val="Tahoma"/>
            <family val="2"/>
            <charset val="238"/>
          </rPr>
          <t xml:space="preserve">
dnia 30.11.2020 przekazana informacja przez GOPS o przekazanu im samochodu przez UG. Czekamy na przerejestrowanie - wówczas przepisanie polisy na GOPS</t>
        </r>
      </text>
    </comment>
    <comment ref="F1311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Janusz Bujak:</t>
        </r>
        <r>
          <rPr>
            <sz val="9"/>
            <color indexed="81"/>
            <rFont val="Tahoma"/>
            <family val="2"/>
            <charset val="238"/>
          </rPr>
          <t xml:space="preserve">
dnia 11.09.2020 prośba o dosłanie polisy wznowione w PZU w ramach trwające umowy generalnej</t>
        </r>
      </text>
    </comment>
    <comment ref="F1970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Ewa Twarowska:</t>
        </r>
        <r>
          <rPr>
            <sz val="9"/>
            <color indexed="81"/>
            <rFont val="Tahoma"/>
            <family val="2"/>
            <charset val="238"/>
          </rPr>
          <t xml:space="preserve">
NO8916A przerejestrowanie 22.01.2021
</t>
        </r>
      </text>
    </comment>
    <comment ref="F2249" authorId="2" shapeId="0" xr:uid="{00000000-0006-0000-0000-00000C000000}">
      <text>
        <r>
          <rPr>
            <b/>
            <sz val="11"/>
            <color indexed="81"/>
            <rFont val="Tahoma"/>
            <family val="2"/>
            <charset val="238"/>
          </rPr>
          <t>Ewa Twarowska:</t>
        </r>
        <r>
          <rPr>
            <sz val="11"/>
            <color indexed="81"/>
            <rFont val="Tahoma"/>
            <family val="2"/>
            <charset val="238"/>
          </rPr>
          <t xml:space="preserve">
Samochód po wypadku komunikacujnym w maju 2021 r. Prawdopodownie będzie złomowany. Postępowanie policyjne  jest w toku.</t>
        </r>
      </text>
    </comment>
  </commentList>
</comments>
</file>

<file path=xl/sharedStrings.xml><?xml version="1.0" encoding="utf-8"?>
<sst xmlns="http://schemas.openxmlformats.org/spreadsheetml/2006/main" count="574" uniqueCount="150">
  <si>
    <t>Lp.</t>
  </si>
  <si>
    <t>Marka pojazdu</t>
  </si>
  <si>
    <t>Typ, model pojazdu</t>
  </si>
  <si>
    <t>Nr nadwozia</t>
  </si>
  <si>
    <t>Rodzaj pojazdu</t>
  </si>
  <si>
    <t>Rok produkcji</t>
  </si>
  <si>
    <t>OC</t>
  </si>
  <si>
    <t>AC</t>
  </si>
  <si>
    <t>NNW</t>
  </si>
  <si>
    <t>od</t>
  </si>
  <si>
    <t>do</t>
  </si>
  <si>
    <t>osobowy</t>
  </si>
  <si>
    <t>DMC</t>
  </si>
  <si>
    <t>Nr rejestracyjny</t>
  </si>
  <si>
    <t>Ładowność</t>
  </si>
  <si>
    <t>ASS</t>
  </si>
  <si>
    <t>ZK</t>
  </si>
  <si>
    <t>Ubezpieczający</t>
  </si>
  <si>
    <t>Liczba miejsc</t>
  </si>
  <si>
    <t>Data I rejestracji</t>
  </si>
  <si>
    <t>Ubezpieczony</t>
  </si>
  <si>
    <t>Pojemność silnika
(P1)</t>
  </si>
  <si>
    <t>Moc silnika kw
(P2)</t>
  </si>
  <si>
    <t>Rodzaj paliwa
(P3)</t>
  </si>
  <si>
    <t>Suma ubezpieczenia NNW</t>
  </si>
  <si>
    <t>Zakres ubezpieczenia ASS</t>
  </si>
  <si>
    <t>Okres ubezpieczenia OC</t>
  </si>
  <si>
    <t>Okres ubezpieczenia AC</t>
  </si>
  <si>
    <t>Okres ubezpieczenia NNW</t>
  </si>
  <si>
    <t>Okres ubezpieczenia ASS</t>
  </si>
  <si>
    <t>STAWKA AC</t>
  </si>
  <si>
    <t>Klauzule dodatkowe AC</t>
  </si>
  <si>
    <t>UWAGI</t>
  </si>
  <si>
    <t>Wypowiedzenie OC</t>
  </si>
  <si>
    <t>x</t>
  </si>
  <si>
    <t>NR POLISY / OKRES ZAMÓWIENIA</t>
  </si>
  <si>
    <t>SKŁADKA</t>
  </si>
  <si>
    <t>przyczepa</t>
  </si>
  <si>
    <t>specjalny</t>
  </si>
  <si>
    <t>BRUTTO</t>
  </si>
  <si>
    <t>Fiat</t>
  </si>
  <si>
    <t>Okres zamówienia</t>
  </si>
  <si>
    <t>X</t>
  </si>
  <si>
    <t>Przebieg pojazdu</t>
  </si>
  <si>
    <t>Suma ubezpieczenia SZYBY</t>
  </si>
  <si>
    <t>SZYBY</t>
  </si>
  <si>
    <t>Okres ubezpieczenia ZK</t>
  </si>
  <si>
    <t>Ford</t>
  </si>
  <si>
    <t xml:space="preserve">Dacia </t>
  </si>
  <si>
    <t>Kia</t>
  </si>
  <si>
    <t>Rodzaj skrzyni
A-automatyczna
M-manualna</t>
  </si>
  <si>
    <t>ASS ZŁOTY+</t>
  </si>
  <si>
    <t>Panda</t>
  </si>
  <si>
    <t>22089</t>
  </si>
  <si>
    <t>Użytkownik</t>
  </si>
  <si>
    <t>Dokker</t>
  </si>
  <si>
    <t>Dacia</t>
  </si>
  <si>
    <t>Jogger</t>
  </si>
  <si>
    <t>SKŁADKA 2024/2025</t>
  </si>
  <si>
    <t>Miasto Bydgoszcz
85-102 Bydgoszcz
ul. Jezuicka 1
REGON 000596375</t>
  </si>
  <si>
    <t>Straż Miejska w Bydgoszczy
85-676 Bydgoszcz
ul. Leśna 12
REGON 090009413</t>
  </si>
  <si>
    <t>Qubo</t>
  </si>
  <si>
    <t>ZFA22500000281253</t>
  </si>
  <si>
    <t>UU1HSDCVE56851460</t>
  </si>
  <si>
    <t>Duster</t>
  </si>
  <si>
    <t>ZFA22500000281276</t>
  </si>
  <si>
    <t>ZFA22500000281264</t>
  </si>
  <si>
    <t>WF05XXWPG5HK32549</t>
  </si>
  <si>
    <t xml:space="preserve">Transit </t>
  </si>
  <si>
    <t>UU1HSDCVG55437456</t>
  </si>
  <si>
    <t>ZFA22500000301627</t>
  </si>
  <si>
    <t>ZFA22500000302542</t>
  </si>
  <si>
    <t>SXE5240554SU00019</t>
  </si>
  <si>
    <t>Neptun</t>
  </si>
  <si>
    <t>SORELPOL5-240</t>
  </si>
  <si>
    <t>WF05XXWPG5NJ51196</t>
  </si>
  <si>
    <t>WF05XXWPG5HB43156</t>
  </si>
  <si>
    <t>ZFA16900001519205</t>
  </si>
  <si>
    <t>UU10SDCV556379902</t>
  </si>
  <si>
    <t>UU10SDCV556530775</t>
  </si>
  <si>
    <t>UU10SDCV556379895</t>
  </si>
  <si>
    <t>WF05XXWPG5HK32474</t>
  </si>
  <si>
    <t>ZFA31200003403614</t>
  </si>
  <si>
    <t>ZFA22500006875834</t>
  </si>
  <si>
    <t>15.122014</t>
  </si>
  <si>
    <t>ZFA16900004063040</t>
  </si>
  <si>
    <t>ZFA16900004063128</t>
  </si>
  <si>
    <t xml:space="preserve"> CB 600NC</t>
  </si>
  <si>
    <t>KNACC81CGM5481140</t>
  </si>
  <si>
    <t>NIRO HEV</t>
  </si>
  <si>
    <t>KNACC81CGM5465539</t>
  </si>
  <si>
    <t>UU1DJF00971945159</t>
  </si>
  <si>
    <t>CB 4070Y</t>
  </si>
  <si>
    <t>CB 202GK</t>
  </si>
  <si>
    <t>CB 4810Y</t>
  </si>
  <si>
    <t>GSU wliczone w składkę AC</t>
  </si>
  <si>
    <t>wypowiedzenie OC flota COMPENSA 06.03.2024 Hanna Twaróżek-Bułka</t>
  </si>
  <si>
    <t>wypowiedzenie OC HESTIA 06.03.2024 Hanna Twaróżek-Bułka</t>
  </si>
  <si>
    <t>CB 4820Y</t>
  </si>
  <si>
    <t>CB 440HT</t>
  </si>
  <si>
    <t>CB 585FK</t>
  </si>
  <si>
    <t>CB 8924Y</t>
  </si>
  <si>
    <t>CB 9454Y</t>
  </si>
  <si>
    <t>CB 82689</t>
  </si>
  <si>
    <t>CB 234NW</t>
  </si>
  <si>
    <t>CB 003GV</t>
  </si>
  <si>
    <t>CB 4592R</t>
  </si>
  <si>
    <t>CB 501GA</t>
  </si>
  <si>
    <t>CB 502GA</t>
  </si>
  <si>
    <t>CB 503GA</t>
  </si>
  <si>
    <t>CB 021HA</t>
  </si>
  <si>
    <t>CB 001CV</t>
  </si>
  <si>
    <t>CB 002CV</t>
  </si>
  <si>
    <t>CB 0090Y</t>
  </si>
  <si>
    <t>CB 0100Y</t>
  </si>
  <si>
    <t>CB 600NF</t>
  </si>
  <si>
    <t>CB 788PY</t>
  </si>
  <si>
    <t>hybrid 77</t>
  </si>
  <si>
    <t>osobowy hybrid</t>
  </si>
  <si>
    <t xml:space="preserve">osobowy </t>
  </si>
  <si>
    <t>BENZYNA</t>
  </si>
  <si>
    <r>
      <t xml:space="preserve">do SU AC doliczona jest wartość oklejenia pojazdu 11 000 zł
</t>
    </r>
    <r>
      <rPr>
        <sz val="10"/>
        <color rgb="FFFF0000"/>
        <rFont val="Calibri"/>
        <family val="2"/>
        <charset val="238"/>
      </rPr>
      <t>Wycena według InfoEkspert 100 800 zł, jednak Klient wskazał utrzymanie SU AC z dotychczasowej polisy, tj. 133 900+11 000=144 900 zł</t>
    </r>
  </si>
  <si>
    <r>
      <t xml:space="preserve">920040245668 </t>
    </r>
    <r>
      <rPr>
        <sz val="10"/>
        <color rgb="FFFF0000"/>
        <rFont val="Calibri"/>
        <family val="2"/>
        <charset val="238"/>
      </rPr>
      <t>- polisa anulowana</t>
    </r>
    <r>
      <rPr>
        <sz val="10"/>
        <color theme="1"/>
        <rFont val="Calibri"/>
        <family val="2"/>
        <charset val="238"/>
      </rPr>
      <t xml:space="preserve">
920040305495</t>
    </r>
    <r>
      <rPr>
        <sz val="10"/>
        <color rgb="FFFF0000"/>
        <rFont val="Calibri"/>
        <family val="2"/>
        <charset val="238"/>
      </rPr>
      <t xml:space="preserve"> - polisa poprawna</t>
    </r>
  </si>
  <si>
    <t>DIESEL</t>
  </si>
  <si>
    <t>HYBRYDA</t>
  </si>
  <si>
    <t xml:space="preserve"> 14.12.2025</t>
  </si>
  <si>
    <t>CB 778RL</t>
  </si>
  <si>
    <t>CB 779RL</t>
  </si>
  <si>
    <t>CB 780RL</t>
  </si>
  <si>
    <t>KIA</t>
  </si>
  <si>
    <t>UU1DJF00572661473</t>
  </si>
  <si>
    <t>UU1DJF00972661301</t>
  </si>
  <si>
    <t>KNAB251AAPT222080</t>
  </si>
  <si>
    <t>do SU AC doliczona jest wartość pojedyńczego oklejenia oznakowania pojazdu 4000 zł</t>
  </si>
  <si>
    <t>do SU AC doliczona jest wartość podwójnego oklejenia pojazdu (na kolor + oznakowanie graficzne) : 15 000 zł</t>
  </si>
  <si>
    <t>Osobowy</t>
  </si>
  <si>
    <t>OSU wliczone w składkę</t>
  </si>
  <si>
    <t xml:space="preserve"> 14.12.2026</t>
  </si>
  <si>
    <t xml:space="preserve">Rozszerzony </t>
  </si>
  <si>
    <t xml:space="preserve">
474</t>
  </si>
  <si>
    <t xml:space="preserve">
1695</t>
  </si>
  <si>
    <t xml:space="preserve">
625</t>
  </si>
  <si>
    <t xml:space="preserve">
507</t>
  </si>
  <si>
    <t xml:space="preserve">
1804</t>
  </si>
  <si>
    <t>do SU AC doliczona jest wartość podwójnego oklejenia pojazdu (na kolor + oznakowanie graficzne) : 15 000 zł
Wycena według InfoEkspert 100 800 zł, jednak Klient wskazał koszt podwójnego oklejenia pojazdu (na kolor srebrny a nastepnie oklejenie oznakowania)</t>
  </si>
  <si>
    <t>do SU AC doliczona jest wartość podwójnego oklejenia pojazdu (na kolor + oznakowanie graficzne) : 15 000 zł Wycena według InfoEkspert 100 800 zł, jednak Klient wskazał koszt podwójnego oklejenia pojazdu (na kolor srebrny a nastepnie oklejenie oznakowania)</t>
  </si>
  <si>
    <t>SU wycena InfoEkspert (+oklejenia w wybranych pojazdach)</t>
  </si>
  <si>
    <r>
      <t xml:space="preserve">Rodzaj wartości
BRUTTO
/
NETTO
/
</t>
    </r>
    <r>
      <rPr>
        <sz val="11"/>
        <rFont val="Calibri"/>
        <family val="2"/>
        <charset val="238"/>
      </rPr>
      <t>50 % VAT</t>
    </r>
  </si>
  <si>
    <t xml:space="preserve">x </t>
  </si>
  <si>
    <t xml:space="preserve">PICANTO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</si>
</sst>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0.000"/>
    <numFmt numFmtId="165" formatCode="#,##0.00\ &quot;zł&quot;"/>
    <numFmt numFmtId="166" formatCode="_-* #,##0\ &quot;zł&quot;_-;\-* #,##0\ &quot;zł&quot;_-;_-* &quot;-&quot;??\ &quot;zł&quot;_-;_-@_-"/>
    <numFmt numFmtId="167" formatCode="[$-415]General"/>
    <numFmt numFmtId="168" formatCode="&quot; &quot;#,##0.00&quot;      &quot;;&quot;-&quot;#,##0.00&quot;      &quot;;&quot; -&quot;#&quot;      &quot;;@&quot; &quot;"/>
    <numFmt numFmtId="169" formatCode="_-* #,##0\ [$zł-415]_-;\-* #,##0\ [$zł-415]_-;_-* &quot;-&quot;??\ [$zł-415]_-;_-@_-"/>
  </numFmts>
  <fonts count="3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rgb="FF000000"/>
      <name val="Calibri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8"/>
      <color indexed="8"/>
      <name val="Arial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 val="singleAccounting"/>
      <sz val="10"/>
      <color rgb="FFFF0000"/>
      <name val="Calibri"/>
      <family val="2"/>
      <charset val="238"/>
    </font>
    <font>
      <b/>
      <u val="singleAccounting"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0"/>
      <color rgb="FF0070C0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name val="Calibri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167" fontId="9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167" fontId="10" fillId="0" borderId="0" applyBorder="0" applyProtection="0"/>
    <xf numFmtId="168" fontId="11" fillId="0" borderId="0"/>
    <xf numFmtId="44" fontId="8" fillId="0" borderId="0" applyFont="0" applyFill="0" applyBorder="0" applyAlignment="0" applyProtection="0"/>
    <xf numFmtId="0" fontId="12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4" fillId="0" borderId="0"/>
    <xf numFmtId="0" fontId="16" fillId="4" borderId="0">
      <alignment horizontal="left" vertical="top"/>
    </xf>
    <xf numFmtId="0" fontId="16" fillId="4" borderId="0">
      <alignment horizontal="right" vertical="top"/>
    </xf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0" fontId="8" fillId="0" borderId="0"/>
  </cellStyleXfs>
  <cellXfs count="139">
    <xf numFmtId="0" fontId="0" fillId="0" borderId="0" xfId="0"/>
    <xf numFmtId="0" fontId="17" fillId="2" borderId="0" xfId="0" applyFont="1" applyFill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1" fontId="17" fillId="2" borderId="0" xfId="0" applyNumberFormat="1" applyFont="1" applyFill="1" applyAlignment="1">
      <alignment horizontal="center" vertical="center" wrapText="1"/>
    </xf>
    <xf numFmtId="166" fontId="17" fillId="2" borderId="0" xfId="2" applyNumberFormat="1" applyFont="1" applyFill="1" applyAlignment="1">
      <alignment horizontal="center" vertical="center" wrapText="1"/>
    </xf>
    <xf numFmtId="164" fontId="17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19" fillId="2" borderId="0" xfId="0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4" fontId="17" fillId="0" borderId="0" xfId="0" applyNumberFormat="1" applyFont="1" applyAlignment="1">
      <alignment horizontal="center" vertical="center" wrapText="1"/>
    </xf>
    <xf numFmtId="166" fontId="21" fillId="3" borderId="4" xfId="2" applyNumberFormat="1" applyFont="1" applyFill="1" applyBorder="1" applyAlignment="1">
      <alignment horizontal="center" vertical="center"/>
    </xf>
    <xf numFmtId="166" fontId="20" fillId="3" borderId="4" xfId="2" applyNumberFormat="1" applyFont="1" applyFill="1" applyBorder="1" applyAlignment="1">
      <alignment horizontal="center" vertical="center"/>
    </xf>
    <xf numFmtId="166" fontId="24" fillId="3" borderId="4" xfId="2" applyNumberFormat="1" applyFont="1" applyFill="1" applyBorder="1" applyAlignment="1">
      <alignment horizontal="center" vertical="center"/>
    </xf>
    <xf numFmtId="1" fontId="6" fillId="5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166" fontId="7" fillId="0" borderId="0" xfId="2" applyNumberFormat="1" applyFont="1" applyFill="1" applyAlignment="1">
      <alignment horizontal="center"/>
    </xf>
    <xf numFmtId="1" fontId="17" fillId="0" borderId="0" xfId="0" applyNumberFormat="1" applyFont="1" applyAlignment="1">
      <alignment horizontal="center" vertical="center" wrapText="1"/>
    </xf>
    <xf numFmtId="166" fontId="17" fillId="0" borderId="0" xfId="2" applyNumberFormat="1" applyFont="1" applyFill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66" fontId="25" fillId="3" borderId="4" xfId="2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 wrapText="1"/>
      <protection locked="0"/>
    </xf>
    <xf numFmtId="4" fontId="21" fillId="0" borderId="22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14" fontId="21" fillId="0" borderId="22" xfId="0" applyNumberFormat="1" applyFont="1" applyBorder="1" applyAlignment="1" applyProtection="1">
      <alignment horizontal="center" vertical="center" wrapText="1"/>
      <protection locked="0"/>
    </xf>
    <xf numFmtId="3" fontId="21" fillId="0" borderId="22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4" fontId="21" fillId="0" borderId="22" xfId="0" applyNumberFormat="1" applyFont="1" applyBorder="1" applyAlignment="1">
      <alignment horizontal="center" vertical="center" wrapText="1"/>
    </xf>
    <xf numFmtId="2" fontId="21" fillId="0" borderId="22" xfId="0" applyNumberFormat="1" applyFont="1" applyBorder="1" applyAlignment="1" applyProtection="1">
      <alignment horizontal="center" vertical="center" wrapText="1"/>
      <protection locked="0"/>
    </xf>
    <xf numFmtId="1" fontId="19" fillId="0" borderId="22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14" fontId="21" fillId="3" borderId="22" xfId="0" applyNumberFormat="1" applyFont="1" applyFill="1" applyBorder="1" applyAlignment="1">
      <alignment horizontal="center" vertical="center"/>
    </xf>
    <xf numFmtId="4" fontId="21" fillId="3" borderId="22" xfId="0" applyNumberFormat="1" applyFont="1" applyFill="1" applyBorder="1" applyAlignment="1" applyProtection="1">
      <alignment horizontal="center" vertical="center" wrapText="1"/>
      <protection locked="0"/>
    </xf>
    <xf numFmtId="165" fontId="21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2" xfId="0" applyFont="1" applyFill="1" applyBorder="1" applyAlignment="1" applyProtection="1">
      <alignment horizontal="center" vertical="center" wrapText="1"/>
      <protection locked="0"/>
    </xf>
    <xf numFmtId="4" fontId="27" fillId="3" borderId="22" xfId="0" applyNumberFormat="1" applyFont="1" applyFill="1" applyBorder="1" applyAlignment="1" applyProtection="1">
      <alignment horizontal="center" vertical="center" wrapText="1"/>
      <protection locked="0"/>
    </xf>
    <xf numFmtId="169" fontId="21" fillId="3" borderId="22" xfId="0" applyNumberFormat="1" applyFont="1" applyFill="1" applyBorder="1" applyAlignment="1" applyProtection="1">
      <alignment horizontal="center" vertical="center" wrapText="1"/>
      <protection locked="0"/>
    </xf>
    <xf numFmtId="14" fontId="27" fillId="3" borderId="22" xfId="0" applyNumberFormat="1" applyFont="1" applyFill="1" applyBorder="1" applyAlignment="1">
      <alignment horizontal="center" vertical="center"/>
    </xf>
    <xf numFmtId="1" fontId="21" fillId="3" borderId="22" xfId="0" applyNumberFormat="1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1" fontId="21" fillId="3" borderId="22" xfId="0" applyNumberFormat="1" applyFont="1" applyFill="1" applyBorder="1" applyAlignment="1">
      <alignment horizontal="center" vertical="center"/>
    </xf>
    <xf numFmtId="14" fontId="23" fillId="6" borderId="22" xfId="0" applyNumberFormat="1" applyFont="1" applyFill="1" applyBorder="1" applyAlignment="1" applyProtection="1">
      <alignment horizontal="center" vertical="center" wrapText="1"/>
      <protection locked="0"/>
    </xf>
    <xf numFmtId="10" fontId="22" fillId="3" borderId="4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166" fontId="22" fillId="3" borderId="4" xfId="0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14" fontId="19" fillId="3" borderId="22" xfId="0" applyNumberFormat="1" applyFont="1" applyFill="1" applyBorder="1" applyAlignment="1">
      <alignment horizontal="center" vertical="center"/>
    </xf>
    <xf numFmtId="1" fontId="21" fillId="3" borderId="23" xfId="0" applyNumberFormat="1" applyFont="1" applyFill="1" applyBorder="1" applyAlignment="1">
      <alignment horizontal="center" vertical="center"/>
    </xf>
    <xf numFmtId="1" fontId="21" fillId="3" borderId="23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4" fontId="21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22" xfId="0" applyFont="1" applyFill="1" applyBorder="1" applyAlignment="1" applyProtection="1">
      <alignment horizontal="center" vertical="center" wrapText="1"/>
      <protection locked="0"/>
    </xf>
    <xf numFmtId="165" fontId="22" fillId="3" borderId="4" xfId="0" applyNumberFormat="1" applyFont="1" applyFill="1" applyBorder="1" applyAlignment="1">
      <alignment horizontal="center" vertical="center"/>
    </xf>
    <xf numFmtId="3" fontId="20" fillId="3" borderId="22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13" xfId="0" applyNumberFormat="1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49" fontId="21" fillId="0" borderId="13" xfId="0" applyNumberFormat="1" applyFont="1" applyBorder="1" applyAlignment="1" applyProtection="1">
      <alignment horizontal="center" vertical="center" wrapText="1"/>
      <protection locked="0"/>
    </xf>
    <xf numFmtId="1" fontId="19" fillId="0" borderId="13" xfId="0" applyNumberFormat="1" applyFont="1" applyBorder="1" applyAlignment="1">
      <alignment horizontal="center" vertical="center" wrapText="1"/>
    </xf>
    <xf numFmtId="14" fontId="21" fillId="0" borderId="13" xfId="0" applyNumberFormat="1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4" fontId="21" fillId="3" borderId="13" xfId="0" applyNumberFormat="1" applyFont="1" applyFill="1" applyBorder="1" applyAlignment="1">
      <alignment horizontal="center" vertical="center"/>
    </xf>
    <xf numFmtId="4" fontId="21" fillId="3" borderId="13" xfId="0" applyNumberFormat="1" applyFont="1" applyFill="1" applyBorder="1" applyAlignment="1" applyProtection="1">
      <alignment horizontal="center" vertical="center" wrapText="1"/>
      <protection locked="0"/>
    </xf>
    <xf numFmtId="165" fontId="2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3" xfId="0" applyFont="1" applyFill="1" applyBorder="1" applyAlignment="1" applyProtection="1">
      <alignment horizontal="center" vertical="center" wrapText="1"/>
      <protection locked="0"/>
    </xf>
    <xf numFmtId="4" fontId="27" fillId="3" borderId="13" xfId="0" applyNumberFormat="1" applyFont="1" applyFill="1" applyBorder="1" applyAlignment="1" applyProtection="1">
      <alignment horizontal="center" vertical="center" wrapText="1"/>
      <protection locked="0"/>
    </xf>
    <xf numFmtId="169" fontId="21" fillId="3" borderId="13" xfId="0" applyNumberFormat="1" applyFont="1" applyFill="1" applyBorder="1" applyAlignment="1" applyProtection="1">
      <alignment horizontal="center" vertical="center" wrapText="1"/>
      <protection locked="0"/>
    </xf>
    <xf numFmtId="4" fontId="21" fillId="3" borderId="25" xfId="0" applyNumberFormat="1" applyFont="1" applyFill="1" applyBorder="1" applyAlignment="1" applyProtection="1">
      <alignment horizontal="center" vertical="center" wrapText="1"/>
      <protection locked="0"/>
    </xf>
    <xf numFmtId="166" fontId="22" fillId="3" borderId="26" xfId="0" applyNumberFormat="1" applyFont="1" applyFill="1" applyBorder="1" applyAlignment="1">
      <alignment horizontal="center" vertical="center"/>
    </xf>
    <xf numFmtId="10" fontId="22" fillId="3" borderId="26" xfId="0" applyNumberFormat="1" applyFont="1" applyFill="1" applyBorder="1" applyAlignment="1">
      <alignment horizontal="center" vertical="center"/>
    </xf>
    <xf numFmtId="166" fontId="21" fillId="3" borderId="26" xfId="2" applyNumberFormat="1" applyFont="1" applyFill="1" applyBorder="1" applyAlignment="1">
      <alignment horizontal="center" vertical="center"/>
    </xf>
    <xf numFmtId="166" fontId="25" fillId="3" borderId="26" xfId="2" applyNumberFormat="1" applyFont="1" applyFill="1" applyBorder="1" applyAlignment="1">
      <alignment horizontal="center" vertical="center"/>
    </xf>
    <xf numFmtId="1" fontId="21" fillId="3" borderId="27" xfId="0" applyNumberFormat="1" applyFont="1" applyFill="1" applyBorder="1" applyAlignment="1">
      <alignment horizontal="center" vertical="center" wrapText="1"/>
    </xf>
    <xf numFmtId="166" fontId="22" fillId="3" borderId="22" xfId="0" applyNumberFormat="1" applyFont="1" applyFill="1" applyBorder="1" applyAlignment="1">
      <alignment horizontal="center" vertical="center"/>
    </xf>
    <xf numFmtId="10" fontId="22" fillId="3" borderId="22" xfId="0" applyNumberFormat="1" applyFont="1" applyFill="1" applyBorder="1" applyAlignment="1">
      <alignment horizontal="center" vertical="center"/>
    </xf>
    <xf numFmtId="166" fontId="21" fillId="3" borderId="22" xfId="2" applyNumberFormat="1" applyFont="1" applyFill="1" applyBorder="1" applyAlignment="1">
      <alignment horizontal="center" vertical="center"/>
    </xf>
    <xf numFmtId="166" fontId="25" fillId="3" borderId="22" xfId="2" applyNumberFormat="1" applyFont="1" applyFill="1" applyBorder="1" applyAlignment="1">
      <alignment horizontal="center" vertical="center"/>
    </xf>
    <xf numFmtId="165" fontId="29" fillId="3" borderId="22" xfId="0" applyNumberFormat="1" applyFont="1" applyFill="1" applyBorder="1" applyAlignment="1">
      <alignment horizontal="center" vertical="center" wrapText="1"/>
    </xf>
    <xf numFmtId="14" fontId="21" fillId="0" borderId="13" xfId="0" applyNumberFormat="1" applyFont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165" fontId="30" fillId="3" borderId="22" xfId="0" applyNumberFormat="1" applyFont="1" applyFill="1" applyBorder="1" applyAlignment="1">
      <alignment horizontal="center" vertical="center" wrapText="1"/>
    </xf>
    <xf numFmtId="165" fontId="30" fillId="3" borderId="22" xfId="0" applyNumberFormat="1" applyFont="1" applyFill="1" applyBorder="1" applyAlignment="1" applyProtection="1">
      <alignment horizontal="center" vertical="center" wrapText="1"/>
      <protection locked="0"/>
    </xf>
    <xf numFmtId="165" fontId="31" fillId="3" borderId="22" xfId="0" applyNumberFormat="1" applyFont="1" applyFill="1" applyBorder="1" applyAlignment="1">
      <alignment horizontal="center" vertical="center" wrapText="1"/>
    </xf>
    <xf numFmtId="165" fontId="30" fillId="3" borderId="13" xfId="0" applyNumberFormat="1" applyFont="1" applyFill="1" applyBorder="1" applyAlignment="1">
      <alignment horizontal="center" vertical="center" wrapText="1"/>
    </xf>
    <xf numFmtId="165" fontId="30" fillId="3" borderId="13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13" xfId="0" applyNumberFormat="1" applyFont="1" applyBorder="1" applyAlignment="1" applyProtection="1">
      <alignment horizontal="center" vertical="center" wrapText="1"/>
      <protection locked="0"/>
    </xf>
    <xf numFmtId="4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 applyProtection="1">
      <alignment horizontal="center" vertical="center" wrapText="1"/>
      <protection locked="0"/>
    </xf>
    <xf numFmtId="14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19" fillId="3" borderId="2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14" fontId="6" fillId="5" borderId="14" xfId="0" applyNumberFormat="1" applyFont="1" applyFill="1" applyBorder="1" applyAlignment="1" applyProtection="1">
      <alignment horizontal="center" vertical="center" wrapText="1"/>
      <protection locked="0"/>
    </xf>
    <xf numFmtId="14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14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6" fillId="5" borderId="13" xfId="2" applyNumberFormat="1" applyFont="1" applyFill="1" applyBorder="1" applyAlignment="1" applyProtection="1">
      <alignment horizontal="center" vertical="center" wrapText="1"/>
      <protection locked="0"/>
    </xf>
    <xf numFmtId="166" fontId="6" fillId="5" borderId="21" xfId="2" applyNumberFormat="1" applyFont="1" applyFill="1" applyBorder="1" applyAlignment="1" applyProtection="1">
      <alignment horizontal="center" vertical="center" wrapText="1"/>
      <protection locked="0"/>
    </xf>
    <xf numFmtId="1" fontId="6" fillId="5" borderId="13" xfId="0" applyNumberFormat="1" applyFont="1" applyFill="1" applyBorder="1" applyAlignment="1">
      <alignment horizontal="center" vertical="center" wrapText="1"/>
    </xf>
    <xf numFmtId="1" fontId="6" fillId="5" borderId="16" xfId="0" applyNumberFormat="1" applyFont="1" applyFill="1" applyBorder="1" applyAlignment="1">
      <alignment horizontal="center" vertical="center" wrapText="1"/>
    </xf>
    <xf numFmtId="166" fontId="6" fillId="5" borderId="16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1" fontId="6" fillId="5" borderId="9" xfId="0" applyNumberFormat="1" applyFont="1" applyFill="1" applyBorder="1" applyAlignment="1">
      <alignment horizontal="center" vertical="center" wrapText="1"/>
    </xf>
    <xf numFmtId="1" fontId="6" fillId="5" borderId="10" xfId="0" applyNumberFormat="1" applyFont="1" applyFill="1" applyBorder="1" applyAlignment="1">
      <alignment horizontal="center" vertical="center" wrapText="1"/>
    </xf>
  </cellXfs>
  <cellStyles count="37">
    <cellStyle name="Dziesiętny 2" xfId="33" xr:uid="{00000000-0005-0000-0000-000000000000}"/>
    <cellStyle name="Excel Built-in Normal" xfId="13" xr:uid="{00000000-0005-0000-0000-000001000000}"/>
    <cellStyle name="Excel Built-in Normal 2" xfId="5" xr:uid="{00000000-0005-0000-0000-000002000000}"/>
    <cellStyle name="Excel_BuiltIn_Comma" xfId="14" xr:uid="{00000000-0005-0000-0000-000003000000}"/>
    <cellStyle name="Normalny" xfId="0" builtinId="0"/>
    <cellStyle name="Normalny 12" xfId="6" xr:uid="{00000000-0005-0000-0000-000005000000}"/>
    <cellStyle name="Normalny 18" xfId="7" xr:uid="{00000000-0005-0000-0000-000006000000}"/>
    <cellStyle name="Normalny 2" xfId="1" xr:uid="{00000000-0005-0000-0000-000007000000}"/>
    <cellStyle name="Normalny 2 2" xfId="26" xr:uid="{00000000-0005-0000-0000-000008000000}"/>
    <cellStyle name="Normalny 2 3" xfId="36" xr:uid="{00000000-0005-0000-0000-000009000000}"/>
    <cellStyle name="Normalny 20" xfId="11" xr:uid="{00000000-0005-0000-0000-00000A000000}"/>
    <cellStyle name="Normalny 3" xfId="3" xr:uid="{00000000-0005-0000-0000-00000B000000}"/>
    <cellStyle name="Normalny 4" xfId="10" xr:uid="{00000000-0005-0000-0000-00000C000000}"/>
    <cellStyle name="Normalny 4 2" xfId="16" xr:uid="{00000000-0005-0000-0000-00000D000000}"/>
    <cellStyle name="Normalny 5" xfId="25" xr:uid="{00000000-0005-0000-0000-00000E000000}"/>
    <cellStyle name="Normalny 6" xfId="4" xr:uid="{00000000-0005-0000-0000-00000F000000}"/>
    <cellStyle name="Normalny 6 3" xfId="9" xr:uid="{00000000-0005-0000-0000-000010000000}"/>
    <cellStyle name="Normalny 7" xfId="34" xr:uid="{00000000-0005-0000-0000-000011000000}"/>
    <cellStyle name="S1" xfId="27" xr:uid="{00000000-0005-0000-0000-000012000000}"/>
    <cellStyle name="S2" xfId="28" xr:uid="{00000000-0005-0000-0000-000013000000}"/>
    <cellStyle name="Walutowy" xfId="2" builtinId="4"/>
    <cellStyle name="Walutowy 2" xfId="15" xr:uid="{00000000-0005-0000-0000-000015000000}"/>
    <cellStyle name="Walutowy 2 2" xfId="18" xr:uid="{00000000-0005-0000-0000-000016000000}"/>
    <cellStyle name="Walutowy 2 3" xfId="22" xr:uid="{00000000-0005-0000-0000-000017000000}"/>
    <cellStyle name="Walutowy 2 4" xfId="30" xr:uid="{00000000-0005-0000-0000-000018000000}"/>
    <cellStyle name="Walutowy 2 5" xfId="32" xr:uid="{00000000-0005-0000-0000-000019000000}"/>
    <cellStyle name="Walutowy 3" xfId="17" xr:uid="{00000000-0005-0000-0000-00001A000000}"/>
    <cellStyle name="Walutowy 4" xfId="21" xr:uid="{00000000-0005-0000-0000-00001B000000}"/>
    <cellStyle name="Walutowy 5" xfId="8" xr:uid="{00000000-0005-0000-0000-00001C000000}"/>
    <cellStyle name="Walutowy 5 2" xfId="19" xr:uid="{00000000-0005-0000-0000-00001D000000}"/>
    <cellStyle name="Walutowy 5 3" xfId="23" xr:uid="{00000000-0005-0000-0000-00001E000000}"/>
    <cellStyle name="Walutowy 5 4" xfId="35" xr:uid="{00000000-0005-0000-0000-00001F000000}"/>
    <cellStyle name="Walutowy 6" xfId="12" xr:uid="{00000000-0005-0000-0000-000020000000}"/>
    <cellStyle name="Walutowy 6 2" xfId="20" xr:uid="{00000000-0005-0000-0000-000021000000}"/>
    <cellStyle name="Walutowy 6 3" xfId="24" xr:uid="{00000000-0005-0000-0000-000022000000}"/>
    <cellStyle name="Walutowy 7" xfId="29" xr:uid="{00000000-0005-0000-0000-000023000000}"/>
    <cellStyle name="Walutowy 8" xfId="31" xr:uid="{00000000-0005-0000-0000-000024000000}"/>
  </cellStyles>
  <dxfs count="16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7CE"/>
      <color rgb="FFFF0066"/>
      <color rgb="FF008000"/>
      <color rgb="FFFF9900"/>
      <color rgb="FFA9D08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1"/>
  </sheetPr>
  <dimension ref="A1:AY2249"/>
  <sheetViews>
    <sheetView tabSelected="1" topLeftCell="U1" zoomScaleNormal="100" zoomScaleSheetLayoutView="100" workbookViewId="0">
      <pane ySplit="3" topLeftCell="A26" activePane="bottomLeft" state="frozen"/>
      <selection pane="bottomLeft" activeCell="AC30" sqref="AC30"/>
    </sheetView>
  </sheetViews>
  <sheetFormatPr defaultColWidth="9" defaultRowHeight="15"/>
  <cols>
    <col min="1" max="1" width="1.28515625" style="7" customWidth="1"/>
    <col min="2" max="2" width="5.28515625" style="9" customWidth="1"/>
    <col min="3" max="4" width="47.42578125" style="7" customWidth="1"/>
    <col min="5" max="5" width="33.42578125" style="7" customWidth="1"/>
    <col min="6" max="6" width="19.5703125" style="7" customWidth="1"/>
    <col min="7" max="7" width="21.85546875" style="13" customWidth="1"/>
    <col min="8" max="8" width="22.28515625" style="7" customWidth="1"/>
    <col min="9" max="9" width="15.7109375" style="13" customWidth="1"/>
    <col min="10" max="10" width="25.7109375" style="7" customWidth="1"/>
    <col min="11" max="11" width="11.140625" style="29" customWidth="1"/>
    <col min="12" max="12" width="11.140625" style="14" customWidth="1"/>
    <col min="13" max="18" width="11.140625" style="29" customWidth="1"/>
    <col min="19" max="19" width="15.42578125" style="29" customWidth="1"/>
    <col min="20" max="21" width="13.85546875" style="14" customWidth="1"/>
    <col min="22" max="31" width="11.140625" style="14" customWidth="1"/>
    <col min="32" max="32" width="27.28515625" style="30" customWidth="1"/>
    <col min="33" max="33" width="14.85546875" style="29" customWidth="1"/>
    <col min="34" max="34" width="24" style="29" hidden="1" customWidth="1"/>
    <col min="35" max="35" width="23.28515625" style="29" hidden="1" customWidth="1"/>
    <col min="36" max="36" width="14.85546875" style="30" customWidth="1"/>
    <col min="37" max="37" width="22" style="29" customWidth="1"/>
    <col min="38" max="38" width="14.85546875" style="29" customWidth="1"/>
    <col min="39" max="39" width="14" style="7" hidden="1" customWidth="1"/>
    <col min="40" max="40" width="14" style="31" hidden="1" customWidth="1"/>
    <col min="41" max="42" width="14" style="7" hidden="1" customWidth="1"/>
    <col min="43" max="43" width="15.7109375" style="7" hidden="1" customWidth="1"/>
    <col min="44" max="46" width="14" style="7" hidden="1" customWidth="1"/>
    <col min="47" max="48" width="38.7109375" style="7" hidden="1" customWidth="1"/>
    <col min="49" max="49" width="33.28515625" style="7" hidden="1" customWidth="1"/>
    <col min="50" max="50" width="35.5703125" style="9" customWidth="1"/>
    <col min="51" max="51" width="1.28515625" style="11" customWidth="1"/>
    <col min="52" max="261" width="9" style="7"/>
    <col min="262" max="262" width="4.42578125" style="7" customWidth="1"/>
    <col min="263" max="263" width="27.7109375" style="7" customWidth="1"/>
    <col min="264" max="264" width="17.140625" style="7" customWidth="1"/>
    <col min="265" max="265" width="12.5703125" style="7" customWidth="1"/>
    <col min="266" max="266" width="13.28515625" style="7" customWidth="1"/>
    <col min="267" max="267" width="23.5703125" style="7" bestFit="1" customWidth="1"/>
    <col min="268" max="268" width="8.42578125" style="7" customWidth="1"/>
    <col min="269" max="269" width="10.85546875" style="7" customWidth="1"/>
    <col min="270" max="270" width="9.85546875" style="7" customWidth="1"/>
    <col min="271" max="271" width="9" style="7" customWidth="1"/>
    <col min="272" max="273" width="9.5703125" style="7" customWidth="1"/>
    <col min="274" max="274" width="11.7109375" style="7" bestFit="1" customWidth="1"/>
    <col min="275" max="275" width="12.140625" style="7" customWidth="1"/>
    <col min="276" max="276" width="12.85546875" style="7" customWidth="1"/>
    <col min="277" max="278" width="10.5703125" style="7" customWidth="1"/>
    <col min="279" max="279" width="12" style="7" customWidth="1"/>
    <col min="280" max="280" width="11.5703125" style="7" customWidth="1"/>
    <col min="281" max="517" width="9" style="7"/>
    <col min="518" max="518" width="4.42578125" style="7" customWidth="1"/>
    <col min="519" max="519" width="27.7109375" style="7" customWidth="1"/>
    <col min="520" max="520" width="17.140625" style="7" customWidth="1"/>
    <col min="521" max="521" width="12.5703125" style="7" customWidth="1"/>
    <col min="522" max="522" width="13.28515625" style="7" customWidth="1"/>
    <col min="523" max="523" width="23.5703125" style="7" bestFit="1" customWidth="1"/>
    <col min="524" max="524" width="8.42578125" style="7" customWidth="1"/>
    <col min="525" max="525" width="10.85546875" style="7" customWidth="1"/>
    <col min="526" max="526" width="9.85546875" style="7" customWidth="1"/>
    <col min="527" max="527" width="9" style="7" customWidth="1"/>
    <col min="528" max="529" width="9.5703125" style="7" customWidth="1"/>
    <col min="530" max="530" width="11.7109375" style="7" bestFit="1" customWidth="1"/>
    <col min="531" max="531" width="12.140625" style="7" customWidth="1"/>
    <col min="532" max="532" width="12.85546875" style="7" customWidth="1"/>
    <col min="533" max="534" width="10.5703125" style="7" customWidth="1"/>
    <col min="535" max="535" width="12" style="7" customWidth="1"/>
    <col min="536" max="536" width="11.5703125" style="7" customWidth="1"/>
    <col min="537" max="773" width="9" style="7"/>
    <col min="774" max="774" width="4.42578125" style="7" customWidth="1"/>
    <col min="775" max="775" width="27.7109375" style="7" customWidth="1"/>
    <col min="776" max="776" width="17.140625" style="7" customWidth="1"/>
    <col min="777" max="777" width="12.5703125" style="7" customWidth="1"/>
    <col min="778" max="778" width="13.28515625" style="7" customWidth="1"/>
    <col min="779" max="779" width="23.5703125" style="7" bestFit="1" customWidth="1"/>
    <col min="780" max="780" width="8.42578125" style="7" customWidth="1"/>
    <col min="781" max="781" width="10.85546875" style="7" customWidth="1"/>
    <col min="782" max="782" width="9.85546875" style="7" customWidth="1"/>
    <col min="783" max="783" width="9" style="7" customWidth="1"/>
    <col min="784" max="785" width="9.5703125" style="7" customWidth="1"/>
    <col min="786" max="786" width="11.7109375" style="7" bestFit="1" customWidth="1"/>
    <col min="787" max="787" width="12.140625" style="7" customWidth="1"/>
    <col min="788" max="788" width="12.85546875" style="7" customWidth="1"/>
    <col min="789" max="790" width="10.5703125" style="7" customWidth="1"/>
    <col min="791" max="791" width="12" style="7" customWidth="1"/>
    <col min="792" max="792" width="11.5703125" style="7" customWidth="1"/>
    <col min="793" max="1029" width="9" style="7"/>
    <col min="1030" max="1030" width="4.42578125" style="7" customWidth="1"/>
    <col min="1031" max="1031" width="27.7109375" style="7" customWidth="1"/>
    <col min="1032" max="1032" width="17.140625" style="7" customWidth="1"/>
    <col min="1033" max="1033" width="12.5703125" style="7" customWidth="1"/>
    <col min="1034" max="1034" width="13.28515625" style="7" customWidth="1"/>
    <col min="1035" max="1035" width="23.5703125" style="7" bestFit="1" customWidth="1"/>
    <col min="1036" max="1036" width="8.42578125" style="7" customWidth="1"/>
    <col min="1037" max="1037" width="10.85546875" style="7" customWidth="1"/>
    <col min="1038" max="1038" width="9.85546875" style="7" customWidth="1"/>
    <col min="1039" max="1039" width="9" style="7" customWidth="1"/>
    <col min="1040" max="1041" width="9.5703125" style="7" customWidth="1"/>
    <col min="1042" max="1042" width="11.7109375" style="7" bestFit="1" customWidth="1"/>
    <col min="1043" max="1043" width="12.140625" style="7" customWidth="1"/>
    <col min="1044" max="1044" width="12.85546875" style="7" customWidth="1"/>
    <col min="1045" max="1046" width="10.5703125" style="7" customWidth="1"/>
    <col min="1047" max="1047" width="12" style="7" customWidth="1"/>
    <col min="1048" max="1048" width="11.5703125" style="7" customWidth="1"/>
    <col min="1049" max="1285" width="9" style="7"/>
    <col min="1286" max="1286" width="4.42578125" style="7" customWidth="1"/>
    <col min="1287" max="1287" width="27.7109375" style="7" customWidth="1"/>
    <col min="1288" max="1288" width="17.140625" style="7" customWidth="1"/>
    <col min="1289" max="1289" width="12.5703125" style="7" customWidth="1"/>
    <col min="1290" max="1290" width="13.28515625" style="7" customWidth="1"/>
    <col min="1291" max="1291" width="23.5703125" style="7" bestFit="1" customWidth="1"/>
    <col min="1292" max="1292" width="8.42578125" style="7" customWidth="1"/>
    <col min="1293" max="1293" width="10.85546875" style="7" customWidth="1"/>
    <col min="1294" max="1294" width="9.85546875" style="7" customWidth="1"/>
    <col min="1295" max="1295" width="9" style="7" customWidth="1"/>
    <col min="1296" max="1297" width="9.5703125" style="7" customWidth="1"/>
    <col min="1298" max="1298" width="11.7109375" style="7" bestFit="1" customWidth="1"/>
    <col min="1299" max="1299" width="12.140625" style="7" customWidth="1"/>
    <col min="1300" max="1300" width="12.85546875" style="7" customWidth="1"/>
    <col min="1301" max="1302" width="10.5703125" style="7" customWidth="1"/>
    <col min="1303" max="1303" width="12" style="7" customWidth="1"/>
    <col min="1304" max="1304" width="11.5703125" style="7" customWidth="1"/>
    <col min="1305" max="1541" width="9" style="7"/>
    <col min="1542" max="1542" width="4.42578125" style="7" customWidth="1"/>
    <col min="1543" max="1543" width="27.7109375" style="7" customWidth="1"/>
    <col min="1544" max="1544" width="17.140625" style="7" customWidth="1"/>
    <col min="1545" max="1545" width="12.5703125" style="7" customWidth="1"/>
    <col min="1546" max="1546" width="13.28515625" style="7" customWidth="1"/>
    <col min="1547" max="1547" width="23.5703125" style="7" bestFit="1" customWidth="1"/>
    <col min="1548" max="1548" width="8.42578125" style="7" customWidth="1"/>
    <col min="1549" max="1549" width="10.85546875" style="7" customWidth="1"/>
    <col min="1550" max="1550" width="9.85546875" style="7" customWidth="1"/>
    <col min="1551" max="1551" width="9" style="7" customWidth="1"/>
    <col min="1552" max="1553" width="9.5703125" style="7" customWidth="1"/>
    <col min="1554" max="1554" width="11.7109375" style="7" bestFit="1" customWidth="1"/>
    <col min="1555" max="1555" width="12.140625" style="7" customWidth="1"/>
    <col min="1556" max="1556" width="12.85546875" style="7" customWidth="1"/>
    <col min="1557" max="1558" width="10.5703125" style="7" customWidth="1"/>
    <col min="1559" max="1559" width="12" style="7" customWidth="1"/>
    <col min="1560" max="1560" width="11.5703125" style="7" customWidth="1"/>
    <col min="1561" max="1797" width="9" style="7"/>
    <col min="1798" max="1798" width="4.42578125" style="7" customWidth="1"/>
    <col min="1799" max="1799" width="27.7109375" style="7" customWidth="1"/>
    <col min="1800" max="1800" width="17.140625" style="7" customWidth="1"/>
    <col min="1801" max="1801" width="12.5703125" style="7" customWidth="1"/>
    <col min="1802" max="1802" width="13.28515625" style="7" customWidth="1"/>
    <col min="1803" max="1803" width="23.5703125" style="7" bestFit="1" customWidth="1"/>
    <col min="1804" max="1804" width="8.42578125" style="7" customWidth="1"/>
    <col min="1805" max="1805" width="10.85546875" style="7" customWidth="1"/>
    <col min="1806" max="1806" width="9.85546875" style="7" customWidth="1"/>
    <col min="1807" max="1807" width="9" style="7" customWidth="1"/>
    <col min="1808" max="1809" width="9.5703125" style="7" customWidth="1"/>
    <col min="1810" max="1810" width="11.7109375" style="7" bestFit="1" customWidth="1"/>
    <col min="1811" max="1811" width="12.140625" style="7" customWidth="1"/>
    <col min="1812" max="1812" width="12.85546875" style="7" customWidth="1"/>
    <col min="1813" max="1814" width="10.5703125" style="7" customWidth="1"/>
    <col min="1815" max="1815" width="12" style="7" customWidth="1"/>
    <col min="1816" max="1816" width="11.5703125" style="7" customWidth="1"/>
    <col min="1817" max="2053" width="9" style="7"/>
    <col min="2054" max="2054" width="4.42578125" style="7" customWidth="1"/>
    <col min="2055" max="2055" width="27.7109375" style="7" customWidth="1"/>
    <col min="2056" max="2056" width="17.140625" style="7" customWidth="1"/>
    <col min="2057" max="2057" width="12.5703125" style="7" customWidth="1"/>
    <col min="2058" max="2058" width="13.28515625" style="7" customWidth="1"/>
    <col min="2059" max="2059" width="23.5703125" style="7" bestFit="1" customWidth="1"/>
    <col min="2060" max="2060" width="8.42578125" style="7" customWidth="1"/>
    <col min="2061" max="2061" width="10.85546875" style="7" customWidth="1"/>
    <col min="2062" max="2062" width="9.85546875" style="7" customWidth="1"/>
    <col min="2063" max="2063" width="9" style="7" customWidth="1"/>
    <col min="2064" max="2065" width="9.5703125" style="7" customWidth="1"/>
    <col min="2066" max="2066" width="11.7109375" style="7" bestFit="1" customWidth="1"/>
    <col min="2067" max="2067" width="12.140625" style="7" customWidth="1"/>
    <col min="2068" max="2068" width="12.85546875" style="7" customWidth="1"/>
    <col min="2069" max="2070" width="10.5703125" style="7" customWidth="1"/>
    <col min="2071" max="2071" width="12" style="7" customWidth="1"/>
    <col min="2072" max="2072" width="11.5703125" style="7" customWidth="1"/>
    <col min="2073" max="2309" width="9" style="7"/>
    <col min="2310" max="2310" width="4.42578125" style="7" customWidth="1"/>
    <col min="2311" max="2311" width="27.7109375" style="7" customWidth="1"/>
    <col min="2312" max="2312" width="17.140625" style="7" customWidth="1"/>
    <col min="2313" max="2313" width="12.5703125" style="7" customWidth="1"/>
    <col min="2314" max="2314" width="13.28515625" style="7" customWidth="1"/>
    <col min="2315" max="2315" width="23.5703125" style="7" bestFit="1" customWidth="1"/>
    <col min="2316" max="2316" width="8.42578125" style="7" customWidth="1"/>
    <col min="2317" max="2317" width="10.85546875" style="7" customWidth="1"/>
    <col min="2318" max="2318" width="9.85546875" style="7" customWidth="1"/>
    <col min="2319" max="2319" width="9" style="7" customWidth="1"/>
    <col min="2320" max="2321" width="9.5703125" style="7" customWidth="1"/>
    <col min="2322" max="2322" width="11.7109375" style="7" bestFit="1" customWidth="1"/>
    <col min="2323" max="2323" width="12.140625" style="7" customWidth="1"/>
    <col min="2324" max="2324" width="12.85546875" style="7" customWidth="1"/>
    <col min="2325" max="2326" width="10.5703125" style="7" customWidth="1"/>
    <col min="2327" max="2327" width="12" style="7" customWidth="1"/>
    <col min="2328" max="2328" width="11.5703125" style="7" customWidth="1"/>
    <col min="2329" max="2565" width="9" style="7"/>
    <col min="2566" max="2566" width="4.42578125" style="7" customWidth="1"/>
    <col min="2567" max="2567" width="27.7109375" style="7" customWidth="1"/>
    <col min="2568" max="2568" width="17.140625" style="7" customWidth="1"/>
    <col min="2569" max="2569" width="12.5703125" style="7" customWidth="1"/>
    <col min="2570" max="2570" width="13.28515625" style="7" customWidth="1"/>
    <col min="2571" max="2571" width="23.5703125" style="7" bestFit="1" customWidth="1"/>
    <col min="2572" max="2572" width="8.42578125" style="7" customWidth="1"/>
    <col min="2573" max="2573" width="10.85546875" style="7" customWidth="1"/>
    <col min="2574" max="2574" width="9.85546875" style="7" customWidth="1"/>
    <col min="2575" max="2575" width="9" style="7" customWidth="1"/>
    <col min="2576" max="2577" width="9.5703125" style="7" customWidth="1"/>
    <col min="2578" max="2578" width="11.7109375" style="7" bestFit="1" customWidth="1"/>
    <col min="2579" max="2579" width="12.140625" style="7" customWidth="1"/>
    <col min="2580" max="2580" width="12.85546875" style="7" customWidth="1"/>
    <col min="2581" max="2582" width="10.5703125" style="7" customWidth="1"/>
    <col min="2583" max="2583" width="12" style="7" customWidth="1"/>
    <col min="2584" max="2584" width="11.5703125" style="7" customWidth="1"/>
    <col min="2585" max="2821" width="9" style="7"/>
    <col min="2822" max="2822" width="4.42578125" style="7" customWidth="1"/>
    <col min="2823" max="2823" width="27.7109375" style="7" customWidth="1"/>
    <col min="2824" max="2824" width="17.140625" style="7" customWidth="1"/>
    <col min="2825" max="2825" width="12.5703125" style="7" customWidth="1"/>
    <col min="2826" max="2826" width="13.28515625" style="7" customWidth="1"/>
    <col min="2827" max="2827" width="23.5703125" style="7" bestFit="1" customWidth="1"/>
    <col min="2828" max="2828" width="8.42578125" style="7" customWidth="1"/>
    <col min="2829" max="2829" width="10.85546875" style="7" customWidth="1"/>
    <col min="2830" max="2830" width="9.85546875" style="7" customWidth="1"/>
    <col min="2831" max="2831" width="9" style="7" customWidth="1"/>
    <col min="2832" max="2833" width="9.5703125" style="7" customWidth="1"/>
    <col min="2834" max="2834" width="11.7109375" style="7" bestFit="1" customWidth="1"/>
    <col min="2835" max="2835" width="12.140625" style="7" customWidth="1"/>
    <col min="2836" max="2836" width="12.85546875" style="7" customWidth="1"/>
    <col min="2837" max="2838" width="10.5703125" style="7" customWidth="1"/>
    <col min="2839" max="2839" width="12" style="7" customWidth="1"/>
    <col min="2840" max="2840" width="11.5703125" style="7" customWidth="1"/>
    <col min="2841" max="3077" width="9" style="7"/>
    <col min="3078" max="3078" width="4.42578125" style="7" customWidth="1"/>
    <col min="3079" max="3079" width="27.7109375" style="7" customWidth="1"/>
    <col min="3080" max="3080" width="17.140625" style="7" customWidth="1"/>
    <col min="3081" max="3081" width="12.5703125" style="7" customWidth="1"/>
    <col min="3082" max="3082" width="13.28515625" style="7" customWidth="1"/>
    <col min="3083" max="3083" width="23.5703125" style="7" bestFit="1" customWidth="1"/>
    <col min="3084" max="3084" width="8.42578125" style="7" customWidth="1"/>
    <col min="3085" max="3085" width="10.85546875" style="7" customWidth="1"/>
    <col min="3086" max="3086" width="9.85546875" style="7" customWidth="1"/>
    <col min="3087" max="3087" width="9" style="7" customWidth="1"/>
    <col min="3088" max="3089" width="9.5703125" style="7" customWidth="1"/>
    <col min="3090" max="3090" width="11.7109375" style="7" bestFit="1" customWidth="1"/>
    <col min="3091" max="3091" width="12.140625" style="7" customWidth="1"/>
    <col min="3092" max="3092" width="12.85546875" style="7" customWidth="1"/>
    <col min="3093" max="3094" width="10.5703125" style="7" customWidth="1"/>
    <col min="3095" max="3095" width="12" style="7" customWidth="1"/>
    <col min="3096" max="3096" width="11.5703125" style="7" customWidth="1"/>
    <col min="3097" max="3333" width="9" style="7"/>
    <col min="3334" max="3334" width="4.42578125" style="7" customWidth="1"/>
    <col min="3335" max="3335" width="27.7109375" style="7" customWidth="1"/>
    <col min="3336" max="3336" width="17.140625" style="7" customWidth="1"/>
    <col min="3337" max="3337" width="12.5703125" style="7" customWidth="1"/>
    <col min="3338" max="3338" width="13.28515625" style="7" customWidth="1"/>
    <col min="3339" max="3339" width="23.5703125" style="7" bestFit="1" customWidth="1"/>
    <col min="3340" max="3340" width="8.42578125" style="7" customWidth="1"/>
    <col min="3341" max="3341" width="10.85546875" style="7" customWidth="1"/>
    <col min="3342" max="3342" width="9.85546875" style="7" customWidth="1"/>
    <col min="3343" max="3343" width="9" style="7" customWidth="1"/>
    <col min="3344" max="3345" width="9.5703125" style="7" customWidth="1"/>
    <col min="3346" max="3346" width="11.7109375" style="7" bestFit="1" customWidth="1"/>
    <col min="3347" max="3347" width="12.140625" style="7" customWidth="1"/>
    <col min="3348" max="3348" width="12.85546875" style="7" customWidth="1"/>
    <col min="3349" max="3350" width="10.5703125" style="7" customWidth="1"/>
    <col min="3351" max="3351" width="12" style="7" customWidth="1"/>
    <col min="3352" max="3352" width="11.5703125" style="7" customWidth="1"/>
    <col min="3353" max="3589" width="9" style="7"/>
    <col min="3590" max="3590" width="4.42578125" style="7" customWidth="1"/>
    <col min="3591" max="3591" width="27.7109375" style="7" customWidth="1"/>
    <col min="3592" max="3592" width="17.140625" style="7" customWidth="1"/>
    <col min="3593" max="3593" width="12.5703125" style="7" customWidth="1"/>
    <col min="3594" max="3594" width="13.28515625" style="7" customWidth="1"/>
    <col min="3595" max="3595" width="23.5703125" style="7" bestFit="1" customWidth="1"/>
    <col min="3596" max="3596" width="8.42578125" style="7" customWidth="1"/>
    <col min="3597" max="3597" width="10.85546875" style="7" customWidth="1"/>
    <col min="3598" max="3598" width="9.85546875" style="7" customWidth="1"/>
    <col min="3599" max="3599" width="9" style="7" customWidth="1"/>
    <col min="3600" max="3601" width="9.5703125" style="7" customWidth="1"/>
    <col min="3602" max="3602" width="11.7109375" style="7" bestFit="1" customWidth="1"/>
    <col min="3603" max="3603" width="12.140625" style="7" customWidth="1"/>
    <col min="3604" max="3604" width="12.85546875" style="7" customWidth="1"/>
    <col min="3605" max="3606" width="10.5703125" style="7" customWidth="1"/>
    <col min="3607" max="3607" width="12" style="7" customWidth="1"/>
    <col min="3608" max="3608" width="11.5703125" style="7" customWidth="1"/>
    <col min="3609" max="3845" width="9" style="7"/>
    <col min="3846" max="3846" width="4.42578125" style="7" customWidth="1"/>
    <col min="3847" max="3847" width="27.7109375" style="7" customWidth="1"/>
    <col min="3848" max="3848" width="17.140625" style="7" customWidth="1"/>
    <col min="3849" max="3849" width="12.5703125" style="7" customWidth="1"/>
    <col min="3850" max="3850" width="13.28515625" style="7" customWidth="1"/>
    <col min="3851" max="3851" width="23.5703125" style="7" bestFit="1" customWidth="1"/>
    <col min="3852" max="3852" width="8.42578125" style="7" customWidth="1"/>
    <col min="3853" max="3853" width="10.85546875" style="7" customWidth="1"/>
    <col min="3854" max="3854" width="9.85546875" style="7" customWidth="1"/>
    <col min="3855" max="3855" width="9" style="7" customWidth="1"/>
    <col min="3856" max="3857" width="9.5703125" style="7" customWidth="1"/>
    <col min="3858" max="3858" width="11.7109375" style="7" bestFit="1" customWidth="1"/>
    <col min="3859" max="3859" width="12.140625" style="7" customWidth="1"/>
    <col min="3860" max="3860" width="12.85546875" style="7" customWidth="1"/>
    <col min="3861" max="3862" width="10.5703125" style="7" customWidth="1"/>
    <col min="3863" max="3863" width="12" style="7" customWidth="1"/>
    <col min="3864" max="3864" width="11.5703125" style="7" customWidth="1"/>
    <col min="3865" max="4101" width="9" style="7"/>
    <col min="4102" max="4102" width="4.42578125" style="7" customWidth="1"/>
    <col min="4103" max="4103" width="27.7109375" style="7" customWidth="1"/>
    <col min="4104" max="4104" width="17.140625" style="7" customWidth="1"/>
    <col min="4105" max="4105" width="12.5703125" style="7" customWidth="1"/>
    <col min="4106" max="4106" width="13.28515625" style="7" customWidth="1"/>
    <col min="4107" max="4107" width="23.5703125" style="7" bestFit="1" customWidth="1"/>
    <col min="4108" max="4108" width="8.42578125" style="7" customWidth="1"/>
    <col min="4109" max="4109" width="10.85546875" style="7" customWidth="1"/>
    <col min="4110" max="4110" width="9.85546875" style="7" customWidth="1"/>
    <col min="4111" max="4111" width="9" style="7" customWidth="1"/>
    <col min="4112" max="4113" width="9.5703125" style="7" customWidth="1"/>
    <col min="4114" max="4114" width="11.7109375" style="7" bestFit="1" customWidth="1"/>
    <col min="4115" max="4115" width="12.140625" style="7" customWidth="1"/>
    <col min="4116" max="4116" width="12.85546875" style="7" customWidth="1"/>
    <col min="4117" max="4118" width="10.5703125" style="7" customWidth="1"/>
    <col min="4119" max="4119" width="12" style="7" customWidth="1"/>
    <col min="4120" max="4120" width="11.5703125" style="7" customWidth="1"/>
    <col min="4121" max="4357" width="9" style="7"/>
    <col min="4358" max="4358" width="4.42578125" style="7" customWidth="1"/>
    <col min="4359" max="4359" width="27.7109375" style="7" customWidth="1"/>
    <col min="4360" max="4360" width="17.140625" style="7" customWidth="1"/>
    <col min="4361" max="4361" width="12.5703125" style="7" customWidth="1"/>
    <col min="4362" max="4362" width="13.28515625" style="7" customWidth="1"/>
    <col min="4363" max="4363" width="23.5703125" style="7" bestFit="1" customWidth="1"/>
    <col min="4364" max="4364" width="8.42578125" style="7" customWidth="1"/>
    <col min="4365" max="4365" width="10.85546875" style="7" customWidth="1"/>
    <col min="4366" max="4366" width="9.85546875" style="7" customWidth="1"/>
    <col min="4367" max="4367" width="9" style="7" customWidth="1"/>
    <col min="4368" max="4369" width="9.5703125" style="7" customWidth="1"/>
    <col min="4370" max="4370" width="11.7109375" style="7" bestFit="1" customWidth="1"/>
    <col min="4371" max="4371" width="12.140625" style="7" customWidth="1"/>
    <col min="4372" max="4372" width="12.85546875" style="7" customWidth="1"/>
    <col min="4373" max="4374" width="10.5703125" style="7" customWidth="1"/>
    <col min="4375" max="4375" width="12" style="7" customWidth="1"/>
    <col min="4376" max="4376" width="11.5703125" style="7" customWidth="1"/>
    <col min="4377" max="4613" width="9" style="7"/>
    <col min="4614" max="4614" width="4.42578125" style="7" customWidth="1"/>
    <col min="4615" max="4615" width="27.7109375" style="7" customWidth="1"/>
    <col min="4616" max="4616" width="17.140625" style="7" customWidth="1"/>
    <col min="4617" max="4617" width="12.5703125" style="7" customWidth="1"/>
    <col min="4618" max="4618" width="13.28515625" style="7" customWidth="1"/>
    <col min="4619" max="4619" width="23.5703125" style="7" bestFit="1" customWidth="1"/>
    <col min="4620" max="4620" width="8.42578125" style="7" customWidth="1"/>
    <col min="4621" max="4621" width="10.85546875" style="7" customWidth="1"/>
    <col min="4622" max="4622" width="9.85546875" style="7" customWidth="1"/>
    <col min="4623" max="4623" width="9" style="7" customWidth="1"/>
    <col min="4624" max="4625" width="9.5703125" style="7" customWidth="1"/>
    <col min="4626" max="4626" width="11.7109375" style="7" bestFit="1" customWidth="1"/>
    <col min="4627" max="4627" width="12.140625" style="7" customWidth="1"/>
    <col min="4628" max="4628" width="12.85546875" style="7" customWidth="1"/>
    <col min="4629" max="4630" width="10.5703125" style="7" customWidth="1"/>
    <col min="4631" max="4631" width="12" style="7" customWidth="1"/>
    <col min="4632" max="4632" width="11.5703125" style="7" customWidth="1"/>
    <col min="4633" max="4869" width="9" style="7"/>
    <col min="4870" max="4870" width="4.42578125" style="7" customWidth="1"/>
    <col min="4871" max="4871" width="27.7109375" style="7" customWidth="1"/>
    <col min="4872" max="4872" width="17.140625" style="7" customWidth="1"/>
    <col min="4873" max="4873" width="12.5703125" style="7" customWidth="1"/>
    <col min="4874" max="4874" width="13.28515625" style="7" customWidth="1"/>
    <col min="4875" max="4875" width="23.5703125" style="7" bestFit="1" customWidth="1"/>
    <col min="4876" max="4876" width="8.42578125" style="7" customWidth="1"/>
    <col min="4877" max="4877" width="10.85546875" style="7" customWidth="1"/>
    <col min="4878" max="4878" width="9.85546875" style="7" customWidth="1"/>
    <col min="4879" max="4879" width="9" style="7" customWidth="1"/>
    <col min="4880" max="4881" width="9.5703125" style="7" customWidth="1"/>
    <col min="4882" max="4882" width="11.7109375" style="7" bestFit="1" customWidth="1"/>
    <col min="4883" max="4883" width="12.140625" style="7" customWidth="1"/>
    <col min="4884" max="4884" width="12.85546875" style="7" customWidth="1"/>
    <col min="4885" max="4886" width="10.5703125" style="7" customWidth="1"/>
    <col min="4887" max="4887" width="12" style="7" customWidth="1"/>
    <col min="4888" max="4888" width="11.5703125" style="7" customWidth="1"/>
    <col min="4889" max="5125" width="9" style="7"/>
    <col min="5126" max="5126" width="4.42578125" style="7" customWidth="1"/>
    <col min="5127" max="5127" width="27.7109375" style="7" customWidth="1"/>
    <col min="5128" max="5128" width="17.140625" style="7" customWidth="1"/>
    <col min="5129" max="5129" width="12.5703125" style="7" customWidth="1"/>
    <col min="5130" max="5130" width="13.28515625" style="7" customWidth="1"/>
    <col min="5131" max="5131" width="23.5703125" style="7" bestFit="1" customWidth="1"/>
    <col min="5132" max="5132" width="8.42578125" style="7" customWidth="1"/>
    <col min="5133" max="5133" width="10.85546875" style="7" customWidth="1"/>
    <col min="5134" max="5134" width="9.85546875" style="7" customWidth="1"/>
    <col min="5135" max="5135" width="9" style="7" customWidth="1"/>
    <col min="5136" max="5137" width="9.5703125" style="7" customWidth="1"/>
    <col min="5138" max="5138" width="11.7109375" style="7" bestFit="1" customWidth="1"/>
    <col min="5139" max="5139" width="12.140625" style="7" customWidth="1"/>
    <col min="5140" max="5140" width="12.85546875" style="7" customWidth="1"/>
    <col min="5141" max="5142" width="10.5703125" style="7" customWidth="1"/>
    <col min="5143" max="5143" width="12" style="7" customWidth="1"/>
    <col min="5144" max="5144" width="11.5703125" style="7" customWidth="1"/>
    <col min="5145" max="5381" width="9" style="7"/>
    <col min="5382" max="5382" width="4.42578125" style="7" customWidth="1"/>
    <col min="5383" max="5383" width="27.7109375" style="7" customWidth="1"/>
    <col min="5384" max="5384" width="17.140625" style="7" customWidth="1"/>
    <col min="5385" max="5385" width="12.5703125" style="7" customWidth="1"/>
    <col min="5386" max="5386" width="13.28515625" style="7" customWidth="1"/>
    <col min="5387" max="5387" width="23.5703125" style="7" bestFit="1" customWidth="1"/>
    <col min="5388" max="5388" width="8.42578125" style="7" customWidth="1"/>
    <col min="5389" max="5389" width="10.85546875" style="7" customWidth="1"/>
    <col min="5390" max="5390" width="9.85546875" style="7" customWidth="1"/>
    <col min="5391" max="5391" width="9" style="7" customWidth="1"/>
    <col min="5392" max="5393" width="9.5703125" style="7" customWidth="1"/>
    <col min="5394" max="5394" width="11.7109375" style="7" bestFit="1" customWidth="1"/>
    <col min="5395" max="5395" width="12.140625" style="7" customWidth="1"/>
    <col min="5396" max="5396" width="12.85546875" style="7" customWidth="1"/>
    <col min="5397" max="5398" width="10.5703125" style="7" customWidth="1"/>
    <col min="5399" max="5399" width="12" style="7" customWidth="1"/>
    <col min="5400" max="5400" width="11.5703125" style="7" customWidth="1"/>
    <col min="5401" max="5637" width="9" style="7"/>
    <col min="5638" max="5638" width="4.42578125" style="7" customWidth="1"/>
    <col min="5639" max="5639" width="27.7109375" style="7" customWidth="1"/>
    <col min="5640" max="5640" width="17.140625" style="7" customWidth="1"/>
    <col min="5641" max="5641" width="12.5703125" style="7" customWidth="1"/>
    <col min="5642" max="5642" width="13.28515625" style="7" customWidth="1"/>
    <col min="5643" max="5643" width="23.5703125" style="7" bestFit="1" customWidth="1"/>
    <col min="5644" max="5644" width="8.42578125" style="7" customWidth="1"/>
    <col min="5645" max="5645" width="10.85546875" style="7" customWidth="1"/>
    <col min="5646" max="5646" width="9.85546875" style="7" customWidth="1"/>
    <col min="5647" max="5647" width="9" style="7" customWidth="1"/>
    <col min="5648" max="5649" width="9.5703125" style="7" customWidth="1"/>
    <col min="5650" max="5650" width="11.7109375" style="7" bestFit="1" customWidth="1"/>
    <col min="5651" max="5651" width="12.140625" style="7" customWidth="1"/>
    <col min="5652" max="5652" width="12.85546875" style="7" customWidth="1"/>
    <col min="5653" max="5654" width="10.5703125" style="7" customWidth="1"/>
    <col min="5655" max="5655" width="12" style="7" customWidth="1"/>
    <col min="5656" max="5656" width="11.5703125" style="7" customWidth="1"/>
    <col min="5657" max="5893" width="9" style="7"/>
    <col min="5894" max="5894" width="4.42578125" style="7" customWidth="1"/>
    <col min="5895" max="5895" width="27.7109375" style="7" customWidth="1"/>
    <col min="5896" max="5896" width="17.140625" style="7" customWidth="1"/>
    <col min="5897" max="5897" width="12.5703125" style="7" customWidth="1"/>
    <col min="5898" max="5898" width="13.28515625" style="7" customWidth="1"/>
    <col min="5899" max="5899" width="23.5703125" style="7" bestFit="1" customWidth="1"/>
    <col min="5900" max="5900" width="8.42578125" style="7" customWidth="1"/>
    <col min="5901" max="5901" width="10.85546875" style="7" customWidth="1"/>
    <col min="5902" max="5902" width="9.85546875" style="7" customWidth="1"/>
    <col min="5903" max="5903" width="9" style="7" customWidth="1"/>
    <col min="5904" max="5905" width="9.5703125" style="7" customWidth="1"/>
    <col min="5906" max="5906" width="11.7109375" style="7" bestFit="1" customWidth="1"/>
    <col min="5907" max="5907" width="12.140625" style="7" customWidth="1"/>
    <col min="5908" max="5908" width="12.85546875" style="7" customWidth="1"/>
    <col min="5909" max="5910" width="10.5703125" style="7" customWidth="1"/>
    <col min="5911" max="5911" width="12" style="7" customWidth="1"/>
    <col min="5912" max="5912" width="11.5703125" style="7" customWidth="1"/>
    <col min="5913" max="6149" width="9" style="7"/>
    <col min="6150" max="6150" width="4.42578125" style="7" customWidth="1"/>
    <col min="6151" max="6151" width="27.7109375" style="7" customWidth="1"/>
    <col min="6152" max="6152" width="17.140625" style="7" customWidth="1"/>
    <col min="6153" max="6153" width="12.5703125" style="7" customWidth="1"/>
    <col min="6154" max="6154" width="13.28515625" style="7" customWidth="1"/>
    <col min="6155" max="6155" width="23.5703125" style="7" bestFit="1" customWidth="1"/>
    <col min="6156" max="6156" width="8.42578125" style="7" customWidth="1"/>
    <col min="6157" max="6157" width="10.85546875" style="7" customWidth="1"/>
    <col min="6158" max="6158" width="9.85546875" style="7" customWidth="1"/>
    <col min="6159" max="6159" width="9" style="7" customWidth="1"/>
    <col min="6160" max="6161" width="9.5703125" style="7" customWidth="1"/>
    <col min="6162" max="6162" width="11.7109375" style="7" bestFit="1" customWidth="1"/>
    <col min="6163" max="6163" width="12.140625" style="7" customWidth="1"/>
    <col min="6164" max="6164" width="12.85546875" style="7" customWidth="1"/>
    <col min="6165" max="6166" width="10.5703125" style="7" customWidth="1"/>
    <col min="6167" max="6167" width="12" style="7" customWidth="1"/>
    <col min="6168" max="6168" width="11.5703125" style="7" customWidth="1"/>
    <col min="6169" max="6405" width="9" style="7"/>
    <col min="6406" max="6406" width="4.42578125" style="7" customWidth="1"/>
    <col min="6407" max="6407" width="27.7109375" style="7" customWidth="1"/>
    <col min="6408" max="6408" width="17.140625" style="7" customWidth="1"/>
    <col min="6409" max="6409" width="12.5703125" style="7" customWidth="1"/>
    <col min="6410" max="6410" width="13.28515625" style="7" customWidth="1"/>
    <col min="6411" max="6411" width="23.5703125" style="7" bestFit="1" customWidth="1"/>
    <col min="6412" max="6412" width="8.42578125" style="7" customWidth="1"/>
    <col min="6413" max="6413" width="10.85546875" style="7" customWidth="1"/>
    <col min="6414" max="6414" width="9.85546875" style="7" customWidth="1"/>
    <col min="6415" max="6415" width="9" style="7" customWidth="1"/>
    <col min="6416" max="6417" width="9.5703125" style="7" customWidth="1"/>
    <col min="6418" max="6418" width="11.7109375" style="7" bestFit="1" customWidth="1"/>
    <col min="6419" max="6419" width="12.140625" style="7" customWidth="1"/>
    <col min="6420" max="6420" width="12.85546875" style="7" customWidth="1"/>
    <col min="6421" max="6422" width="10.5703125" style="7" customWidth="1"/>
    <col min="6423" max="6423" width="12" style="7" customWidth="1"/>
    <col min="6424" max="6424" width="11.5703125" style="7" customWidth="1"/>
    <col min="6425" max="6661" width="9" style="7"/>
    <col min="6662" max="6662" width="4.42578125" style="7" customWidth="1"/>
    <col min="6663" max="6663" width="27.7109375" style="7" customWidth="1"/>
    <col min="6664" max="6664" width="17.140625" style="7" customWidth="1"/>
    <col min="6665" max="6665" width="12.5703125" style="7" customWidth="1"/>
    <col min="6666" max="6666" width="13.28515625" style="7" customWidth="1"/>
    <col min="6667" max="6667" width="23.5703125" style="7" bestFit="1" customWidth="1"/>
    <col min="6668" max="6668" width="8.42578125" style="7" customWidth="1"/>
    <col min="6669" max="6669" width="10.85546875" style="7" customWidth="1"/>
    <col min="6670" max="6670" width="9.85546875" style="7" customWidth="1"/>
    <col min="6671" max="6671" width="9" style="7" customWidth="1"/>
    <col min="6672" max="6673" width="9.5703125" style="7" customWidth="1"/>
    <col min="6674" max="6674" width="11.7109375" style="7" bestFit="1" customWidth="1"/>
    <col min="6675" max="6675" width="12.140625" style="7" customWidth="1"/>
    <col min="6676" max="6676" width="12.85546875" style="7" customWidth="1"/>
    <col min="6677" max="6678" width="10.5703125" style="7" customWidth="1"/>
    <col min="6679" max="6679" width="12" style="7" customWidth="1"/>
    <col min="6680" max="6680" width="11.5703125" style="7" customWidth="1"/>
    <col min="6681" max="6917" width="9" style="7"/>
    <col min="6918" max="6918" width="4.42578125" style="7" customWidth="1"/>
    <col min="6919" max="6919" width="27.7109375" style="7" customWidth="1"/>
    <col min="6920" max="6920" width="17.140625" style="7" customWidth="1"/>
    <col min="6921" max="6921" width="12.5703125" style="7" customWidth="1"/>
    <col min="6922" max="6922" width="13.28515625" style="7" customWidth="1"/>
    <col min="6923" max="6923" width="23.5703125" style="7" bestFit="1" customWidth="1"/>
    <col min="6924" max="6924" width="8.42578125" style="7" customWidth="1"/>
    <col min="6925" max="6925" width="10.85546875" style="7" customWidth="1"/>
    <col min="6926" max="6926" width="9.85546875" style="7" customWidth="1"/>
    <col min="6927" max="6927" width="9" style="7" customWidth="1"/>
    <col min="6928" max="6929" width="9.5703125" style="7" customWidth="1"/>
    <col min="6930" max="6930" width="11.7109375" style="7" bestFit="1" customWidth="1"/>
    <col min="6931" max="6931" width="12.140625" style="7" customWidth="1"/>
    <col min="6932" max="6932" width="12.85546875" style="7" customWidth="1"/>
    <col min="6933" max="6934" width="10.5703125" style="7" customWidth="1"/>
    <col min="6935" max="6935" width="12" style="7" customWidth="1"/>
    <col min="6936" max="6936" width="11.5703125" style="7" customWidth="1"/>
    <col min="6937" max="7173" width="9" style="7"/>
    <col min="7174" max="7174" width="4.42578125" style="7" customWidth="1"/>
    <col min="7175" max="7175" width="27.7109375" style="7" customWidth="1"/>
    <col min="7176" max="7176" width="17.140625" style="7" customWidth="1"/>
    <col min="7177" max="7177" width="12.5703125" style="7" customWidth="1"/>
    <col min="7178" max="7178" width="13.28515625" style="7" customWidth="1"/>
    <col min="7179" max="7179" width="23.5703125" style="7" bestFit="1" customWidth="1"/>
    <col min="7180" max="7180" width="8.42578125" style="7" customWidth="1"/>
    <col min="7181" max="7181" width="10.85546875" style="7" customWidth="1"/>
    <col min="7182" max="7182" width="9.85546875" style="7" customWidth="1"/>
    <col min="7183" max="7183" width="9" style="7" customWidth="1"/>
    <col min="7184" max="7185" width="9.5703125" style="7" customWidth="1"/>
    <col min="7186" max="7186" width="11.7109375" style="7" bestFit="1" customWidth="1"/>
    <col min="7187" max="7187" width="12.140625" style="7" customWidth="1"/>
    <col min="7188" max="7188" width="12.85546875" style="7" customWidth="1"/>
    <col min="7189" max="7190" width="10.5703125" style="7" customWidth="1"/>
    <col min="7191" max="7191" width="12" style="7" customWidth="1"/>
    <col min="7192" max="7192" width="11.5703125" style="7" customWidth="1"/>
    <col min="7193" max="7429" width="9" style="7"/>
    <col min="7430" max="7430" width="4.42578125" style="7" customWidth="1"/>
    <col min="7431" max="7431" width="27.7109375" style="7" customWidth="1"/>
    <col min="7432" max="7432" width="17.140625" style="7" customWidth="1"/>
    <col min="7433" max="7433" width="12.5703125" style="7" customWidth="1"/>
    <col min="7434" max="7434" width="13.28515625" style="7" customWidth="1"/>
    <col min="7435" max="7435" width="23.5703125" style="7" bestFit="1" customWidth="1"/>
    <col min="7436" max="7436" width="8.42578125" style="7" customWidth="1"/>
    <col min="7437" max="7437" width="10.85546875" style="7" customWidth="1"/>
    <col min="7438" max="7438" width="9.85546875" style="7" customWidth="1"/>
    <col min="7439" max="7439" width="9" style="7" customWidth="1"/>
    <col min="7440" max="7441" width="9.5703125" style="7" customWidth="1"/>
    <col min="7442" max="7442" width="11.7109375" style="7" bestFit="1" customWidth="1"/>
    <col min="7443" max="7443" width="12.140625" style="7" customWidth="1"/>
    <col min="7444" max="7444" width="12.85546875" style="7" customWidth="1"/>
    <col min="7445" max="7446" width="10.5703125" style="7" customWidth="1"/>
    <col min="7447" max="7447" width="12" style="7" customWidth="1"/>
    <col min="7448" max="7448" width="11.5703125" style="7" customWidth="1"/>
    <col min="7449" max="7685" width="9" style="7"/>
    <col min="7686" max="7686" width="4.42578125" style="7" customWidth="1"/>
    <col min="7687" max="7687" width="27.7109375" style="7" customWidth="1"/>
    <col min="7688" max="7688" width="17.140625" style="7" customWidth="1"/>
    <col min="7689" max="7689" width="12.5703125" style="7" customWidth="1"/>
    <col min="7690" max="7690" width="13.28515625" style="7" customWidth="1"/>
    <col min="7691" max="7691" width="23.5703125" style="7" bestFit="1" customWidth="1"/>
    <col min="7692" max="7692" width="8.42578125" style="7" customWidth="1"/>
    <col min="7693" max="7693" width="10.85546875" style="7" customWidth="1"/>
    <col min="7694" max="7694" width="9.85546875" style="7" customWidth="1"/>
    <col min="7695" max="7695" width="9" style="7" customWidth="1"/>
    <col min="7696" max="7697" width="9.5703125" style="7" customWidth="1"/>
    <col min="7698" max="7698" width="11.7109375" style="7" bestFit="1" customWidth="1"/>
    <col min="7699" max="7699" width="12.140625" style="7" customWidth="1"/>
    <col min="7700" max="7700" width="12.85546875" style="7" customWidth="1"/>
    <col min="7701" max="7702" width="10.5703125" style="7" customWidth="1"/>
    <col min="7703" max="7703" width="12" style="7" customWidth="1"/>
    <col min="7704" max="7704" width="11.5703125" style="7" customWidth="1"/>
    <col min="7705" max="7941" width="9" style="7"/>
    <col min="7942" max="7942" width="4.42578125" style="7" customWidth="1"/>
    <col min="7943" max="7943" width="27.7109375" style="7" customWidth="1"/>
    <col min="7944" max="7944" width="17.140625" style="7" customWidth="1"/>
    <col min="7945" max="7945" width="12.5703125" style="7" customWidth="1"/>
    <col min="7946" max="7946" width="13.28515625" style="7" customWidth="1"/>
    <col min="7947" max="7947" width="23.5703125" style="7" bestFit="1" customWidth="1"/>
    <col min="7948" max="7948" width="8.42578125" style="7" customWidth="1"/>
    <col min="7949" max="7949" width="10.85546875" style="7" customWidth="1"/>
    <col min="7950" max="7950" width="9.85546875" style="7" customWidth="1"/>
    <col min="7951" max="7951" width="9" style="7" customWidth="1"/>
    <col min="7952" max="7953" width="9.5703125" style="7" customWidth="1"/>
    <col min="7954" max="7954" width="11.7109375" style="7" bestFit="1" customWidth="1"/>
    <col min="7955" max="7955" width="12.140625" style="7" customWidth="1"/>
    <col min="7956" max="7956" width="12.85546875" style="7" customWidth="1"/>
    <col min="7957" max="7958" width="10.5703125" style="7" customWidth="1"/>
    <col min="7959" max="7959" width="12" style="7" customWidth="1"/>
    <col min="7960" max="7960" width="11.5703125" style="7" customWidth="1"/>
    <col min="7961" max="8197" width="9" style="7"/>
    <col min="8198" max="8198" width="4.42578125" style="7" customWidth="1"/>
    <col min="8199" max="8199" width="27.7109375" style="7" customWidth="1"/>
    <col min="8200" max="8200" width="17.140625" style="7" customWidth="1"/>
    <col min="8201" max="8201" width="12.5703125" style="7" customWidth="1"/>
    <col min="8202" max="8202" width="13.28515625" style="7" customWidth="1"/>
    <col min="8203" max="8203" width="23.5703125" style="7" bestFit="1" customWidth="1"/>
    <col min="8204" max="8204" width="8.42578125" style="7" customWidth="1"/>
    <col min="8205" max="8205" width="10.85546875" style="7" customWidth="1"/>
    <col min="8206" max="8206" width="9.85546875" style="7" customWidth="1"/>
    <col min="8207" max="8207" width="9" style="7" customWidth="1"/>
    <col min="8208" max="8209" width="9.5703125" style="7" customWidth="1"/>
    <col min="8210" max="8210" width="11.7109375" style="7" bestFit="1" customWidth="1"/>
    <col min="8211" max="8211" width="12.140625" style="7" customWidth="1"/>
    <col min="8212" max="8212" width="12.85546875" style="7" customWidth="1"/>
    <col min="8213" max="8214" width="10.5703125" style="7" customWidth="1"/>
    <col min="8215" max="8215" width="12" style="7" customWidth="1"/>
    <col min="8216" max="8216" width="11.5703125" style="7" customWidth="1"/>
    <col min="8217" max="8453" width="9" style="7"/>
    <col min="8454" max="8454" width="4.42578125" style="7" customWidth="1"/>
    <col min="8455" max="8455" width="27.7109375" style="7" customWidth="1"/>
    <col min="8456" max="8456" width="17.140625" style="7" customWidth="1"/>
    <col min="8457" max="8457" width="12.5703125" style="7" customWidth="1"/>
    <col min="8458" max="8458" width="13.28515625" style="7" customWidth="1"/>
    <col min="8459" max="8459" width="23.5703125" style="7" bestFit="1" customWidth="1"/>
    <col min="8460" max="8460" width="8.42578125" style="7" customWidth="1"/>
    <col min="8461" max="8461" width="10.85546875" style="7" customWidth="1"/>
    <col min="8462" max="8462" width="9.85546875" style="7" customWidth="1"/>
    <col min="8463" max="8463" width="9" style="7" customWidth="1"/>
    <col min="8464" max="8465" width="9.5703125" style="7" customWidth="1"/>
    <col min="8466" max="8466" width="11.7109375" style="7" bestFit="1" customWidth="1"/>
    <col min="8467" max="8467" width="12.140625" style="7" customWidth="1"/>
    <col min="8468" max="8468" width="12.85546875" style="7" customWidth="1"/>
    <col min="8469" max="8470" width="10.5703125" style="7" customWidth="1"/>
    <col min="8471" max="8471" width="12" style="7" customWidth="1"/>
    <col min="8472" max="8472" width="11.5703125" style="7" customWidth="1"/>
    <col min="8473" max="8709" width="9" style="7"/>
    <col min="8710" max="8710" width="4.42578125" style="7" customWidth="1"/>
    <col min="8711" max="8711" width="27.7109375" style="7" customWidth="1"/>
    <col min="8712" max="8712" width="17.140625" style="7" customWidth="1"/>
    <col min="8713" max="8713" width="12.5703125" style="7" customWidth="1"/>
    <col min="8714" max="8714" width="13.28515625" style="7" customWidth="1"/>
    <col min="8715" max="8715" width="23.5703125" style="7" bestFit="1" customWidth="1"/>
    <col min="8716" max="8716" width="8.42578125" style="7" customWidth="1"/>
    <col min="8717" max="8717" width="10.85546875" style="7" customWidth="1"/>
    <col min="8718" max="8718" width="9.85546875" style="7" customWidth="1"/>
    <col min="8719" max="8719" width="9" style="7" customWidth="1"/>
    <col min="8720" max="8721" width="9.5703125" style="7" customWidth="1"/>
    <col min="8722" max="8722" width="11.7109375" style="7" bestFit="1" customWidth="1"/>
    <col min="8723" max="8723" width="12.140625" style="7" customWidth="1"/>
    <col min="8724" max="8724" width="12.85546875" style="7" customWidth="1"/>
    <col min="8725" max="8726" width="10.5703125" style="7" customWidth="1"/>
    <col min="8727" max="8727" width="12" style="7" customWidth="1"/>
    <col min="8728" max="8728" width="11.5703125" style="7" customWidth="1"/>
    <col min="8729" max="8965" width="9" style="7"/>
    <col min="8966" max="8966" width="4.42578125" style="7" customWidth="1"/>
    <col min="8967" max="8967" width="27.7109375" style="7" customWidth="1"/>
    <col min="8968" max="8968" width="17.140625" style="7" customWidth="1"/>
    <col min="8969" max="8969" width="12.5703125" style="7" customWidth="1"/>
    <col min="8970" max="8970" width="13.28515625" style="7" customWidth="1"/>
    <col min="8971" max="8971" width="23.5703125" style="7" bestFit="1" customWidth="1"/>
    <col min="8972" max="8972" width="8.42578125" style="7" customWidth="1"/>
    <col min="8973" max="8973" width="10.85546875" style="7" customWidth="1"/>
    <col min="8974" max="8974" width="9.85546875" style="7" customWidth="1"/>
    <col min="8975" max="8975" width="9" style="7" customWidth="1"/>
    <col min="8976" max="8977" width="9.5703125" style="7" customWidth="1"/>
    <col min="8978" max="8978" width="11.7109375" style="7" bestFit="1" customWidth="1"/>
    <col min="8979" max="8979" width="12.140625" style="7" customWidth="1"/>
    <col min="8980" max="8980" width="12.85546875" style="7" customWidth="1"/>
    <col min="8981" max="8982" width="10.5703125" style="7" customWidth="1"/>
    <col min="8983" max="8983" width="12" style="7" customWidth="1"/>
    <col min="8984" max="8984" width="11.5703125" style="7" customWidth="1"/>
    <col min="8985" max="9221" width="9" style="7"/>
    <col min="9222" max="9222" width="4.42578125" style="7" customWidth="1"/>
    <col min="9223" max="9223" width="27.7109375" style="7" customWidth="1"/>
    <col min="9224" max="9224" width="17.140625" style="7" customWidth="1"/>
    <col min="9225" max="9225" width="12.5703125" style="7" customWidth="1"/>
    <col min="9226" max="9226" width="13.28515625" style="7" customWidth="1"/>
    <col min="9227" max="9227" width="23.5703125" style="7" bestFit="1" customWidth="1"/>
    <col min="9228" max="9228" width="8.42578125" style="7" customWidth="1"/>
    <col min="9229" max="9229" width="10.85546875" style="7" customWidth="1"/>
    <col min="9230" max="9230" width="9.85546875" style="7" customWidth="1"/>
    <col min="9231" max="9231" width="9" style="7" customWidth="1"/>
    <col min="9232" max="9233" width="9.5703125" style="7" customWidth="1"/>
    <col min="9234" max="9234" width="11.7109375" style="7" bestFit="1" customWidth="1"/>
    <col min="9235" max="9235" width="12.140625" style="7" customWidth="1"/>
    <col min="9236" max="9236" width="12.85546875" style="7" customWidth="1"/>
    <col min="9237" max="9238" width="10.5703125" style="7" customWidth="1"/>
    <col min="9239" max="9239" width="12" style="7" customWidth="1"/>
    <col min="9240" max="9240" width="11.5703125" style="7" customWidth="1"/>
    <col min="9241" max="9477" width="9" style="7"/>
    <col min="9478" max="9478" width="4.42578125" style="7" customWidth="1"/>
    <col min="9479" max="9479" width="27.7109375" style="7" customWidth="1"/>
    <col min="9480" max="9480" width="17.140625" style="7" customWidth="1"/>
    <col min="9481" max="9481" width="12.5703125" style="7" customWidth="1"/>
    <col min="9482" max="9482" width="13.28515625" style="7" customWidth="1"/>
    <col min="9483" max="9483" width="23.5703125" style="7" bestFit="1" customWidth="1"/>
    <col min="9484" max="9484" width="8.42578125" style="7" customWidth="1"/>
    <col min="9485" max="9485" width="10.85546875" style="7" customWidth="1"/>
    <col min="9486" max="9486" width="9.85546875" style="7" customWidth="1"/>
    <col min="9487" max="9487" width="9" style="7" customWidth="1"/>
    <col min="9488" max="9489" width="9.5703125" style="7" customWidth="1"/>
    <col min="9490" max="9490" width="11.7109375" style="7" bestFit="1" customWidth="1"/>
    <col min="9491" max="9491" width="12.140625" style="7" customWidth="1"/>
    <col min="9492" max="9492" width="12.85546875" style="7" customWidth="1"/>
    <col min="9493" max="9494" width="10.5703125" style="7" customWidth="1"/>
    <col min="9495" max="9495" width="12" style="7" customWidth="1"/>
    <col min="9496" max="9496" width="11.5703125" style="7" customWidth="1"/>
    <col min="9497" max="9733" width="9" style="7"/>
    <col min="9734" max="9734" width="4.42578125" style="7" customWidth="1"/>
    <col min="9735" max="9735" width="27.7109375" style="7" customWidth="1"/>
    <col min="9736" max="9736" width="17.140625" style="7" customWidth="1"/>
    <col min="9737" max="9737" width="12.5703125" style="7" customWidth="1"/>
    <col min="9738" max="9738" width="13.28515625" style="7" customWidth="1"/>
    <col min="9739" max="9739" width="23.5703125" style="7" bestFit="1" customWidth="1"/>
    <col min="9740" max="9740" width="8.42578125" style="7" customWidth="1"/>
    <col min="9741" max="9741" width="10.85546875" style="7" customWidth="1"/>
    <col min="9742" max="9742" width="9.85546875" style="7" customWidth="1"/>
    <col min="9743" max="9743" width="9" style="7" customWidth="1"/>
    <col min="9744" max="9745" width="9.5703125" style="7" customWidth="1"/>
    <col min="9746" max="9746" width="11.7109375" style="7" bestFit="1" customWidth="1"/>
    <col min="9747" max="9747" width="12.140625" style="7" customWidth="1"/>
    <col min="9748" max="9748" width="12.85546875" style="7" customWidth="1"/>
    <col min="9749" max="9750" width="10.5703125" style="7" customWidth="1"/>
    <col min="9751" max="9751" width="12" style="7" customWidth="1"/>
    <col min="9752" max="9752" width="11.5703125" style="7" customWidth="1"/>
    <col min="9753" max="9989" width="9" style="7"/>
    <col min="9990" max="9990" width="4.42578125" style="7" customWidth="1"/>
    <col min="9991" max="9991" width="27.7109375" style="7" customWidth="1"/>
    <col min="9992" max="9992" width="17.140625" style="7" customWidth="1"/>
    <col min="9993" max="9993" width="12.5703125" style="7" customWidth="1"/>
    <col min="9994" max="9994" width="13.28515625" style="7" customWidth="1"/>
    <col min="9995" max="9995" width="23.5703125" style="7" bestFit="1" customWidth="1"/>
    <col min="9996" max="9996" width="8.42578125" style="7" customWidth="1"/>
    <col min="9997" max="9997" width="10.85546875" style="7" customWidth="1"/>
    <col min="9998" max="9998" width="9.85546875" style="7" customWidth="1"/>
    <col min="9999" max="9999" width="9" style="7" customWidth="1"/>
    <col min="10000" max="10001" width="9.5703125" style="7" customWidth="1"/>
    <col min="10002" max="10002" width="11.7109375" style="7" bestFit="1" customWidth="1"/>
    <col min="10003" max="10003" width="12.140625" style="7" customWidth="1"/>
    <col min="10004" max="10004" width="12.85546875" style="7" customWidth="1"/>
    <col min="10005" max="10006" width="10.5703125" style="7" customWidth="1"/>
    <col min="10007" max="10007" width="12" style="7" customWidth="1"/>
    <col min="10008" max="10008" width="11.5703125" style="7" customWidth="1"/>
    <col min="10009" max="10245" width="9" style="7"/>
    <col min="10246" max="10246" width="4.42578125" style="7" customWidth="1"/>
    <col min="10247" max="10247" width="27.7109375" style="7" customWidth="1"/>
    <col min="10248" max="10248" width="17.140625" style="7" customWidth="1"/>
    <col min="10249" max="10249" width="12.5703125" style="7" customWidth="1"/>
    <col min="10250" max="10250" width="13.28515625" style="7" customWidth="1"/>
    <col min="10251" max="10251" width="23.5703125" style="7" bestFit="1" customWidth="1"/>
    <col min="10252" max="10252" width="8.42578125" style="7" customWidth="1"/>
    <col min="10253" max="10253" width="10.85546875" style="7" customWidth="1"/>
    <col min="10254" max="10254" width="9.85546875" style="7" customWidth="1"/>
    <col min="10255" max="10255" width="9" style="7" customWidth="1"/>
    <col min="10256" max="10257" width="9.5703125" style="7" customWidth="1"/>
    <col min="10258" max="10258" width="11.7109375" style="7" bestFit="1" customWidth="1"/>
    <col min="10259" max="10259" width="12.140625" style="7" customWidth="1"/>
    <col min="10260" max="10260" width="12.85546875" style="7" customWidth="1"/>
    <col min="10261" max="10262" width="10.5703125" style="7" customWidth="1"/>
    <col min="10263" max="10263" width="12" style="7" customWidth="1"/>
    <col min="10264" max="10264" width="11.5703125" style="7" customWidth="1"/>
    <col min="10265" max="10501" width="9" style="7"/>
    <col min="10502" max="10502" width="4.42578125" style="7" customWidth="1"/>
    <col min="10503" max="10503" width="27.7109375" style="7" customWidth="1"/>
    <col min="10504" max="10504" width="17.140625" style="7" customWidth="1"/>
    <col min="10505" max="10505" width="12.5703125" style="7" customWidth="1"/>
    <col min="10506" max="10506" width="13.28515625" style="7" customWidth="1"/>
    <col min="10507" max="10507" width="23.5703125" style="7" bestFit="1" customWidth="1"/>
    <col min="10508" max="10508" width="8.42578125" style="7" customWidth="1"/>
    <col min="10509" max="10509" width="10.85546875" style="7" customWidth="1"/>
    <col min="10510" max="10510" width="9.85546875" style="7" customWidth="1"/>
    <col min="10511" max="10511" width="9" style="7" customWidth="1"/>
    <col min="10512" max="10513" width="9.5703125" style="7" customWidth="1"/>
    <col min="10514" max="10514" width="11.7109375" style="7" bestFit="1" customWidth="1"/>
    <col min="10515" max="10515" width="12.140625" style="7" customWidth="1"/>
    <col min="10516" max="10516" width="12.85546875" style="7" customWidth="1"/>
    <col min="10517" max="10518" width="10.5703125" style="7" customWidth="1"/>
    <col min="10519" max="10519" width="12" style="7" customWidth="1"/>
    <col min="10520" max="10520" width="11.5703125" style="7" customWidth="1"/>
    <col min="10521" max="10757" width="9" style="7"/>
    <col min="10758" max="10758" width="4.42578125" style="7" customWidth="1"/>
    <col min="10759" max="10759" width="27.7109375" style="7" customWidth="1"/>
    <col min="10760" max="10760" width="17.140625" style="7" customWidth="1"/>
    <col min="10761" max="10761" width="12.5703125" style="7" customWidth="1"/>
    <col min="10762" max="10762" width="13.28515625" style="7" customWidth="1"/>
    <col min="10763" max="10763" width="23.5703125" style="7" bestFit="1" customWidth="1"/>
    <col min="10764" max="10764" width="8.42578125" style="7" customWidth="1"/>
    <col min="10765" max="10765" width="10.85546875" style="7" customWidth="1"/>
    <col min="10766" max="10766" width="9.85546875" style="7" customWidth="1"/>
    <col min="10767" max="10767" width="9" style="7" customWidth="1"/>
    <col min="10768" max="10769" width="9.5703125" style="7" customWidth="1"/>
    <col min="10770" max="10770" width="11.7109375" style="7" bestFit="1" customWidth="1"/>
    <col min="10771" max="10771" width="12.140625" style="7" customWidth="1"/>
    <col min="10772" max="10772" width="12.85546875" style="7" customWidth="1"/>
    <col min="10773" max="10774" width="10.5703125" style="7" customWidth="1"/>
    <col min="10775" max="10775" width="12" style="7" customWidth="1"/>
    <col min="10776" max="10776" width="11.5703125" style="7" customWidth="1"/>
    <col min="10777" max="11013" width="9" style="7"/>
    <col min="11014" max="11014" width="4.42578125" style="7" customWidth="1"/>
    <col min="11015" max="11015" width="27.7109375" style="7" customWidth="1"/>
    <col min="11016" max="11016" width="17.140625" style="7" customWidth="1"/>
    <col min="11017" max="11017" width="12.5703125" style="7" customWidth="1"/>
    <col min="11018" max="11018" width="13.28515625" style="7" customWidth="1"/>
    <col min="11019" max="11019" width="23.5703125" style="7" bestFit="1" customWidth="1"/>
    <col min="11020" max="11020" width="8.42578125" style="7" customWidth="1"/>
    <col min="11021" max="11021" width="10.85546875" style="7" customWidth="1"/>
    <col min="11022" max="11022" width="9.85546875" style="7" customWidth="1"/>
    <col min="11023" max="11023" width="9" style="7" customWidth="1"/>
    <col min="11024" max="11025" width="9.5703125" style="7" customWidth="1"/>
    <col min="11026" max="11026" width="11.7109375" style="7" bestFit="1" customWidth="1"/>
    <col min="11027" max="11027" width="12.140625" style="7" customWidth="1"/>
    <col min="11028" max="11028" width="12.85546875" style="7" customWidth="1"/>
    <col min="11029" max="11030" width="10.5703125" style="7" customWidth="1"/>
    <col min="11031" max="11031" width="12" style="7" customWidth="1"/>
    <col min="11032" max="11032" width="11.5703125" style="7" customWidth="1"/>
    <col min="11033" max="11269" width="9" style="7"/>
    <col min="11270" max="11270" width="4.42578125" style="7" customWidth="1"/>
    <col min="11271" max="11271" width="27.7109375" style="7" customWidth="1"/>
    <col min="11272" max="11272" width="17.140625" style="7" customWidth="1"/>
    <col min="11273" max="11273" width="12.5703125" style="7" customWidth="1"/>
    <col min="11274" max="11274" width="13.28515625" style="7" customWidth="1"/>
    <col min="11275" max="11275" width="23.5703125" style="7" bestFit="1" customWidth="1"/>
    <col min="11276" max="11276" width="8.42578125" style="7" customWidth="1"/>
    <col min="11277" max="11277" width="10.85546875" style="7" customWidth="1"/>
    <col min="11278" max="11278" width="9.85546875" style="7" customWidth="1"/>
    <col min="11279" max="11279" width="9" style="7" customWidth="1"/>
    <col min="11280" max="11281" width="9.5703125" style="7" customWidth="1"/>
    <col min="11282" max="11282" width="11.7109375" style="7" bestFit="1" customWidth="1"/>
    <col min="11283" max="11283" width="12.140625" style="7" customWidth="1"/>
    <col min="11284" max="11284" width="12.85546875" style="7" customWidth="1"/>
    <col min="11285" max="11286" width="10.5703125" style="7" customWidth="1"/>
    <col min="11287" max="11287" width="12" style="7" customWidth="1"/>
    <col min="11288" max="11288" width="11.5703125" style="7" customWidth="1"/>
    <col min="11289" max="11525" width="9" style="7"/>
    <col min="11526" max="11526" width="4.42578125" style="7" customWidth="1"/>
    <col min="11527" max="11527" width="27.7109375" style="7" customWidth="1"/>
    <col min="11528" max="11528" width="17.140625" style="7" customWidth="1"/>
    <col min="11529" max="11529" width="12.5703125" style="7" customWidth="1"/>
    <col min="11530" max="11530" width="13.28515625" style="7" customWidth="1"/>
    <col min="11531" max="11531" width="23.5703125" style="7" bestFit="1" customWidth="1"/>
    <col min="11532" max="11532" width="8.42578125" style="7" customWidth="1"/>
    <col min="11533" max="11533" width="10.85546875" style="7" customWidth="1"/>
    <col min="11534" max="11534" width="9.85546875" style="7" customWidth="1"/>
    <col min="11535" max="11535" width="9" style="7" customWidth="1"/>
    <col min="11536" max="11537" width="9.5703125" style="7" customWidth="1"/>
    <col min="11538" max="11538" width="11.7109375" style="7" bestFit="1" customWidth="1"/>
    <col min="11539" max="11539" width="12.140625" style="7" customWidth="1"/>
    <col min="11540" max="11540" width="12.85546875" style="7" customWidth="1"/>
    <col min="11541" max="11542" width="10.5703125" style="7" customWidth="1"/>
    <col min="11543" max="11543" width="12" style="7" customWidth="1"/>
    <col min="11544" max="11544" width="11.5703125" style="7" customWidth="1"/>
    <col min="11545" max="11781" width="9" style="7"/>
    <col min="11782" max="11782" width="4.42578125" style="7" customWidth="1"/>
    <col min="11783" max="11783" width="27.7109375" style="7" customWidth="1"/>
    <col min="11784" max="11784" width="17.140625" style="7" customWidth="1"/>
    <col min="11785" max="11785" width="12.5703125" style="7" customWidth="1"/>
    <col min="11786" max="11786" width="13.28515625" style="7" customWidth="1"/>
    <col min="11787" max="11787" width="23.5703125" style="7" bestFit="1" customWidth="1"/>
    <col min="11788" max="11788" width="8.42578125" style="7" customWidth="1"/>
    <col min="11789" max="11789" width="10.85546875" style="7" customWidth="1"/>
    <col min="11790" max="11790" width="9.85546875" style="7" customWidth="1"/>
    <col min="11791" max="11791" width="9" style="7" customWidth="1"/>
    <col min="11792" max="11793" width="9.5703125" style="7" customWidth="1"/>
    <col min="11794" max="11794" width="11.7109375" style="7" bestFit="1" customWidth="1"/>
    <col min="11795" max="11795" width="12.140625" style="7" customWidth="1"/>
    <col min="11796" max="11796" width="12.85546875" style="7" customWidth="1"/>
    <col min="11797" max="11798" width="10.5703125" style="7" customWidth="1"/>
    <col min="11799" max="11799" width="12" style="7" customWidth="1"/>
    <col min="11800" max="11800" width="11.5703125" style="7" customWidth="1"/>
    <col min="11801" max="12037" width="9" style="7"/>
    <col min="12038" max="12038" width="4.42578125" style="7" customWidth="1"/>
    <col min="12039" max="12039" width="27.7109375" style="7" customWidth="1"/>
    <col min="12040" max="12040" width="17.140625" style="7" customWidth="1"/>
    <col min="12041" max="12041" width="12.5703125" style="7" customWidth="1"/>
    <col min="12042" max="12042" width="13.28515625" style="7" customWidth="1"/>
    <col min="12043" max="12043" width="23.5703125" style="7" bestFit="1" customWidth="1"/>
    <col min="12044" max="12044" width="8.42578125" style="7" customWidth="1"/>
    <col min="12045" max="12045" width="10.85546875" style="7" customWidth="1"/>
    <col min="12046" max="12046" width="9.85546875" style="7" customWidth="1"/>
    <col min="12047" max="12047" width="9" style="7" customWidth="1"/>
    <col min="12048" max="12049" width="9.5703125" style="7" customWidth="1"/>
    <col min="12050" max="12050" width="11.7109375" style="7" bestFit="1" customWidth="1"/>
    <col min="12051" max="12051" width="12.140625" style="7" customWidth="1"/>
    <col min="12052" max="12052" width="12.85546875" style="7" customWidth="1"/>
    <col min="12053" max="12054" width="10.5703125" style="7" customWidth="1"/>
    <col min="12055" max="12055" width="12" style="7" customWidth="1"/>
    <col min="12056" max="12056" width="11.5703125" style="7" customWidth="1"/>
    <col min="12057" max="12293" width="9" style="7"/>
    <col min="12294" max="12294" width="4.42578125" style="7" customWidth="1"/>
    <col min="12295" max="12295" width="27.7109375" style="7" customWidth="1"/>
    <col min="12296" max="12296" width="17.140625" style="7" customWidth="1"/>
    <col min="12297" max="12297" width="12.5703125" style="7" customWidth="1"/>
    <col min="12298" max="12298" width="13.28515625" style="7" customWidth="1"/>
    <col min="12299" max="12299" width="23.5703125" style="7" bestFit="1" customWidth="1"/>
    <col min="12300" max="12300" width="8.42578125" style="7" customWidth="1"/>
    <col min="12301" max="12301" width="10.85546875" style="7" customWidth="1"/>
    <col min="12302" max="12302" width="9.85546875" style="7" customWidth="1"/>
    <col min="12303" max="12303" width="9" style="7" customWidth="1"/>
    <col min="12304" max="12305" width="9.5703125" style="7" customWidth="1"/>
    <col min="12306" max="12306" width="11.7109375" style="7" bestFit="1" customWidth="1"/>
    <col min="12307" max="12307" width="12.140625" style="7" customWidth="1"/>
    <col min="12308" max="12308" width="12.85546875" style="7" customWidth="1"/>
    <col min="12309" max="12310" width="10.5703125" style="7" customWidth="1"/>
    <col min="12311" max="12311" width="12" style="7" customWidth="1"/>
    <col min="12312" max="12312" width="11.5703125" style="7" customWidth="1"/>
    <col min="12313" max="12549" width="9" style="7"/>
    <col min="12550" max="12550" width="4.42578125" style="7" customWidth="1"/>
    <col min="12551" max="12551" width="27.7109375" style="7" customWidth="1"/>
    <col min="12552" max="12552" width="17.140625" style="7" customWidth="1"/>
    <col min="12553" max="12553" width="12.5703125" style="7" customWidth="1"/>
    <col min="12554" max="12554" width="13.28515625" style="7" customWidth="1"/>
    <col min="12555" max="12555" width="23.5703125" style="7" bestFit="1" customWidth="1"/>
    <col min="12556" max="12556" width="8.42578125" style="7" customWidth="1"/>
    <col min="12557" max="12557" width="10.85546875" style="7" customWidth="1"/>
    <col min="12558" max="12558" width="9.85546875" style="7" customWidth="1"/>
    <col min="12559" max="12559" width="9" style="7" customWidth="1"/>
    <col min="12560" max="12561" width="9.5703125" style="7" customWidth="1"/>
    <col min="12562" max="12562" width="11.7109375" style="7" bestFit="1" customWidth="1"/>
    <col min="12563" max="12563" width="12.140625" style="7" customWidth="1"/>
    <col min="12564" max="12564" width="12.85546875" style="7" customWidth="1"/>
    <col min="12565" max="12566" width="10.5703125" style="7" customWidth="1"/>
    <col min="12567" max="12567" width="12" style="7" customWidth="1"/>
    <col min="12568" max="12568" width="11.5703125" style="7" customWidth="1"/>
    <col min="12569" max="12805" width="9" style="7"/>
    <col min="12806" max="12806" width="4.42578125" style="7" customWidth="1"/>
    <col min="12807" max="12807" width="27.7109375" style="7" customWidth="1"/>
    <col min="12808" max="12808" width="17.140625" style="7" customWidth="1"/>
    <col min="12809" max="12809" width="12.5703125" style="7" customWidth="1"/>
    <col min="12810" max="12810" width="13.28515625" style="7" customWidth="1"/>
    <col min="12811" max="12811" width="23.5703125" style="7" bestFit="1" customWidth="1"/>
    <col min="12812" max="12812" width="8.42578125" style="7" customWidth="1"/>
    <col min="12813" max="12813" width="10.85546875" style="7" customWidth="1"/>
    <col min="12814" max="12814" width="9.85546875" style="7" customWidth="1"/>
    <col min="12815" max="12815" width="9" style="7" customWidth="1"/>
    <col min="12816" max="12817" width="9.5703125" style="7" customWidth="1"/>
    <col min="12818" max="12818" width="11.7109375" style="7" bestFit="1" customWidth="1"/>
    <col min="12819" max="12819" width="12.140625" style="7" customWidth="1"/>
    <col min="12820" max="12820" width="12.85546875" style="7" customWidth="1"/>
    <col min="12821" max="12822" width="10.5703125" style="7" customWidth="1"/>
    <col min="12823" max="12823" width="12" style="7" customWidth="1"/>
    <col min="12824" max="12824" width="11.5703125" style="7" customWidth="1"/>
    <col min="12825" max="13061" width="9" style="7"/>
    <col min="13062" max="13062" width="4.42578125" style="7" customWidth="1"/>
    <col min="13063" max="13063" width="27.7109375" style="7" customWidth="1"/>
    <col min="13064" max="13064" width="17.140625" style="7" customWidth="1"/>
    <col min="13065" max="13065" width="12.5703125" style="7" customWidth="1"/>
    <col min="13066" max="13066" width="13.28515625" style="7" customWidth="1"/>
    <col min="13067" max="13067" width="23.5703125" style="7" bestFit="1" customWidth="1"/>
    <col min="13068" max="13068" width="8.42578125" style="7" customWidth="1"/>
    <col min="13069" max="13069" width="10.85546875" style="7" customWidth="1"/>
    <col min="13070" max="13070" width="9.85546875" style="7" customWidth="1"/>
    <col min="13071" max="13071" width="9" style="7" customWidth="1"/>
    <col min="13072" max="13073" width="9.5703125" style="7" customWidth="1"/>
    <col min="13074" max="13074" width="11.7109375" style="7" bestFit="1" customWidth="1"/>
    <col min="13075" max="13075" width="12.140625" style="7" customWidth="1"/>
    <col min="13076" max="13076" width="12.85546875" style="7" customWidth="1"/>
    <col min="13077" max="13078" width="10.5703125" style="7" customWidth="1"/>
    <col min="13079" max="13079" width="12" style="7" customWidth="1"/>
    <col min="13080" max="13080" width="11.5703125" style="7" customWidth="1"/>
    <col min="13081" max="13317" width="9" style="7"/>
    <col min="13318" max="13318" width="4.42578125" style="7" customWidth="1"/>
    <col min="13319" max="13319" width="27.7109375" style="7" customWidth="1"/>
    <col min="13320" max="13320" width="17.140625" style="7" customWidth="1"/>
    <col min="13321" max="13321" width="12.5703125" style="7" customWidth="1"/>
    <col min="13322" max="13322" width="13.28515625" style="7" customWidth="1"/>
    <col min="13323" max="13323" width="23.5703125" style="7" bestFit="1" customWidth="1"/>
    <col min="13324" max="13324" width="8.42578125" style="7" customWidth="1"/>
    <col min="13325" max="13325" width="10.85546875" style="7" customWidth="1"/>
    <col min="13326" max="13326" width="9.85546875" style="7" customWidth="1"/>
    <col min="13327" max="13327" width="9" style="7" customWidth="1"/>
    <col min="13328" max="13329" width="9.5703125" style="7" customWidth="1"/>
    <col min="13330" max="13330" width="11.7109375" style="7" bestFit="1" customWidth="1"/>
    <col min="13331" max="13331" width="12.140625" style="7" customWidth="1"/>
    <col min="13332" max="13332" width="12.85546875" style="7" customWidth="1"/>
    <col min="13333" max="13334" width="10.5703125" style="7" customWidth="1"/>
    <col min="13335" max="13335" width="12" style="7" customWidth="1"/>
    <col min="13336" max="13336" width="11.5703125" style="7" customWidth="1"/>
    <col min="13337" max="13573" width="9" style="7"/>
    <col min="13574" max="13574" width="4.42578125" style="7" customWidth="1"/>
    <col min="13575" max="13575" width="27.7109375" style="7" customWidth="1"/>
    <col min="13576" max="13576" width="17.140625" style="7" customWidth="1"/>
    <col min="13577" max="13577" width="12.5703125" style="7" customWidth="1"/>
    <col min="13578" max="13578" width="13.28515625" style="7" customWidth="1"/>
    <col min="13579" max="13579" width="23.5703125" style="7" bestFit="1" customWidth="1"/>
    <col min="13580" max="13580" width="8.42578125" style="7" customWidth="1"/>
    <col min="13581" max="13581" width="10.85546875" style="7" customWidth="1"/>
    <col min="13582" max="13582" width="9.85546875" style="7" customWidth="1"/>
    <col min="13583" max="13583" width="9" style="7" customWidth="1"/>
    <col min="13584" max="13585" width="9.5703125" style="7" customWidth="1"/>
    <col min="13586" max="13586" width="11.7109375" style="7" bestFit="1" customWidth="1"/>
    <col min="13587" max="13587" width="12.140625" style="7" customWidth="1"/>
    <col min="13588" max="13588" width="12.85546875" style="7" customWidth="1"/>
    <col min="13589" max="13590" width="10.5703125" style="7" customWidth="1"/>
    <col min="13591" max="13591" width="12" style="7" customWidth="1"/>
    <col min="13592" max="13592" width="11.5703125" style="7" customWidth="1"/>
    <col min="13593" max="13829" width="9" style="7"/>
    <col min="13830" max="13830" width="4.42578125" style="7" customWidth="1"/>
    <col min="13831" max="13831" width="27.7109375" style="7" customWidth="1"/>
    <col min="13832" max="13832" width="17.140625" style="7" customWidth="1"/>
    <col min="13833" max="13833" width="12.5703125" style="7" customWidth="1"/>
    <col min="13834" max="13834" width="13.28515625" style="7" customWidth="1"/>
    <col min="13835" max="13835" width="23.5703125" style="7" bestFit="1" customWidth="1"/>
    <col min="13836" max="13836" width="8.42578125" style="7" customWidth="1"/>
    <col min="13837" max="13837" width="10.85546875" style="7" customWidth="1"/>
    <col min="13838" max="13838" width="9.85546875" style="7" customWidth="1"/>
    <col min="13839" max="13839" width="9" style="7" customWidth="1"/>
    <col min="13840" max="13841" width="9.5703125" style="7" customWidth="1"/>
    <col min="13842" max="13842" width="11.7109375" style="7" bestFit="1" customWidth="1"/>
    <col min="13843" max="13843" width="12.140625" style="7" customWidth="1"/>
    <col min="13844" max="13844" width="12.85546875" style="7" customWidth="1"/>
    <col min="13845" max="13846" width="10.5703125" style="7" customWidth="1"/>
    <col min="13847" max="13847" width="12" style="7" customWidth="1"/>
    <col min="13848" max="13848" width="11.5703125" style="7" customWidth="1"/>
    <col min="13849" max="14085" width="9" style="7"/>
    <col min="14086" max="14086" width="4.42578125" style="7" customWidth="1"/>
    <col min="14087" max="14087" width="27.7109375" style="7" customWidth="1"/>
    <col min="14088" max="14088" width="17.140625" style="7" customWidth="1"/>
    <col min="14089" max="14089" width="12.5703125" style="7" customWidth="1"/>
    <col min="14090" max="14090" width="13.28515625" style="7" customWidth="1"/>
    <col min="14091" max="14091" width="23.5703125" style="7" bestFit="1" customWidth="1"/>
    <col min="14092" max="14092" width="8.42578125" style="7" customWidth="1"/>
    <col min="14093" max="14093" width="10.85546875" style="7" customWidth="1"/>
    <col min="14094" max="14094" width="9.85546875" style="7" customWidth="1"/>
    <col min="14095" max="14095" width="9" style="7" customWidth="1"/>
    <col min="14096" max="14097" width="9.5703125" style="7" customWidth="1"/>
    <col min="14098" max="14098" width="11.7109375" style="7" bestFit="1" customWidth="1"/>
    <col min="14099" max="14099" width="12.140625" style="7" customWidth="1"/>
    <col min="14100" max="14100" width="12.85546875" style="7" customWidth="1"/>
    <col min="14101" max="14102" width="10.5703125" style="7" customWidth="1"/>
    <col min="14103" max="14103" width="12" style="7" customWidth="1"/>
    <col min="14104" max="14104" width="11.5703125" style="7" customWidth="1"/>
    <col min="14105" max="14341" width="9" style="7"/>
    <col min="14342" max="14342" width="4.42578125" style="7" customWidth="1"/>
    <col min="14343" max="14343" width="27.7109375" style="7" customWidth="1"/>
    <col min="14344" max="14344" width="17.140625" style="7" customWidth="1"/>
    <col min="14345" max="14345" width="12.5703125" style="7" customWidth="1"/>
    <col min="14346" max="14346" width="13.28515625" style="7" customWidth="1"/>
    <col min="14347" max="14347" width="23.5703125" style="7" bestFit="1" customWidth="1"/>
    <col min="14348" max="14348" width="8.42578125" style="7" customWidth="1"/>
    <col min="14349" max="14349" width="10.85546875" style="7" customWidth="1"/>
    <col min="14350" max="14350" width="9.85546875" style="7" customWidth="1"/>
    <col min="14351" max="14351" width="9" style="7" customWidth="1"/>
    <col min="14352" max="14353" width="9.5703125" style="7" customWidth="1"/>
    <col min="14354" max="14354" width="11.7109375" style="7" bestFit="1" customWidth="1"/>
    <col min="14355" max="14355" width="12.140625" style="7" customWidth="1"/>
    <col min="14356" max="14356" width="12.85546875" style="7" customWidth="1"/>
    <col min="14357" max="14358" width="10.5703125" style="7" customWidth="1"/>
    <col min="14359" max="14359" width="12" style="7" customWidth="1"/>
    <col min="14360" max="14360" width="11.5703125" style="7" customWidth="1"/>
    <col min="14361" max="14597" width="9" style="7"/>
    <col min="14598" max="14598" width="4.42578125" style="7" customWidth="1"/>
    <col min="14599" max="14599" width="27.7109375" style="7" customWidth="1"/>
    <col min="14600" max="14600" width="17.140625" style="7" customWidth="1"/>
    <col min="14601" max="14601" width="12.5703125" style="7" customWidth="1"/>
    <col min="14602" max="14602" width="13.28515625" style="7" customWidth="1"/>
    <col min="14603" max="14603" width="23.5703125" style="7" bestFit="1" customWidth="1"/>
    <col min="14604" max="14604" width="8.42578125" style="7" customWidth="1"/>
    <col min="14605" max="14605" width="10.85546875" style="7" customWidth="1"/>
    <col min="14606" max="14606" width="9.85546875" style="7" customWidth="1"/>
    <col min="14607" max="14607" width="9" style="7" customWidth="1"/>
    <col min="14608" max="14609" width="9.5703125" style="7" customWidth="1"/>
    <col min="14610" max="14610" width="11.7109375" style="7" bestFit="1" customWidth="1"/>
    <col min="14611" max="14611" width="12.140625" style="7" customWidth="1"/>
    <col min="14612" max="14612" width="12.85546875" style="7" customWidth="1"/>
    <col min="14613" max="14614" width="10.5703125" style="7" customWidth="1"/>
    <col min="14615" max="14615" width="12" style="7" customWidth="1"/>
    <col min="14616" max="14616" width="11.5703125" style="7" customWidth="1"/>
    <col min="14617" max="14853" width="9" style="7"/>
    <col min="14854" max="14854" width="4.42578125" style="7" customWidth="1"/>
    <col min="14855" max="14855" width="27.7109375" style="7" customWidth="1"/>
    <col min="14856" max="14856" width="17.140625" style="7" customWidth="1"/>
    <col min="14857" max="14857" width="12.5703125" style="7" customWidth="1"/>
    <col min="14858" max="14858" width="13.28515625" style="7" customWidth="1"/>
    <col min="14859" max="14859" width="23.5703125" style="7" bestFit="1" customWidth="1"/>
    <col min="14860" max="14860" width="8.42578125" style="7" customWidth="1"/>
    <col min="14861" max="14861" width="10.85546875" style="7" customWidth="1"/>
    <col min="14862" max="14862" width="9.85546875" style="7" customWidth="1"/>
    <col min="14863" max="14863" width="9" style="7" customWidth="1"/>
    <col min="14864" max="14865" width="9.5703125" style="7" customWidth="1"/>
    <col min="14866" max="14866" width="11.7109375" style="7" bestFit="1" customWidth="1"/>
    <col min="14867" max="14867" width="12.140625" style="7" customWidth="1"/>
    <col min="14868" max="14868" width="12.85546875" style="7" customWidth="1"/>
    <col min="14869" max="14870" width="10.5703125" style="7" customWidth="1"/>
    <col min="14871" max="14871" width="12" style="7" customWidth="1"/>
    <col min="14872" max="14872" width="11.5703125" style="7" customWidth="1"/>
    <col min="14873" max="15109" width="9" style="7"/>
    <col min="15110" max="15110" width="4.42578125" style="7" customWidth="1"/>
    <col min="15111" max="15111" width="27.7109375" style="7" customWidth="1"/>
    <col min="15112" max="15112" width="17.140625" style="7" customWidth="1"/>
    <col min="15113" max="15113" width="12.5703125" style="7" customWidth="1"/>
    <col min="15114" max="15114" width="13.28515625" style="7" customWidth="1"/>
    <col min="15115" max="15115" width="23.5703125" style="7" bestFit="1" customWidth="1"/>
    <col min="15116" max="15116" width="8.42578125" style="7" customWidth="1"/>
    <col min="15117" max="15117" width="10.85546875" style="7" customWidth="1"/>
    <col min="15118" max="15118" width="9.85546875" style="7" customWidth="1"/>
    <col min="15119" max="15119" width="9" style="7" customWidth="1"/>
    <col min="15120" max="15121" width="9.5703125" style="7" customWidth="1"/>
    <col min="15122" max="15122" width="11.7109375" style="7" bestFit="1" customWidth="1"/>
    <col min="15123" max="15123" width="12.140625" style="7" customWidth="1"/>
    <col min="15124" max="15124" width="12.85546875" style="7" customWidth="1"/>
    <col min="15125" max="15126" width="10.5703125" style="7" customWidth="1"/>
    <col min="15127" max="15127" width="12" style="7" customWidth="1"/>
    <col min="15128" max="15128" width="11.5703125" style="7" customWidth="1"/>
    <col min="15129" max="15365" width="9" style="7"/>
    <col min="15366" max="15366" width="4.42578125" style="7" customWidth="1"/>
    <col min="15367" max="15367" width="27.7109375" style="7" customWidth="1"/>
    <col min="15368" max="15368" width="17.140625" style="7" customWidth="1"/>
    <col min="15369" max="15369" width="12.5703125" style="7" customWidth="1"/>
    <col min="15370" max="15370" width="13.28515625" style="7" customWidth="1"/>
    <col min="15371" max="15371" width="23.5703125" style="7" bestFit="1" customWidth="1"/>
    <col min="15372" max="15372" width="8.42578125" style="7" customWidth="1"/>
    <col min="15373" max="15373" width="10.85546875" style="7" customWidth="1"/>
    <col min="15374" max="15374" width="9.85546875" style="7" customWidth="1"/>
    <col min="15375" max="15375" width="9" style="7" customWidth="1"/>
    <col min="15376" max="15377" width="9.5703125" style="7" customWidth="1"/>
    <col min="15378" max="15378" width="11.7109375" style="7" bestFit="1" customWidth="1"/>
    <col min="15379" max="15379" width="12.140625" style="7" customWidth="1"/>
    <col min="15380" max="15380" width="12.85546875" style="7" customWidth="1"/>
    <col min="15381" max="15382" width="10.5703125" style="7" customWidth="1"/>
    <col min="15383" max="15383" width="12" style="7" customWidth="1"/>
    <col min="15384" max="15384" width="11.5703125" style="7" customWidth="1"/>
    <col min="15385" max="15621" width="9" style="7"/>
    <col min="15622" max="15622" width="4.42578125" style="7" customWidth="1"/>
    <col min="15623" max="15623" width="27.7109375" style="7" customWidth="1"/>
    <col min="15624" max="15624" width="17.140625" style="7" customWidth="1"/>
    <col min="15625" max="15625" width="12.5703125" style="7" customWidth="1"/>
    <col min="15626" max="15626" width="13.28515625" style="7" customWidth="1"/>
    <col min="15627" max="15627" width="23.5703125" style="7" bestFit="1" customWidth="1"/>
    <col min="15628" max="15628" width="8.42578125" style="7" customWidth="1"/>
    <col min="15629" max="15629" width="10.85546875" style="7" customWidth="1"/>
    <col min="15630" max="15630" width="9.85546875" style="7" customWidth="1"/>
    <col min="15631" max="15631" width="9" style="7" customWidth="1"/>
    <col min="15632" max="15633" width="9.5703125" style="7" customWidth="1"/>
    <col min="15634" max="15634" width="11.7109375" style="7" bestFit="1" customWidth="1"/>
    <col min="15635" max="15635" width="12.140625" style="7" customWidth="1"/>
    <col min="15636" max="15636" width="12.85546875" style="7" customWidth="1"/>
    <col min="15637" max="15638" width="10.5703125" style="7" customWidth="1"/>
    <col min="15639" max="15639" width="12" style="7" customWidth="1"/>
    <col min="15640" max="15640" width="11.5703125" style="7" customWidth="1"/>
    <col min="15641" max="15877" width="9" style="7"/>
    <col min="15878" max="15878" width="4.42578125" style="7" customWidth="1"/>
    <col min="15879" max="15879" width="27.7109375" style="7" customWidth="1"/>
    <col min="15880" max="15880" width="17.140625" style="7" customWidth="1"/>
    <col min="15881" max="15881" width="12.5703125" style="7" customWidth="1"/>
    <col min="15882" max="15882" width="13.28515625" style="7" customWidth="1"/>
    <col min="15883" max="15883" width="23.5703125" style="7" bestFit="1" customWidth="1"/>
    <col min="15884" max="15884" width="8.42578125" style="7" customWidth="1"/>
    <col min="15885" max="15885" width="10.85546875" style="7" customWidth="1"/>
    <col min="15886" max="15886" width="9.85546875" style="7" customWidth="1"/>
    <col min="15887" max="15887" width="9" style="7" customWidth="1"/>
    <col min="15888" max="15889" width="9.5703125" style="7" customWidth="1"/>
    <col min="15890" max="15890" width="11.7109375" style="7" bestFit="1" customWidth="1"/>
    <col min="15891" max="15891" width="12.140625" style="7" customWidth="1"/>
    <col min="15892" max="15892" width="12.85546875" style="7" customWidth="1"/>
    <col min="15893" max="15894" width="10.5703125" style="7" customWidth="1"/>
    <col min="15895" max="15895" width="12" style="7" customWidth="1"/>
    <col min="15896" max="15896" width="11.5703125" style="7" customWidth="1"/>
    <col min="15897" max="16384" width="9" style="7"/>
  </cols>
  <sheetData>
    <row r="1" spans="1:51" ht="7.15" customHeight="1" thickBot="1">
      <c r="A1" s="1"/>
      <c r="B1" s="8"/>
      <c r="C1" s="1"/>
      <c r="D1" s="1"/>
      <c r="E1" s="1"/>
      <c r="F1" s="1"/>
      <c r="G1" s="2" t="s">
        <v>53</v>
      </c>
      <c r="H1" s="1"/>
      <c r="I1" s="2"/>
      <c r="J1" s="1"/>
      <c r="K1" s="3"/>
      <c r="L1" s="24"/>
      <c r="M1" s="3"/>
      <c r="N1" s="3"/>
      <c r="O1" s="3"/>
      <c r="P1" s="3"/>
      <c r="Q1" s="3"/>
      <c r="R1" s="3">
        <v>123</v>
      </c>
      <c r="S1" s="3" t="s">
        <v>42</v>
      </c>
      <c r="T1" s="24"/>
      <c r="U1" s="24"/>
      <c r="V1" s="24"/>
      <c r="W1" s="24"/>
      <c r="X1" s="24">
        <v>221114</v>
      </c>
      <c r="Y1" s="24"/>
      <c r="Z1" s="24"/>
      <c r="AA1" s="24"/>
      <c r="AB1" s="24"/>
      <c r="AC1" s="24"/>
      <c r="AD1" s="24"/>
      <c r="AE1" s="24"/>
      <c r="AF1" s="4"/>
      <c r="AG1" s="3"/>
      <c r="AH1" s="3"/>
      <c r="AI1" s="3"/>
      <c r="AJ1" s="4"/>
      <c r="AK1" s="3"/>
      <c r="AL1" s="3"/>
      <c r="AM1" s="1"/>
      <c r="AN1" s="5"/>
      <c r="AO1" s="1"/>
      <c r="AP1" s="1"/>
      <c r="AQ1" s="1"/>
      <c r="AR1" s="1"/>
      <c r="AS1" s="1"/>
      <c r="AT1" s="1"/>
      <c r="AU1" s="1"/>
      <c r="AV1" s="1"/>
      <c r="AW1" s="1"/>
      <c r="AX1" s="8"/>
      <c r="AY1" s="6"/>
    </row>
    <row r="2" spans="1:51" s="64" customFormat="1" ht="78" customHeight="1" thickBot="1">
      <c r="A2" s="63"/>
      <c r="B2" s="109" t="s">
        <v>0</v>
      </c>
      <c r="C2" s="109" t="s">
        <v>17</v>
      </c>
      <c r="D2" s="109" t="s">
        <v>20</v>
      </c>
      <c r="E2" s="111" t="s">
        <v>54</v>
      </c>
      <c r="F2" s="109" t="s">
        <v>13</v>
      </c>
      <c r="G2" s="113" t="s">
        <v>3</v>
      </c>
      <c r="H2" s="120" t="s">
        <v>1</v>
      </c>
      <c r="I2" s="119" t="s">
        <v>2</v>
      </c>
      <c r="J2" s="119" t="s">
        <v>4</v>
      </c>
      <c r="K2" s="119" t="s">
        <v>5</v>
      </c>
      <c r="L2" s="121" t="s">
        <v>19</v>
      </c>
      <c r="M2" s="119" t="s">
        <v>14</v>
      </c>
      <c r="N2" s="119" t="s">
        <v>12</v>
      </c>
      <c r="O2" s="119" t="s">
        <v>21</v>
      </c>
      <c r="P2" s="119" t="s">
        <v>22</v>
      </c>
      <c r="Q2" s="119" t="s">
        <v>23</v>
      </c>
      <c r="R2" s="117" t="s">
        <v>18</v>
      </c>
      <c r="S2" s="117" t="s">
        <v>50</v>
      </c>
      <c r="T2" s="115" t="s">
        <v>41</v>
      </c>
      <c r="U2" s="116"/>
      <c r="V2" s="115" t="s">
        <v>26</v>
      </c>
      <c r="W2" s="116"/>
      <c r="X2" s="115" t="s">
        <v>27</v>
      </c>
      <c r="Y2" s="116"/>
      <c r="Z2" s="115" t="s">
        <v>28</v>
      </c>
      <c r="AA2" s="116"/>
      <c r="AB2" s="115" t="s">
        <v>29</v>
      </c>
      <c r="AC2" s="116"/>
      <c r="AD2" s="115" t="s">
        <v>46</v>
      </c>
      <c r="AE2" s="116"/>
      <c r="AF2" s="124" t="s">
        <v>146</v>
      </c>
      <c r="AG2" s="119" t="s">
        <v>147</v>
      </c>
      <c r="AH2" s="119" t="s">
        <v>43</v>
      </c>
      <c r="AI2" s="119" t="s">
        <v>31</v>
      </c>
      <c r="AJ2" s="124" t="s">
        <v>24</v>
      </c>
      <c r="AK2" s="119" t="s">
        <v>25</v>
      </c>
      <c r="AL2" s="129" t="s">
        <v>44</v>
      </c>
      <c r="AM2" s="136" t="s">
        <v>58</v>
      </c>
      <c r="AN2" s="137"/>
      <c r="AO2" s="137"/>
      <c r="AP2" s="137"/>
      <c r="AQ2" s="137"/>
      <c r="AR2" s="137"/>
      <c r="AS2" s="137"/>
      <c r="AT2" s="138"/>
      <c r="AU2" s="132" t="s">
        <v>35</v>
      </c>
      <c r="AV2" s="134" t="s">
        <v>35</v>
      </c>
      <c r="AW2" s="126" t="s">
        <v>33</v>
      </c>
      <c r="AX2" s="126" t="s">
        <v>32</v>
      </c>
      <c r="AY2" s="63"/>
    </row>
    <row r="3" spans="1:51" s="64" customFormat="1" ht="60.6" customHeight="1" thickBot="1">
      <c r="A3" s="65"/>
      <c r="B3" s="110"/>
      <c r="C3" s="110"/>
      <c r="D3" s="110"/>
      <c r="E3" s="112"/>
      <c r="F3" s="110"/>
      <c r="G3" s="114"/>
      <c r="H3" s="112"/>
      <c r="I3" s="112"/>
      <c r="J3" s="112"/>
      <c r="K3" s="112"/>
      <c r="L3" s="122"/>
      <c r="M3" s="112"/>
      <c r="N3" s="112"/>
      <c r="O3" s="112"/>
      <c r="P3" s="112"/>
      <c r="Q3" s="112"/>
      <c r="R3" s="123"/>
      <c r="S3" s="118"/>
      <c r="T3" s="23" t="s">
        <v>9</v>
      </c>
      <c r="U3" s="23" t="s">
        <v>10</v>
      </c>
      <c r="V3" s="23" t="s">
        <v>9</v>
      </c>
      <c r="W3" s="23" t="s">
        <v>10</v>
      </c>
      <c r="X3" s="23" t="s">
        <v>9</v>
      </c>
      <c r="Y3" s="23" t="s">
        <v>10</v>
      </c>
      <c r="Z3" s="23" t="s">
        <v>9</v>
      </c>
      <c r="AA3" s="23" t="s">
        <v>10</v>
      </c>
      <c r="AB3" s="23" t="s">
        <v>9</v>
      </c>
      <c r="AC3" s="23" t="s">
        <v>10</v>
      </c>
      <c r="AD3" s="23" t="s">
        <v>9</v>
      </c>
      <c r="AE3" s="23" t="s">
        <v>10</v>
      </c>
      <c r="AF3" s="125"/>
      <c r="AG3" s="131"/>
      <c r="AH3" s="131"/>
      <c r="AI3" s="131"/>
      <c r="AJ3" s="128"/>
      <c r="AK3" s="131"/>
      <c r="AL3" s="130"/>
      <c r="AM3" s="21" t="s">
        <v>6</v>
      </c>
      <c r="AN3" s="22" t="s">
        <v>30</v>
      </c>
      <c r="AO3" s="21" t="s">
        <v>7</v>
      </c>
      <c r="AP3" s="21" t="s">
        <v>8</v>
      </c>
      <c r="AQ3" s="21" t="s">
        <v>15</v>
      </c>
      <c r="AR3" s="21" t="s">
        <v>45</v>
      </c>
      <c r="AS3" s="21" t="s">
        <v>16</v>
      </c>
      <c r="AT3" s="21" t="s">
        <v>36</v>
      </c>
      <c r="AU3" s="133"/>
      <c r="AV3" s="135"/>
      <c r="AW3" s="127"/>
      <c r="AX3" s="127"/>
      <c r="AY3" s="63"/>
    </row>
    <row r="4" spans="1:51" s="10" customFormat="1" ht="51.75" customHeight="1" thickBot="1">
      <c r="A4" s="12"/>
      <c r="B4" s="33">
        <v>1</v>
      </c>
      <c r="C4" s="34" t="s">
        <v>59</v>
      </c>
      <c r="D4" s="35" t="s">
        <v>60</v>
      </c>
      <c r="E4" s="35" t="s">
        <v>60</v>
      </c>
      <c r="F4" s="43" t="s">
        <v>92</v>
      </c>
      <c r="G4" s="35" t="s">
        <v>62</v>
      </c>
      <c r="H4" s="43" t="s">
        <v>40</v>
      </c>
      <c r="I4" s="43" t="s">
        <v>61</v>
      </c>
      <c r="J4" s="43" t="s">
        <v>11</v>
      </c>
      <c r="K4" s="41">
        <v>2012</v>
      </c>
      <c r="L4" s="39">
        <v>40977</v>
      </c>
      <c r="M4" s="35">
        <v>481</v>
      </c>
      <c r="N4" s="35">
        <v>1690</v>
      </c>
      <c r="O4" s="41">
        <v>1360</v>
      </c>
      <c r="P4" s="41">
        <v>54</v>
      </c>
      <c r="Q4" s="59" t="s">
        <v>120</v>
      </c>
      <c r="R4" s="42">
        <v>5</v>
      </c>
      <c r="S4" s="35" t="s">
        <v>42</v>
      </c>
      <c r="T4" s="55">
        <v>45725</v>
      </c>
      <c r="U4" s="55">
        <v>46089</v>
      </c>
      <c r="V4" s="44">
        <v>45725</v>
      </c>
      <c r="W4" s="44">
        <v>46089</v>
      </c>
      <c r="X4" s="44">
        <v>45725</v>
      </c>
      <c r="Y4" s="44">
        <v>46089</v>
      </c>
      <c r="Z4" s="44">
        <v>45725</v>
      </c>
      <c r="AA4" s="44">
        <v>46089</v>
      </c>
      <c r="AB4" s="44">
        <v>45725</v>
      </c>
      <c r="AC4" s="44">
        <v>46089</v>
      </c>
      <c r="AD4" s="45" t="s">
        <v>42</v>
      </c>
      <c r="AE4" s="45" t="s">
        <v>42</v>
      </c>
      <c r="AF4" s="97">
        <f>15800+4000</f>
        <v>19800</v>
      </c>
      <c r="AG4" s="46" t="s">
        <v>39</v>
      </c>
      <c r="AH4" s="53">
        <v>176115</v>
      </c>
      <c r="AI4" s="48" t="s">
        <v>95</v>
      </c>
      <c r="AJ4" s="49">
        <v>15000</v>
      </c>
      <c r="AK4" s="50" t="s">
        <v>138</v>
      </c>
      <c r="AL4" s="66" t="s">
        <v>42</v>
      </c>
      <c r="AM4" s="58">
        <v>811</v>
      </c>
      <c r="AN4" s="56">
        <v>3.44E-2</v>
      </c>
      <c r="AO4" s="18" t="e">
        <f>ROUND(#REF!*AN4,0)</f>
        <v>#REF!</v>
      </c>
      <c r="AP4" s="58">
        <v>90</v>
      </c>
      <c r="AQ4" s="58">
        <v>242</v>
      </c>
      <c r="AR4" s="58">
        <v>0</v>
      </c>
      <c r="AS4" s="58">
        <v>0</v>
      </c>
      <c r="AT4" s="32" t="e">
        <f t="shared" ref="AT4:AT27" si="0">SUM(AM4,AO4,AP4,AQ4,AR4)</f>
        <v>#REF!</v>
      </c>
      <c r="AU4" s="62">
        <v>920040243994</v>
      </c>
      <c r="AV4" s="51">
        <v>920040243994</v>
      </c>
      <c r="AW4" s="57" t="s">
        <v>96</v>
      </c>
      <c r="AX4" s="107" t="s">
        <v>133</v>
      </c>
      <c r="AY4" s="6"/>
    </row>
    <row r="5" spans="1:51" s="10" customFormat="1" ht="51.75" customHeight="1" thickBot="1">
      <c r="A5" s="12"/>
      <c r="B5" s="33">
        <v>2</v>
      </c>
      <c r="C5" s="34" t="s">
        <v>59</v>
      </c>
      <c r="D5" s="34" t="s">
        <v>59</v>
      </c>
      <c r="E5" s="35" t="s">
        <v>60</v>
      </c>
      <c r="F5" s="43" t="s">
        <v>93</v>
      </c>
      <c r="G5" s="35" t="s">
        <v>63</v>
      </c>
      <c r="H5" s="43" t="s">
        <v>48</v>
      </c>
      <c r="I5" s="43" t="s">
        <v>64</v>
      </c>
      <c r="J5" s="43" t="s">
        <v>11</v>
      </c>
      <c r="K5" s="41">
        <v>2016</v>
      </c>
      <c r="L5" s="39">
        <v>42815</v>
      </c>
      <c r="M5" s="35">
        <v>493</v>
      </c>
      <c r="N5" s="35">
        <v>1697</v>
      </c>
      <c r="O5" s="41">
        <v>1598</v>
      </c>
      <c r="P5" s="41">
        <v>84</v>
      </c>
      <c r="Q5" s="59" t="s">
        <v>120</v>
      </c>
      <c r="R5" s="42">
        <v>5</v>
      </c>
      <c r="S5" s="35" t="s">
        <v>42</v>
      </c>
      <c r="T5" s="55">
        <v>45725</v>
      </c>
      <c r="U5" s="55">
        <v>46089</v>
      </c>
      <c r="V5" s="44">
        <v>45736</v>
      </c>
      <c r="W5" s="44">
        <v>46100</v>
      </c>
      <c r="X5" s="44">
        <v>45736</v>
      </c>
      <c r="Y5" s="44">
        <v>46100</v>
      </c>
      <c r="Z5" s="44">
        <v>45736</v>
      </c>
      <c r="AA5" s="44">
        <v>46100</v>
      </c>
      <c r="AB5" s="44">
        <v>45736</v>
      </c>
      <c r="AC5" s="44">
        <v>46100</v>
      </c>
      <c r="AD5" s="45" t="s">
        <v>42</v>
      </c>
      <c r="AE5" s="45" t="s">
        <v>42</v>
      </c>
      <c r="AF5" s="97">
        <f>30100+4000</f>
        <v>34100</v>
      </c>
      <c r="AG5" s="46" t="s">
        <v>39</v>
      </c>
      <c r="AH5" s="53">
        <v>109739</v>
      </c>
      <c r="AI5" s="48" t="s">
        <v>95</v>
      </c>
      <c r="AJ5" s="49">
        <v>15000</v>
      </c>
      <c r="AK5" s="50" t="s">
        <v>138</v>
      </c>
      <c r="AL5" s="66" t="s">
        <v>42</v>
      </c>
      <c r="AM5" s="58">
        <v>811</v>
      </c>
      <c r="AN5" s="56">
        <v>3.44E-2</v>
      </c>
      <c r="AO5" s="18" t="e">
        <f>ROUND(#REF!*AN5,0)</f>
        <v>#REF!</v>
      </c>
      <c r="AP5" s="58">
        <v>90</v>
      </c>
      <c r="AQ5" s="58">
        <v>242</v>
      </c>
      <c r="AR5" s="58">
        <v>0</v>
      </c>
      <c r="AS5" s="58">
        <v>0</v>
      </c>
      <c r="AT5" s="32" t="e">
        <f t="shared" si="0"/>
        <v>#REF!</v>
      </c>
      <c r="AU5" s="62" t="s">
        <v>122</v>
      </c>
      <c r="AV5" s="51" t="s">
        <v>122</v>
      </c>
      <c r="AW5" s="57" t="s">
        <v>96</v>
      </c>
      <c r="AX5" s="107" t="s">
        <v>133</v>
      </c>
      <c r="AY5" s="6"/>
    </row>
    <row r="6" spans="1:51" s="10" customFormat="1" ht="51.75" customHeight="1" thickBot="1">
      <c r="A6" s="12"/>
      <c r="B6" s="33">
        <v>3</v>
      </c>
      <c r="C6" s="34" t="s">
        <v>59</v>
      </c>
      <c r="D6" s="35" t="s">
        <v>60</v>
      </c>
      <c r="E6" s="35" t="s">
        <v>60</v>
      </c>
      <c r="F6" s="43" t="s">
        <v>94</v>
      </c>
      <c r="G6" s="38" t="s">
        <v>65</v>
      </c>
      <c r="H6" s="43" t="s">
        <v>40</v>
      </c>
      <c r="I6" s="43" t="s">
        <v>61</v>
      </c>
      <c r="J6" s="43" t="s">
        <v>11</v>
      </c>
      <c r="K6" s="41">
        <v>2012</v>
      </c>
      <c r="L6" s="36">
        <v>40996</v>
      </c>
      <c r="M6" s="35">
        <v>481</v>
      </c>
      <c r="N6" s="37">
        <v>1690</v>
      </c>
      <c r="O6" s="41">
        <v>1360</v>
      </c>
      <c r="P6" s="41">
        <v>54</v>
      </c>
      <c r="Q6" s="59" t="s">
        <v>120</v>
      </c>
      <c r="R6" s="42">
        <v>5</v>
      </c>
      <c r="S6" s="35" t="s">
        <v>42</v>
      </c>
      <c r="T6" s="55">
        <v>45360</v>
      </c>
      <c r="U6" s="55">
        <v>45724</v>
      </c>
      <c r="V6" s="44">
        <v>45744</v>
      </c>
      <c r="W6" s="44">
        <v>46108</v>
      </c>
      <c r="X6" s="44">
        <v>45744</v>
      </c>
      <c r="Y6" s="44">
        <v>46108</v>
      </c>
      <c r="Z6" s="44">
        <v>45744</v>
      </c>
      <c r="AA6" s="44">
        <v>46108</v>
      </c>
      <c r="AB6" s="44">
        <v>45744</v>
      </c>
      <c r="AC6" s="44">
        <v>46108</v>
      </c>
      <c r="AD6" s="45" t="s">
        <v>42</v>
      </c>
      <c r="AE6" s="45" t="s">
        <v>42</v>
      </c>
      <c r="AF6" s="98">
        <f>16700+4000</f>
        <v>20700</v>
      </c>
      <c r="AG6" s="46" t="s">
        <v>39</v>
      </c>
      <c r="AH6" s="47">
        <v>140845</v>
      </c>
      <c r="AI6" s="48" t="s">
        <v>95</v>
      </c>
      <c r="AJ6" s="49">
        <v>15000</v>
      </c>
      <c r="AK6" s="50" t="s">
        <v>138</v>
      </c>
      <c r="AL6" s="66" t="s">
        <v>42</v>
      </c>
      <c r="AM6" s="58">
        <v>811</v>
      </c>
      <c r="AN6" s="56">
        <v>3.44E-2</v>
      </c>
      <c r="AO6" s="18" t="e">
        <f>ROUND(#REF!*AN6,0)</f>
        <v>#REF!</v>
      </c>
      <c r="AP6" s="58">
        <v>90</v>
      </c>
      <c r="AQ6" s="58">
        <v>242</v>
      </c>
      <c r="AR6" s="58">
        <v>0</v>
      </c>
      <c r="AS6" s="58">
        <v>0</v>
      </c>
      <c r="AT6" s="32" t="e">
        <f t="shared" si="0"/>
        <v>#REF!</v>
      </c>
      <c r="AU6" s="62">
        <v>920040244557</v>
      </c>
      <c r="AV6" s="51">
        <v>920040244557</v>
      </c>
      <c r="AW6" s="57" t="s">
        <v>96</v>
      </c>
      <c r="AX6" s="107" t="s">
        <v>133</v>
      </c>
      <c r="AY6" s="6"/>
    </row>
    <row r="7" spans="1:51" s="10" customFormat="1" ht="51.75" customHeight="1" thickBot="1">
      <c r="A7" s="12"/>
      <c r="B7" s="33">
        <v>4</v>
      </c>
      <c r="C7" s="34" t="s">
        <v>59</v>
      </c>
      <c r="D7" s="35" t="s">
        <v>60</v>
      </c>
      <c r="E7" s="35" t="s">
        <v>60</v>
      </c>
      <c r="F7" s="43" t="s">
        <v>98</v>
      </c>
      <c r="G7" s="35" t="s">
        <v>66</v>
      </c>
      <c r="H7" s="43" t="s">
        <v>40</v>
      </c>
      <c r="I7" s="43" t="s">
        <v>61</v>
      </c>
      <c r="J7" s="43" t="s">
        <v>11</v>
      </c>
      <c r="K7" s="41">
        <v>2012</v>
      </c>
      <c r="L7" s="39">
        <v>40996</v>
      </c>
      <c r="M7" s="35">
        <v>481</v>
      </c>
      <c r="N7" s="35">
        <v>1690</v>
      </c>
      <c r="O7" s="41">
        <v>1360</v>
      </c>
      <c r="P7" s="41">
        <v>54</v>
      </c>
      <c r="Q7" s="59" t="s">
        <v>120</v>
      </c>
      <c r="R7" s="42">
        <v>5</v>
      </c>
      <c r="S7" s="35" t="s">
        <v>42</v>
      </c>
      <c r="T7" s="55">
        <v>45725</v>
      </c>
      <c r="U7" s="55">
        <v>46089</v>
      </c>
      <c r="V7" s="44">
        <v>45744</v>
      </c>
      <c r="W7" s="44">
        <v>46108</v>
      </c>
      <c r="X7" s="44">
        <v>45744</v>
      </c>
      <c r="Y7" s="44">
        <v>46108</v>
      </c>
      <c r="Z7" s="44">
        <v>45744</v>
      </c>
      <c r="AA7" s="44">
        <v>46108</v>
      </c>
      <c r="AB7" s="44">
        <v>45744</v>
      </c>
      <c r="AC7" s="44">
        <v>46108</v>
      </c>
      <c r="AD7" s="45" t="s">
        <v>42</v>
      </c>
      <c r="AE7" s="45" t="s">
        <v>42</v>
      </c>
      <c r="AF7" s="97">
        <f>19700+4000</f>
        <v>23700</v>
      </c>
      <c r="AG7" s="46" t="s">
        <v>39</v>
      </c>
      <c r="AH7" s="53">
        <v>184907</v>
      </c>
      <c r="AI7" s="48" t="s">
        <v>95</v>
      </c>
      <c r="AJ7" s="49">
        <v>15000</v>
      </c>
      <c r="AK7" s="50" t="s">
        <v>138</v>
      </c>
      <c r="AL7" s="66" t="s">
        <v>42</v>
      </c>
      <c r="AM7" s="58">
        <v>811</v>
      </c>
      <c r="AN7" s="56">
        <v>3.44E-2</v>
      </c>
      <c r="AO7" s="18" t="e">
        <f>ROUND(#REF!*AN7,0)-1</f>
        <v>#REF!</v>
      </c>
      <c r="AP7" s="58">
        <v>90</v>
      </c>
      <c r="AQ7" s="58">
        <v>242</v>
      </c>
      <c r="AR7" s="58">
        <v>0</v>
      </c>
      <c r="AS7" s="58">
        <v>0</v>
      </c>
      <c r="AT7" s="32" t="e">
        <f t="shared" si="0"/>
        <v>#REF!</v>
      </c>
      <c r="AU7" s="61">
        <v>920040244560</v>
      </c>
      <c r="AV7" s="54">
        <v>920040244560</v>
      </c>
      <c r="AW7" s="57" t="s">
        <v>96</v>
      </c>
      <c r="AX7" s="107" t="s">
        <v>133</v>
      </c>
      <c r="AY7" s="6"/>
    </row>
    <row r="8" spans="1:51" s="10" customFormat="1" ht="51.75" customHeight="1" thickBot="1">
      <c r="A8" s="12"/>
      <c r="B8" s="33">
        <v>5</v>
      </c>
      <c r="C8" s="34" t="s">
        <v>59</v>
      </c>
      <c r="D8" s="34" t="s">
        <v>59</v>
      </c>
      <c r="E8" s="35" t="s">
        <v>60</v>
      </c>
      <c r="F8" s="43" t="s">
        <v>99</v>
      </c>
      <c r="G8" s="35" t="s">
        <v>67</v>
      </c>
      <c r="H8" s="43" t="s">
        <v>47</v>
      </c>
      <c r="I8" s="43" t="s">
        <v>68</v>
      </c>
      <c r="J8" s="43" t="s">
        <v>38</v>
      </c>
      <c r="K8" s="41">
        <v>2017</v>
      </c>
      <c r="L8" s="39">
        <v>43214</v>
      </c>
      <c r="M8" s="42" t="s">
        <v>141</v>
      </c>
      <c r="N8" s="42">
        <v>2255</v>
      </c>
      <c r="O8" s="41">
        <v>1499</v>
      </c>
      <c r="P8" s="41">
        <v>74.2</v>
      </c>
      <c r="Q8" s="59" t="s">
        <v>123</v>
      </c>
      <c r="R8" s="42">
        <v>7</v>
      </c>
      <c r="S8" s="35" t="s">
        <v>42</v>
      </c>
      <c r="T8" s="55">
        <v>45725</v>
      </c>
      <c r="U8" s="55">
        <v>46089</v>
      </c>
      <c r="V8" s="44">
        <v>45794</v>
      </c>
      <c r="W8" s="60">
        <v>46158</v>
      </c>
      <c r="X8" s="44">
        <v>45794</v>
      </c>
      <c r="Y8" s="60">
        <v>46158</v>
      </c>
      <c r="Z8" s="44">
        <v>45794</v>
      </c>
      <c r="AA8" s="60">
        <v>46158</v>
      </c>
      <c r="AB8" s="44">
        <v>45794</v>
      </c>
      <c r="AC8" s="60">
        <v>46158</v>
      </c>
      <c r="AD8" s="45" t="s">
        <v>42</v>
      </c>
      <c r="AE8" s="45" t="s">
        <v>42</v>
      </c>
      <c r="AF8" s="99">
        <f>63700*0.92+4000</f>
        <v>62604</v>
      </c>
      <c r="AG8" s="46" t="s">
        <v>39</v>
      </c>
      <c r="AH8" s="53">
        <v>251409</v>
      </c>
      <c r="AI8" s="48" t="s">
        <v>95</v>
      </c>
      <c r="AJ8" s="49">
        <v>15000</v>
      </c>
      <c r="AK8" s="50" t="s">
        <v>138</v>
      </c>
      <c r="AL8" s="66" t="s">
        <v>42</v>
      </c>
      <c r="AM8" s="58">
        <v>1545</v>
      </c>
      <c r="AN8" s="56">
        <v>2.8500000000000001E-2</v>
      </c>
      <c r="AO8" s="18" t="e">
        <f>ROUND(#REF!*AN8,0)</f>
        <v>#REF!</v>
      </c>
      <c r="AP8" s="58">
        <v>90</v>
      </c>
      <c r="AQ8" s="58">
        <v>242</v>
      </c>
      <c r="AR8" s="58">
        <v>0</v>
      </c>
      <c r="AS8" s="58">
        <v>0</v>
      </c>
      <c r="AT8" s="32" t="e">
        <f t="shared" si="0"/>
        <v>#REF!</v>
      </c>
      <c r="AU8" s="62">
        <v>920041749366</v>
      </c>
      <c r="AV8" s="62">
        <v>920041749366</v>
      </c>
      <c r="AW8" s="57" t="s">
        <v>96</v>
      </c>
      <c r="AX8" s="107" t="s">
        <v>133</v>
      </c>
      <c r="AY8" s="6"/>
    </row>
    <row r="9" spans="1:51" s="10" customFormat="1" ht="51.75" customHeight="1" thickBot="1">
      <c r="A9" s="12"/>
      <c r="B9" s="33">
        <v>6</v>
      </c>
      <c r="C9" s="34" t="s">
        <v>59</v>
      </c>
      <c r="D9" s="35" t="s">
        <v>60</v>
      </c>
      <c r="E9" s="35" t="s">
        <v>60</v>
      </c>
      <c r="F9" s="43" t="s">
        <v>100</v>
      </c>
      <c r="G9" s="34" t="s">
        <v>69</v>
      </c>
      <c r="H9" s="43" t="s">
        <v>48</v>
      </c>
      <c r="I9" s="43" t="s">
        <v>64</v>
      </c>
      <c r="J9" s="43" t="s">
        <v>11</v>
      </c>
      <c r="K9" s="41">
        <v>2016</v>
      </c>
      <c r="L9" s="36">
        <v>42520</v>
      </c>
      <c r="M9" s="42" t="s">
        <v>142</v>
      </c>
      <c r="N9" s="42" t="s">
        <v>143</v>
      </c>
      <c r="O9" s="41">
        <v>1598</v>
      </c>
      <c r="P9" s="41">
        <v>84</v>
      </c>
      <c r="Q9" s="59" t="s">
        <v>120</v>
      </c>
      <c r="R9" s="42">
        <v>5</v>
      </c>
      <c r="S9" s="35" t="s">
        <v>42</v>
      </c>
      <c r="T9" s="55">
        <v>45725</v>
      </c>
      <c r="U9" s="55">
        <v>46089</v>
      </c>
      <c r="V9" s="44">
        <v>45807</v>
      </c>
      <c r="W9" s="44">
        <v>46171</v>
      </c>
      <c r="X9" s="44">
        <v>45807</v>
      </c>
      <c r="Y9" s="44">
        <v>46171</v>
      </c>
      <c r="Z9" s="44">
        <v>45807</v>
      </c>
      <c r="AA9" s="44">
        <v>46171</v>
      </c>
      <c r="AB9" s="44">
        <v>45807</v>
      </c>
      <c r="AC9" s="44">
        <v>46171</v>
      </c>
      <c r="AD9" s="45" t="s">
        <v>42</v>
      </c>
      <c r="AE9" s="45" t="s">
        <v>42</v>
      </c>
      <c r="AF9" s="98">
        <f>28700+4000</f>
        <v>32700</v>
      </c>
      <c r="AG9" s="46" t="s">
        <v>39</v>
      </c>
      <c r="AH9" s="47">
        <v>128010</v>
      </c>
      <c r="AI9" s="48" t="s">
        <v>95</v>
      </c>
      <c r="AJ9" s="49">
        <v>15000</v>
      </c>
      <c r="AK9" s="50" t="s">
        <v>138</v>
      </c>
      <c r="AL9" s="66" t="s">
        <v>42</v>
      </c>
      <c r="AM9" s="58">
        <v>811</v>
      </c>
      <c r="AN9" s="56">
        <v>3.44E-2</v>
      </c>
      <c r="AO9" s="18" t="e">
        <f>ROUND(#REF!*AN9,0)</f>
        <v>#REF!</v>
      </c>
      <c r="AP9" s="58">
        <v>90</v>
      </c>
      <c r="AQ9" s="58">
        <v>242</v>
      </c>
      <c r="AR9" s="58">
        <v>0</v>
      </c>
      <c r="AS9" s="58">
        <v>0</v>
      </c>
      <c r="AT9" s="32" t="e">
        <f t="shared" si="0"/>
        <v>#REF!</v>
      </c>
      <c r="AU9" s="62">
        <v>920041749386</v>
      </c>
      <c r="AV9" s="62">
        <v>920041749386</v>
      </c>
      <c r="AW9" s="57" t="s">
        <v>96</v>
      </c>
      <c r="AX9" s="107" t="s">
        <v>133</v>
      </c>
      <c r="AY9" s="6"/>
    </row>
    <row r="10" spans="1:51" s="10" customFormat="1" ht="51.75" customHeight="1" thickBot="1">
      <c r="A10" s="12"/>
      <c r="B10" s="33">
        <v>7</v>
      </c>
      <c r="C10" s="34" t="s">
        <v>59</v>
      </c>
      <c r="D10" s="35" t="s">
        <v>60</v>
      </c>
      <c r="E10" s="35" t="s">
        <v>60</v>
      </c>
      <c r="F10" s="43" t="s">
        <v>101</v>
      </c>
      <c r="G10" s="35" t="s">
        <v>70</v>
      </c>
      <c r="H10" s="43" t="s">
        <v>40</v>
      </c>
      <c r="I10" s="43" t="s">
        <v>61</v>
      </c>
      <c r="J10" s="43" t="s">
        <v>11</v>
      </c>
      <c r="K10" s="41">
        <v>2012</v>
      </c>
      <c r="L10" s="39">
        <v>41080</v>
      </c>
      <c r="M10" s="35">
        <v>490</v>
      </c>
      <c r="N10" s="35">
        <v>1690</v>
      </c>
      <c r="O10" s="41">
        <v>1360</v>
      </c>
      <c r="P10" s="41">
        <v>54</v>
      </c>
      <c r="Q10" s="59" t="s">
        <v>120</v>
      </c>
      <c r="R10" s="42">
        <v>5</v>
      </c>
      <c r="S10" s="35" t="s">
        <v>42</v>
      </c>
      <c r="T10" s="55">
        <v>45725</v>
      </c>
      <c r="U10" s="55">
        <v>46089</v>
      </c>
      <c r="V10" s="44">
        <v>45463</v>
      </c>
      <c r="W10" s="44">
        <v>45827</v>
      </c>
      <c r="X10" s="44">
        <v>45463</v>
      </c>
      <c r="Y10" s="44">
        <v>45827</v>
      </c>
      <c r="Z10" s="44">
        <v>45463</v>
      </c>
      <c r="AA10" s="44">
        <v>45827</v>
      </c>
      <c r="AB10" s="44">
        <v>45463</v>
      </c>
      <c r="AC10" s="44">
        <v>45827</v>
      </c>
      <c r="AD10" s="45" t="s">
        <v>42</v>
      </c>
      <c r="AE10" s="45" t="s">
        <v>42</v>
      </c>
      <c r="AF10" s="97">
        <f>16900+4000</f>
        <v>20900</v>
      </c>
      <c r="AG10" s="46" t="s">
        <v>39</v>
      </c>
      <c r="AH10" s="53">
        <v>140186</v>
      </c>
      <c r="AI10" s="48" t="s">
        <v>95</v>
      </c>
      <c r="AJ10" s="49">
        <v>15000</v>
      </c>
      <c r="AK10" s="50" t="s">
        <v>138</v>
      </c>
      <c r="AL10" s="66" t="s">
        <v>42</v>
      </c>
      <c r="AM10" s="58">
        <v>811</v>
      </c>
      <c r="AN10" s="56">
        <v>3.44E-2</v>
      </c>
      <c r="AO10" s="18" t="e">
        <f>ROUND(#REF!*AN10,0)-1</f>
        <v>#REF!</v>
      </c>
      <c r="AP10" s="58">
        <v>90</v>
      </c>
      <c r="AQ10" s="58">
        <v>242</v>
      </c>
      <c r="AR10" s="58">
        <v>0</v>
      </c>
      <c r="AS10" s="58">
        <v>0</v>
      </c>
      <c r="AT10" s="32" t="e">
        <f t="shared" si="0"/>
        <v>#REF!</v>
      </c>
      <c r="AU10" s="62">
        <v>920042681334</v>
      </c>
      <c r="AV10" s="62">
        <v>920042681334</v>
      </c>
      <c r="AW10" s="57" t="s">
        <v>96</v>
      </c>
      <c r="AX10" s="107" t="s">
        <v>133</v>
      </c>
      <c r="AY10" s="6"/>
    </row>
    <row r="11" spans="1:51" s="10" customFormat="1" ht="51.75" customHeight="1" thickBot="1">
      <c r="A11" s="12"/>
      <c r="B11" s="33">
        <v>8</v>
      </c>
      <c r="C11" s="34" t="s">
        <v>59</v>
      </c>
      <c r="D11" s="35" t="s">
        <v>60</v>
      </c>
      <c r="E11" s="35" t="s">
        <v>60</v>
      </c>
      <c r="F11" s="43" t="s">
        <v>102</v>
      </c>
      <c r="G11" s="38" t="s">
        <v>71</v>
      </c>
      <c r="H11" s="43" t="s">
        <v>40</v>
      </c>
      <c r="I11" s="43" t="s">
        <v>61</v>
      </c>
      <c r="J11" s="43" t="s">
        <v>11</v>
      </c>
      <c r="K11" s="41">
        <v>2012</v>
      </c>
      <c r="L11" s="36">
        <v>41080</v>
      </c>
      <c r="M11" s="37">
        <v>490</v>
      </c>
      <c r="N11" s="37">
        <v>1690</v>
      </c>
      <c r="O11" s="41">
        <v>1360</v>
      </c>
      <c r="P11" s="41">
        <v>54</v>
      </c>
      <c r="Q11" s="59" t="s">
        <v>120</v>
      </c>
      <c r="R11" s="42">
        <v>5</v>
      </c>
      <c r="S11" s="35" t="s">
        <v>42</v>
      </c>
      <c r="T11" s="55">
        <v>45725</v>
      </c>
      <c r="U11" s="55">
        <v>46089</v>
      </c>
      <c r="V11" s="44">
        <v>45463</v>
      </c>
      <c r="W11" s="44">
        <v>45827</v>
      </c>
      <c r="X11" s="44">
        <v>45463</v>
      </c>
      <c r="Y11" s="44">
        <v>45827</v>
      </c>
      <c r="Z11" s="44">
        <v>45463</v>
      </c>
      <c r="AA11" s="44">
        <v>45827</v>
      </c>
      <c r="AB11" s="44">
        <v>45463</v>
      </c>
      <c r="AC11" s="44">
        <v>45827</v>
      </c>
      <c r="AD11" s="45" t="s">
        <v>42</v>
      </c>
      <c r="AE11" s="45" t="s">
        <v>42</v>
      </c>
      <c r="AF11" s="98">
        <v>19000</v>
      </c>
      <c r="AG11" s="46" t="s">
        <v>39</v>
      </c>
      <c r="AH11" s="47">
        <v>202727</v>
      </c>
      <c r="AI11" s="48" t="s">
        <v>95</v>
      </c>
      <c r="AJ11" s="49">
        <v>15000</v>
      </c>
      <c r="AK11" s="50" t="s">
        <v>138</v>
      </c>
      <c r="AL11" s="66" t="s">
        <v>42</v>
      </c>
      <c r="AM11" s="58">
        <v>811</v>
      </c>
      <c r="AN11" s="56">
        <v>3.44E-2</v>
      </c>
      <c r="AO11" s="18" t="e">
        <f>ROUND(#REF!*AN11,0)</f>
        <v>#REF!</v>
      </c>
      <c r="AP11" s="58">
        <v>90</v>
      </c>
      <c r="AQ11" s="58">
        <v>242</v>
      </c>
      <c r="AR11" s="58">
        <v>0</v>
      </c>
      <c r="AS11" s="58">
        <v>0</v>
      </c>
      <c r="AT11" s="32" t="e">
        <f t="shared" si="0"/>
        <v>#REF!</v>
      </c>
      <c r="AU11" s="62">
        <v>920042681404</v>
      </c>
      <c r="AV11" s="62">
        <v>920042681404</v>
      </c>
      <c r="AW11" s="57" t="s">
        <v>96</v>
      </c>
      <c r="AX11" s="107" t="s">
        <v>133</v>
      </c>
      <c r="AY11" s="6"/>
    </row>
    <row r="12" spans="1:51" s="10" customFormat="1" ht="51.75" customHeight="1" thickBot="1">
      <c r="A12" s="12"/>
      <c r="B12" s="33">
        <v>9</v>
      </c>
      <c r="C12" s="34" t="s">
        <v>59</v>
      </c>
      <c r="D12" s="35" t="s">
        <v>60</v>
      </c>
      <c r="E12" s="35" t="s">
        <v>60</v>
      </c>
      <c r="F12" s="43" t="s">
        <v>103</v>
      </c>
      <c r="G12" s="34" t="s">
        <v>72</v>
      </c>
      <c r="H12" s="43" t="s">
        <v>73</v>
      </c>
      <c r="I12" s="43" t="s">
        <v>74</v>
      </c>
      <c r="J12" s="43" t="s">
        <v>37</v>
      </c>
      <c r="K12" s="41">
        <v>2004</v>
      </c>
      <c r="L12" s="36">
        <v>38197</v>
      </c>
      <c r="M12" s="37">
        <v>460</v>
      </c>
      <c r="N12" s="37">
        <v>550</v>
      </c>
      <c r="O12" s="37" t="s">
        <v>42</v>
      </c>
      <c r="P12" s="40" t="s">
        <v>42</v>
      </c>
      <c r="Q12" s="35" t="s">
        <v>42</v>
      </c>
      <c r="R12" s="38">
        <v>0</v>
      </c>
      <c r="S12" s="35" t="s">
        <v>42</v>
      </c>
      <c r="T12" s="55">
        <v>45725</v>
      </c>
      <c r="U12" s="55">
        <v>46089</v>
      </c>
      <c r="V12" s="44">
        <v>45869</v>
      </c>
      <c r="W12" s="44">
        <v>46233</v>
      </c>
      <c r="X12" s="44" t="s">
        <v>42</v>
      </c>
      <c r="Y12" s="44" t="s">
        <v>42</v>
      </c>
      <c r="Z12" s="44" t="s">
        <v>42</v>
      </c>
      <c r="AA12" s="44" t="s">
        <v>42</v>
      </c>
      <c r="AB12" s="44" t="s">
        <v>42</v>
      </c>
      <c r="AC12" s="44" t="s">
        <v>42</v>
      </c>
      <c r="AD12" s="45" t="s">
        <v>42</v>
      </c>
      <c r="AE12" s="45" t="s">
        <v>42</v>
      </c>
      <c r="AF12" s="98" t="s">
        <v>42</v>
      </c>
      <c r="AG12" s="46" t="s">
        <v>42</v>
      </c>
      <c r="AH12" s="67" t="s">
        <v>42</v>
      </c>
      <c r="AI12" s="45" t="s">
        <v>42</v>
      </c>
      <c r="AJ12" s="49" t="s">
        <v>34</v>
      </c>
      <c r="AK12" s="45" t="s">
        <v>42</v>
      </c>
      <c r="AL12" s="66" t="s">
        <v>42</v>
      </c>
      <c r="AM12" s="58">
        <v>161</v>
      </c>
      <c r="AN12" s="68"/>
      <c r="AO12" s="18">
        <v>0</v>
      </c>
      <c r="AP12" s="58">
        <v>0</v>
      </c>
      <c r="AQ12" s="58">
        <v>0</v>
      </c>
      <c r="AR12" s="58">
        <v>0</v>
      </c>
      <c r="AS12" s="58">
        <v>0</v>
      </c>
      <c r="AT12" s="32">
        <f t="shared" si="0"/>
        <v>161</v>
      </c>
      <c r="AU12" s="62">
        <v>920043497301</v>
      </c>
      <c r="AV12" s="62" t="s">
        <v>42</v>
      </c>
      <c r="AW12" s="57" t="s">
        <v>96</v>
      </c>
      <c r="AX12" s="107"/>
      <c r="AY12" s="6"/>
    </row>
    <row r="13" spans="1:51" s="10" customFormat="1" ht="51.75" customHeight="1" thickBot="1">
      <c r="A13" s="12"/>
      <c r="B13" s="33">
        <v>10</v>
      </c>
      <c r="C13" s="34" t="s">
        <v>59</v>
      </c>
      <c r="D13" s="34" t="s">
        <v>59</v>
      </c>
      <c r="E13" s="35" t="s">
        <v>60</v>
      </c>
      <c r="F13" s="43" t="s">
        <v>104</v>
      </c>
      <c r="G13" s="34" t="s">
        <v>75</v>
      </c>
      <c r="H13" s="43" t="s">
        <v>47</v>
      </c>
      <c r="I13" s="43" t="s">
        <v>68</v>
      </c>
      <c r="J13" s="43" t="s">
        <v>38</v>
      </c>
      <c r="K13" s="41">
        <v>2022</v>
      </c>
      <c r="L13" s="36">
        <v>44785</v>
      </c>
      <c r="M13" s="37">
        <v>560</v>
      </c>
      <c r="N13" s="37">
        <v>2405</v>
      </c>
      <c r="O13" s="37">
        <v>1499</v>
      </c>
      <c r="P13" s="40">
        <v>88</v>
      </c>
      <c r="Q13" s="59" t="s">
        <v>123</v>
      </c>
      <c r="R13" s="38">
        <v>7</v>
      </c>
      <c r="S13" s="35" t="s">
        <v>42</v>
      </c>
      <c r="T13" s="55">
        <v>45725</v>
      </c>
      <c r="U13" s="55">
        <v>46089</v>
      </c>
      <c r="V13" s="44">
        <v>45898</v>
      </c>
      <c r="W13" s="44">
        <v>46262</v>
      </c>
      <c r="X13" s="44">
        <v>45898</v>
      </c>
      <c r="Y13" s="44">
        <v>46262</v>
      </c>
      <c r="Z13" s="44">
        <v>45898</v>
      </c>
      <c r="AA13" s="44">
        <v>46262</v>
      </c>
      <c r="AB13" s="44">
        <v>45898</v>
      </c>
      <c r="AC13" s="44">
        <v>46262</v>
      </c>
      <c r="AD13" s="45" t="s">
        <v>42</v>
      </c>
      <c r="AE13" s="45" t="s">
        <v>42</v>
      </c>
      <c r="AF13" s="98">
        <f>169700*0.92+4000</f>
        <v>160124</v>
      </c>
      <c r="AG13" s="46" t="s">
        <v>39</v>
      </c>
      <c r="AH13" s="69">
        <v>74747</v>
      </c>
      <c r="AI13" s="48" t="s">
        <v>95</v>
      </c>
      <c r="AJ13" s="49">
        <v>15000</v>
      </c>
      <c r="AK13" s="50" t="s">
        <v>138</v>
      </c>
      <c r="AL13" s="66" t="s">
        <v>42</v>
      </c>
      <c r="AM13" s="58">
        <v>1545</v>
      </c>
      <c r="AN13" s="56">
        <v>2.8500000000000001E-2</v>
      </c>
      <c r="AO13" s="18" t="e">
        <f>ROUND(#REF!*AN13,0)</f>
        <v>#REF!</v>
      </c>
      <c r="AP13" s="58">
        <v>90</v>
      </c>
      <c r="AQ13" s="58">
        <v>242</v>
      </c>
      <c r="AR13" s="58">
        <v>0</v>
      </c>
      <c r="AS13" s="58">
        <v>0</v>
      </c>
      <c r="AT13" s="32" t="e">
        <f t="shared" si="0"/>
        <v>#REF!</v>
      </c>
      <c r="AU13" s="62">
        <v>920043497304</v>
      </c>
      <c r="AV13" s="62">
        <v>920043497304</v>
      </c>
      <c r="AW13" s="57" t="s">
        <v>96</v>
      </c>
      <c r="AX13" s="107" t="s">
        <v>133</v>
      </c>
      <c r="AY13" s="6"/>
    </row>
    <row r="14" spans="1:51" s="10" customFormat="1" ht="51.75" customHeight="1" thickBot="1">
      <c r="A14" s="12"/>
      <c r="B14" s="33">
        <v>11</v>
      </c>
      <c r="C14" s="34" t="s">
        <v>59</v>
      </c>
      <c r="D14" s="35" t="s">
        <v>60</v>
      </c>
      <c r="E14" s="35" t="s">
        <v>60</v>
      </c>
      <c r="F14" s="43" t="s">
        <v>105</v>
      </c>
      <c r="G14" s="35" t="s">
        <v>76</v>
      </c>
      <c r="H14" s="43" t="s">
        <v>47</v>
      </c>
      <c r="I14" s="43" t="s">
        <v>68</v>
      </c>
      <c r="J14" s="43" t="s">
        <v>38</v>
      </c>
      <c r="K14" s="41">
        <v>2017</v>
      </c>
      <c r="L14" s="39">
        <v>42944</v>
      </c>
      <c r="M14" s="35">
        <v>495</v>
      </c>
      <c r="N14" s="35">
        <v>2255</v>
      </c>
      <c r="O14" s="41">
        <v>1499</v>
      </c>
      <c r="P14" s="41">
        <v>74</v>
      </c>
      <c r="Q14" s="59" t="s">
        <v>123</v>
      </c>
      <c r="R14" s="42">
        <v>7</v>
      </c>
      <c r="S14" s="35" t="s">
        <v>42</v>
      </c>
      <c r="T14" s="55">
        <v>45725</v>
      </c>
      <c r="U14" s="55">
        <v>46089</v>
      </c>
      <c r="V14" s="44">
        <v>45891</v>
      </c>
      <c r="W14" s="44">
        <v>46255</v>
      </c>
      <c r="X14" s="44">
        <v>45891</v>
      </c>
      <c r="Y14" s="44">
        <v>46255</v>
      </c>
      <c r="Z14" s="44">
        <v>45891</v>
      </c>
      <c r="AA14" s="44">
        <v>46255</v>
      </c>
      <c r="AB14" s="44">
        <v>45891</v>
      </c>
      <c r="AC14" s="44">
        <v>46255</v>
      </c>
      <c r="AD14" s="45" t="s">
        <v>42</v>
      </c>
      <c r="AE14" s="45" t="s">
        <v>42</v>
      </c>
      <c r="AF14" s="97">
        <f>57000*0.92+4000</f>
        <v>56440</v>
      </c>
      <c r="AG14" s="46" t="s">
        <v>39</v>
      </c>
      <c r="AH14" s="53">
        <v>267413</v>
      </c>
      <c r="AI14" s="48" t="s">
        <v>95</v>
      </c>
      <c r="AJ14" s="49">
        <v>15000</v>
      </c>
      <c r="AK14" s="50" t="s">
        <v>138</v>
      </c>
      <c r="AL14" s="66" t="s">
        <v>42</v>
      </c>
      <c r="AM14" s="58">
        <v>1545</v>
      </c>
      <c r="AN14" s="56">
        <v>2.8500000000000001E-2</v>
      </c>
      <c r="AO14" s="18" t="e">
        <f>ROUND(#REF!*AN14,0)</f>
        <v>#REF!</v>
      </c>
      <c r="AP14" s="58">
        <v>90</v>
      </c>
      <c r="AQ14" s="58">
        <v>242</v>
      </c>
      <c r="AR14" s="58">
        <v>0</v>
      </c>
      <c r="AS14" s="58">
        <v>0</v>
      </c>
      <c r="AT14" s="32" t="e">
        <f t="shared" si="0"/>
        <v>#REF!</v>
      </c>
      <c r="AU14" s="62">
        <v>920043497307</v>
      </c>
      <c r="AV14" s="62">
        <v>920043497307</v>
      </c>
      <c r="AW14" s="57" t="s">
        <v>96</v>
      </c>
      <c r="AX14" s="107" t="s">
        <v>133</v>
      </c>
      <c r="AY14" s="6"/>
    </row>
    <row r="15" spans="1:51" s="10" customFormat="1" ht="51.75" customHeight="1" thickBot="1">
      <c r="A15" s="12"/>
      <c r="B15" s="33">
        <v>12</v>
      </c>
      <c r="C15" s="34" t="s">
        <v>59</v>
      </c>
      <c r="D15" s="35" t="s">
        <v>60</v>
      </c>
      <c r="E15" s="35" t="s">
        <v>60</v>
      </c>
      <c r="F15" s="43" t="s">
        <v>106</v>
      </c>
      <c r="G15" s="35" t="s">
        <v>77</v>
      </c>
      <c r="H15" s="43" t="s">
        <v>40</v>
      </c>
      <c r="I15" s="43" t="s">
        <v>52</v>
      </c>
      <c r="J15" s="43" t="s">
        <v>11</v>
      </c>
      <c r="K15" s="41">
        <v>2009</v>
      </c>
      <c r="L15" s="39">
        <v>40065</v>
      </c>
      <c r="M15" s="35">
        <v>415</v>
      </c>
      <c r="N15" s="35">
        <v>1255</v>
      </c>
      <c r="O15" s="41">
        <v>1108</v>
      </c>
      <c r="P15" s="41">
        <v>40</v>
      </c>
      <c r="Q15" s="59" t="s">
        <v>120</v>
      </c>
      <c r="R15" s="42">
        <v>5</v>
      </c>
      <c r="S15" s="35" t="s">
        <v>42</v>
      </c>
      <c r="T15" s="55">
        <v>45725</v>
      </c>
      <c r="U15" s="55">
        <v>46089</v>
      </c>
      <c r="V15" s="44">
        <v>45909</v>
      </c>
      <c r="W15" s="44">
        <v>46273</v>
      </c>
      <c r="X15" s="44">
        <v>45909</v>
      </c>
      <c r="Y15" s="44">
        <v>46273</v>
      </c>
      <c r="Z15" s="44">
        <v>45909</v>
      </c>
      <c r="AA15" s="44">
        <v>46273</v>
      </c>
      <c r="AB15" s="44">
        <v>45909</v>
      </c>
      <c r="AC15" s="44">
        <v>46273</v>
      </c>
      <c r="AD15" s="45" t="s">
        <v>42</v>
      </c>
      <c r="AE15" s="45" t="s">
        <v>42</v>
      </c>
      <c r="AF15" s="97">
        <v>8400</v>
      </c>
      <c r="AG15" s="46" t="s">
        <v>39</v>
      </c>
      <c r="AH15" s="53">
        <v>146367</v>
      </c>
      <c r="AI15" s="48" t="s">
        <v>95</v>
      </c>
      <c r="AJ15" s="49">
        <v>15000</v>
      </c>
      <c r="AK15" s="50" t="s">
        <v>138</v>
      </c>
      <c r="AL15" s="66" t="s">
        <v>42</v>
      </c>
      <c r="AM15" s="58">
        <v>811</v>
      </c>
      <c r="AN15" s="56">
        <v>3.44E-2</v>
      </c>
      <c r="AO15" s="19" t="e">
        <f>ROUND(#REF!*AN15,0)-1</f>
        <v>#REF!</v>
      </c>
      <c r="AP15" s="58">
        <v>90</v>
      </c>
      <c r="AQ15" s="58">
        <v>242</v>
      </c>
      <c r="AR15" s="58">
        <v>0</v>
      </c>
      <c r="AS15" s="58">
        <v>0</v>
      </c>
      <c r="AT15" s="20" t="e">
        <f t="shared" si="0"/>
        <v>#REF!</v>
      </c>
      <c r="AU15" s="62">
        <v>920043497312</v>
      </c>
      <c r="AV15" s="62">
        <v>920043497312</v>
      </c>
      <c r="AW15" s="57" t="s">
        <v>96</v>
      </c>
      <c r="AX15" s="107"/>
      <c r="AY15" s="6"/>
    </row>
    <row r="16" spans="1:51" s="10" customFormat="1" ht="51.75" customHeight="1" thickBot="1">
      <c r="A16" s="12"/>
      <c r="B16" s="33">
        <v>13</v>
      </c>
      <c r="C16" s="34" t="s">
        <v>59</v>
      </c>
      <c r="D16" s="35" t="s">
        <v>60</v>
      </c>
      <c r="E16" s="35" t="s">
        <v>60</v>
      </c>
      <c r="F16" s="43" t="s">
        <v>107</v>
      </c>
      <c r="G16" s="34" t="s">
        <v>78</v>
      </c>
      <c r="H16" s="43" t="s">
        <v>48</v>
      </c>
      <c r="I16" s="43" t="s">
        <v>55</v>
      </c>
      <c r="J16" s="43" t="s">
        <v>11</v>
      </c>
      <c r="K16" s="41">
        <v>2016</v>
      </c>
      <c r="L16" s="36">
        <v>42699</v>
      </c>
      <c r="M16" s="37">
        <v>492</v>
      </c>
      <c r="N16" s="37">
        <v>1764</v>
      </c>
      <c r="O16" s="41">
        <v>1598</v>
      </c>
      <c r="P16" s="41">
        <v>75</v>
      </c>
      <c r="Q16" s="59" t="s">
        <v>120</v>
      </c>
      <c r="R16" s="42">
        <v>5</v>
      </c>
      <c r="S16" s="35" t="s">
        <v>42</v>
      </c>
      <c r="T16" s="55">
        <v>45360</v>
      </c>
      <c r="U16" s="55">
        <v>45724</v>
      </c>
      <c r="V16" s="44">
        <v>45986</v>
      </c>
      <c r="W16" s="44">
        <v>46350</v>
      </c>
      <c r="X16" s="44">
        <v>45986</v>
      </c>
      <c r="Y16" s="44">
        <v>46350</v>
      </c>
      <c r="Z16" s="44">
        <v>45986</v>
      </c>
      <c r="AA16" s="44">
        <v>46350</v>
      </c>
      <c r="AB16" s="44">
        <v>45986</v>
      </c>
      <c r="AC16" s="44">
        <v>46350</v>
      </c>
      <c r="AD16" s="45" t="s">
        <v>42</v>
      </c>
      <c r="AE16" s="45" t="s">
        <v>42</v>
      </c>
      <c r="AF16" s="98">
        <f>22600+4000</f>
        <v>26600</v>
      </c>
      <c r="AG16" s="46" t="s">
        <v>39</v>
      </c>
      <c r="AH16" s="47">
        <v>198350</v>
      </c>
      <c r="AI16" s="48" t="s">
        <v>95</v>
      </c>
      <c r="AJ16" s="49">
        <v>15000</v>
      </c>
      <c r="AK16" s="50" t="s">
        <v>138</v>
      </c>
      <c r="AL16" s="66" t="s">
        <v>42</v>
      </c>
      <c r="AM16" s="58">
        <v>811</v>
      </c>
      <c r="AN16" s="56">
        <v>3.44E-2</v>
      </c>
      <c r="AO16" s="18" t="e">
        <f>ROUND(#REF!*AN16,0)</f>
        <v>#REF!</v>
      </c>
      <c r="AP16" s="58">
        <v>90</v>
      </c>
      <c r="AQ16" s="58">
        <v>242</v>
      </c>
      <c r="AR16" s="58">
        <v>0</v>
      </c>
      <c r="AS16" s="58">
        <v>0</v>
      </c>
      <c r="AT16" s="32" t="e">
        <f t="shared" si="0"/>
        <v>#REF!</v>
      </c>
      <c r="AU16" s="62">
        <v>920046916571</v>
      </c>
      <c r="AV16" s="62">
        <v>920046916571</v>
      </c>
      <c r="AW16" s="57" t="s">
        <v>96</v>
      </c>
      <c r="AX16" s="107" t="s">
        <v>133</v>
      </c>
      <c r="AY16" s="6"/>
    </row>
    <row r="17" spans="1:51" s="10" customFormat="1" ht="51.75" customHeight="1" thickBot="1">
      <c r="A17" s="12"/>
      <c r="B17" s="33">
        <v>14</v>
      </c>
      <c r="C17" s="34" t="s">
        <v>59</v>
      </c>
      <c r="D17" s="35" t="s">
        <v>60</v>
      </c>
      <c r="E17" s="35" t="s">
        <v>60</v>
      </c>
      <c r="F17" s="43" t="s">
        <v>108</v>
      </c>
      <c r="G17" s="34" t="s">
        <v>79</v>
      </c>
      <c r="H17" s="43" t="s">
        <v>48</v>
      </c>
      <c r="I17" s="43" t="s">
        <v>55</v>
      </c>
      <c r="J17" s="43" t="s">
        <v>11</v>
      </c>
      <c r="K17" s="41">
        <v>2016</v>
      </c>
      <c r="L17" s="36">
        <v>42699</v>
      </c>
      <c r="M17" s="37">
        <v>492</v>
      </c>
      <c r="N17" s="37">
        <v>1764</v>
      </c>
      <c r="O17" s="41">
        <v>1598</v>
      </c>
      <c r="P17" s="41">
        <v>75</v>
      </c>
      <c r="Q17" s="59" t="s">
        <v>120</v>
      </c>
      <c r="R17" s="42">
        <v>5</v>
      </c>
      <c r="S17" s="35" t="s">
        <v>42</v>
      </c>
      <c r="T17" s="55">
        <v>45725</v>
      </c>
      <c r="U17" s="55">
        <v>46089</v>
      </c>
      <c r="V17" s="44">
        <v>45986</v>
      </c>
      <c r="W17" s="44">
        <v>46350</v>
      </c>
      <c r="X17" s="44">
        <v>45986</v>
      </c>
      <c r="Y17" s="44">
        <v>46350</v>
      </c>
      <c r="Z17" s="44">
        <v>45986</v>
      </c>
      <c r="AA17" s="44">
        <v>46350</v>
      </c>
      <c r="AB17" s="44">
        <v>45986</v>
      </c>
      <c r="AC17" s="44">
        <v>46350</v>
      </c>
      <c r="AD17" s="45" t="s">
        <v>42</v>
      </c>
      <c r="AE17" s="45" t="s">
        <v>42</v>
      </c>
      <c r="AF17" s="98">
        <f>22600+4000</f>
        <v>26600</v>
      </c>
      <c r="AG17" s="46" t="s">
        <v>39</v>
      </c>
      <c r="AH17" s="47">
        <v>189075</v>
      </c>
      <c r="AI17" s="48" t="s">
        <v>95</v>
      </c>
      <c r="AJ17" s="49">
        <v>15000</v>
      </c>
      <c r="AK17" s="50" t="s">
        <v>138</v>
      </c>
      <c r="AL17" s="66" t="s">
        <v>42</v>
      </c>
      <c r="AM17" s="58">
        <v>811</v>
      </c>
      <c r="AN17" s="56">
        <v>3.44E-2</v>
      </c>
      <c r="AO17" s="18" t="e">
        <f>ROUND(#REF!*AN17,0)</f>
        <v>#REF!</v>
      </c>
      <c r="AP17" s="58">
        <v>90</v>
      </c>
      <c r="AQ17" s="58">
        <v>242</v>
      </c>
      <c r="AR17" s="58">
        <v>0</v>
      </c>
      <c r="AS17" s="58">
        <v>0</v>
      </c>
      <c r="AT17" s="32" t="e">
        <f t="shared" si="0"/>
        <v>#REF!</v>
      </c>
      <c r="AU17" s="62">
        <v>920046916578</v>
      </c>
      <c r="AV17" s="62">
        <v>920046916578</v>
      </c>
      <c r="AW17" s="57" t="s">
        <v>96</v>
      </c>
      <c r="AX17" s="107" t="s">
        <v>133</v>
      </c>
      <c r="AY17" s="6"/>
    </row>
    <row r="18" spans="1:51" s="10" customFormat="1" ht="51.75" customHeight="1" thickBot="1">
      <c r="A18" s="12"/>
      <c r="B18" s="33">
        <v>15</v>
      </c>
      <c r="C18" s="34" t="s">
        <v>59</v>
      </c>
      <c r="D18" s="35" t="s">
        <v>60</v>
      </c>
      <c r="E18" s="35" t="s">
        <v>60</v>
      </c>
      <c r="F18" s="43" t="s">
        <v>109</v>
      </c>
      <c r="G18" s="34" t="s">
        <v>80</v>
      </c>
      <c r="H18" s="43" t="s">
        <v>48</v>
      </c>
      <c r="I18" s="43" t="s">
        <v>55</v>
      </c>
      <c r="J18" s="43" t="s">
        <v>11</v>
      </c>
      <c r="K18" s="41">
        <v>2016</v>
      </c>
      <c r="L18" s="36">
        <v>42699</v>
      </c>
      <c r="M18" s="37">
        <v>492</v>
      </c>
      <c r="N18" s="37">
        <v>1764</v>
      </c>
      <c r="O18" s="41">
        <v>1598</v>
      </c>
      <c r="P18" s="41">
        <v>75</v>
      </c>
      <c r="Q18" s="59" t="s">
        <v>120</v>
      </c>
      <c r="R18" s="42">
        <v>5</v>
      </c>
      <c r="S18" s="35" t="s">
        <v>42</v>
      </c>
      <c r="T18" s="55">
        <v>45725</v>
      </c>
      <c r="U18" s="55">
        <v>46089</v>
      </c>
      <c r="V18" s="44">
        <v>45986</v>
      </c>
      <c r="W18" s="44">
        <v>46350</v>
      </c>
      <c r="X18" s="44">
        <v>45986</v>
      </c>
      <c r="Y18" s="44">
        <v>46350</v>
      </c>
      <c r="Z18" s="44">
        <v>45986</v>
      </c>
      <c r="AA18" s="44">
        <v>46350</v>
      </c>
      <c r="AB18" s="44">
        <v>45986</v>
      </c>
      <c r="AC18" s="44">
        <v>46350</v>
      </c>
      <c r="AD18" s="45" t="s">
        <v>42</v>
      </c>
      <c r="AE18" s="45" t="s">
        <v>42</v>
      </c>
      <c r="AF18" s="98">
        <f>22600+4000</f>
        <v>26600</v>
      </c>
      <c r="AG18" s="46" t="s">
        <v>39</v>
      </c>
      <c r="AH18" s="47">
        <v>189534</v>
      </c>
      <c r="AI18" s="48" t="s">
        <v>95</v>
      </c>
      <c r="AJ18" s="49">
        <v>15000</v>
      </c>
      <c r="AK18" s="50" t="s">
        <v>138</v>
      </c>
      <c r="AL18" s="66" t="s">
        <v>42</v>
      </c>
      <c r="AM18" s="58">
        <v>811</v>
      </c>
      <c r="AN18" s="56">
        <v>3.44E-2</v>
      </c>
      <c r="AO18" s="18" t="e">
        <f>ROUND(#REF!*AN18,0)</f>
        <v>#REF!</v>
      </c>
      <c r="AP18" s="58">
        <v>90</v>
      </c>
      <c r="AQ18" s="58">
        <v>242</v>
      </c>
      <c r="AR18" s="58">
        <v>0</v>
      </c>
      <c r="AS18" s="58">
        <v>0</v>
      </c>
      <c r="AT18" s="32" t="e">
        <f t="shared" si="0"/>
        <v>#REF!</v>
      </c>
      <c r="AU18" s="62">
        <v>920046916584</v>
      </c>
      <c r="AV18" s="62">
        <v>920046916584</v>
      </c>
      <c r="AW18" s="57" t="s">
        <v>96</v>
      </c>
      <c r="AX18" s="107" t="s">
        <v>133</v>
      </c>
      <c r="AY18" s="6"/>
    </row>
    <row r="19" spans="1:51" s="10" customFormat="1" ht="51.75" customHeight="1" thickBot="1">
      <c r="A19" s="12"/>
      <c r="B19" s="33">
        <v>16</v>
      </c>
      <c r="C19" s="34" t="s">
        <v>59</v>
      </c>
      <c r="D19" s="35" t="s">
        <v>60</v>
      </c>
      <c r="E19" s="35" t="s">
        <v>60</v>
      </c>
      <c r="F19" s="43" t="s">
        <v>110</v>
      </c>
      <c r="G19" s="34" t="s">
        <v>81</v>
      </c>
      <c r="H19" s="43" t="s">
        <v>47</v>
      </c>
      <c r="I19" s="43" t="s">
        <v>68</v>
      </c>
      <c r="J19" s="43" t="s">
        <v>38</v>
      </c>
      <c r="K19" s="41">
        <v>2017</v>
      </c>
      <c r="L19" s="36">
        <v>43049</v>
      </c>
      <c r="M19" s="35">
        <v>495</v>
      </c>
      <c r="N19" s="35">
        <v>2255</v>
      </c>
      <c r="O19" s="41">
        <v>1499</v>
      </c>
      <c r="P19" s="41">
        <v>74</v>
      </c>
      <c r="Q19" s="59" t="s">
        <v>123</v>
      </c>
      <c r="R19" s="42">
        <v>7</v>
      </c>
      <c r="S19" s="35" t="s">
        <v>42</v>
      </c>
      <c r="T19" s="55">
        <v>45360</v>
      </c>
      <c r="U19" s="55">
        <v>45724</v>
      </c>
      <c r="V19" s="44">
        <v>45999</v>
      </c>
      <c r="W19" s="44">
        <v>46363</v>
      </c>
      <c r="X19" s="44">
        <v>45999</v>
      </c>
      <c r="Y19" s="44">
        <v>46363</v>
      </c>
      <c r="Z19" s="44">
        <v>45999</v>
      </c>
      <c r="AA19" s="44">
        <v>46363</v>
      </c>
      <c r="AB19" s="44">
        <v>45999</v>
      </c>
      <c r="AC19" s="44">
        <v>46363</v>
      </c>
      <c r="AD19" s="45" t="s">
        <v>42</v>
      </c>
      <c r="AE19" s="45" t="s">
        <v>42</v>
      </c>
      <c r="AF19" s="98">
        <f>62100*0.92+4000</f>
        <v>61132</v>
      </c>
      <c r="AG19" s="46" t="s">
        <v>39</v>
      </c>
      <c r="AH19" s="47">
        <v>241423</v>
      </c>
      <c r="AI19" s="48" t="s">
        <v>95</v>
      </c>
      <c r="AJ19" s="49">
        <v>15000</v>
      </c>
      <c r="AK19" s="50" t="s">
        <v>138</v>
      </c>
      <c r="AL19" s="66" t="s">
        <v>42</v>
      </c>
      <c r="AM19" s="58">
        <v>1545</v>
      </c>
      <c r="AN19" s="56">
        <v>2.8500000000000001E-2</v>
      </c>
      <c r="AO19" s="18" t="e">
        <f>ROUND(#REF!*AN19,0)</f>
        <v>#REF!</v>
      </c>
      <c r="AP19" s="58">
        <v>90</v>
      </c>
      <c r="AQ19" s="58">
        <v>242</v>
      </c>
      <c r="AR19" s="58">
        <v>0</v>
      </c>
      <c r="AS19" s="58">
        <v>0</v>
      </c>
      <c r="AT19" s="32" t="e">
        <f t="shared" si="0"/>
        <v>#REF!</v>
      </c>
      <c r="AU19" s="62">
        <v>920046918735</v>
      </c>
      <c r="AV19" s="62">
        <v>920046918735</v>
      </c>
      <c r="AW19" s="57" t="s">
        <v>96</v>
      </c>
      <c r="AX19" s="107" t="s">
        <v>133</v>
      </c>
      <c r="AY19" s="6"/>
    </row>
    <row r="20" spans="1:51" s="10" customFormat="1" ht="51.75" customHeight="1" thickBot="1">
      <c r="A20" s="12"/>
      <c r="B20" s="33">
        <v>17</v>
      </c>
      <c r="C20" s="34" t="s">
        <v>59</v>
      </c>
      <c r="D20" s="35" t="s">
        <v>60</v>
      </c>
      <c r="E20" s="35" t="s">
        <v>60</v>
      </c>
      <c r="F20" s="43" t="s">
        <v>111</v>
      </c>
      <c r="G20" s="34" t="s">
        <v>82</v>
      </c>
      <c r="H20" s="43" t="s">
        <v>40</v>
      </c>
      <c r="I20" s="43" t="s">
        <v>52</v>
      </c>
      <c r="J20" s="43" t="s">
        <v>11</v>
      </c>
      <c r="K20" s="41">
        <v>2014</v>
      </c>
      <c r="L20" s="36">
        <v>41988</v>
      </c>
      <c r="M20" s="37">
        <v>500</v>
      </c>
      <c r="N20" s="37">
        <v>1440</v>
      </c>
      <c r="O20" s="41">
        <v>1242</v>
      </c>
      <c r="P20" s="41">
        <v>51</v>
      </c>
      <c r="Q20" s="59" t="s">
        <v>120</v>
      </c>
      <c r="R20" s="42">
        <v>5</v>
      </c>
      <c r="S20" s="35" t="s">
        <v>42</v>
      </c>
      <c r="T20" s="55">
        <v>45725</v>
      </c>
      <c r="U20" s="55">
        <v>46089</v>
      </c>
      <c r="V20" s="44">
        <v>46006</v>
      </c>
      <c r="W20" s="44">
        <v>46370</v>
      </c>
      <c r="X20" s="44">
        <v>46006</v>
      </c>
      <c r="Y20" s="44">
        <v>46370</v>
      </c>
      <c r="Z20" s="44">
        <v>46006</v>
      </c>
      <c r="AA20" s="44">
        <v>46370</v>
      </c>
      <c r="AB20" s="44">
        <v>46006</v>
      </c>
      <c r="AC20" s="44">
        <v>46370</v>
      </c>
      <c r="AD20" s="45" t="s">
        <v>42</v>
      </c>
      <c r="AE20" s="45" t="s">
        <v>42</v>
      </c>
      <c r="AF20" s="98">
        <v>22600</v>
      </c>
      <c r="AG20" s="46" t="s">
        <v>39</v>
      </c>
      <c r="AH20" s="47">
        <v>72091</v>
      </c>
      <c r="AI20" s="48" t="s">
        <v>95</v>
      </c>
      <c r="AJ20" s="49">
        <v>15000</v>
      </c>
      <c r="AK20" s="50" t="s">
        <v>138</v>
      </c>
      <c r="AL20" s="66" t="s">
        <v>42</v>
      </c>
      <c r="AM20" s="58">
        <v>811</v>
      </c>
      <c r="AN20" s="56">
        <v>3.44E-2</v>
      </c>
      <c r="AO20" s="18" t="e">
        <f>ROUND(#REF!*AN20,0)</f>
        <v>#REF!</v>
      </c>
      <c r="AP20" s="58">
        <v>90</v>
      </c>
      <c r="AQ20" s="58">
        <v>242</v>
      </c>
      <c r="AR20" s="58">
        <v>0</v>
      </c>
      <c r="AS20" s="58">
        <v>0</v>
      </c>
      <c r="AT20" s="32" t="e">
        <f t="shared" si="0"/>
        <v>#REF!</v>
      </c>
      <c r="AU20" s="62">
        <v>920046919224</v>
      </c>
      <c r="AV20" s="62">
        <v>920046919224</v>
      </c>
      <c r="AW20" s="57" t="s">
        <v>96</v>
      </c>
      <c r="AX20" s="107"/>
      <c r="AY20" s="6"/>
    </row>
    <row r="21" spans="1:51" s="10" customFormat="1" ht="51.75" customHeight="1" thickBot="1">
      <c r="A21" s="12"/>
      <c r="B21" s="33">
        <v>18</v>
      </c>
      <c r="C21" s="34" t="s">
        <v>59</v>
      </c>
      <c r="D21" s="35" t="s">
        <v>60</v>
      </c>
      <c r="E21" s="35" t="s">
        <v>60</v>
      </c>
      <c r="F21" s="43" t="s">
        <v>112</v>
      </c>
      <c r="G21" s="35" t="s">
        <v>83</v>
      </c>
      <c r="H21" s="43" t="s">
        <v>40</v>
      </c>
      <c r="I21" s="43" t="s">
        <v>61</v>
      </c>
      <c r="J21" s="43" t="s">
        <v>11</v>
      </c>
      <c r="K21" s="41">
        <v>2014</v>
      </c>
      <c r="L21" s="35" t="s">
        <v>84</v>
      </c>
      <c r="M21" s="35">
        <v>510</v>
      </c>
      <c r="N21" s="35">
        <v>1690</v>
      </c>
      <c r="O21" s="41">
        <v>1368</v>
      </c>
      <c r="P21" s="41">
        <v>57</v>
      </c>
      <c r="Q21" s="59" t="s">
        <v>120</v>
      </c>
      <c r="R21" s="42">
        <v>5</v>
      </c>
      <c r="S21" s="35" t="s">
        <v>42</v>
      </c>
      <c r="T21" s="55">
        <v>45725</v>
      </c>
      <c r="U21" s="55">
        <v>46089</v>
      </c>
      <c r="V21" s="44">
        <v>46006</v>
      </c>
      <c r="W21" s="44">
        <v>46370</v>
      </c>
      <c r="X21" s="44">
        <v>46006</v>
      </c>
      <c r="Y21" s="44">
        <v>46370</v>
      </c>
      <c r="Z21" s="44">
        <v>46006</v>
      </c>
      <c r="AA21" s="44">
        <v>46370</v>
      </c>
      <c r="AB21" s="44">
        <v>46006</v>
      </c>
      <c r="AC21" s="44">
        <v>46370</v>
      </c>
      <c r="AD21" s="45" t="s">
        <v>42</v>
      </c>
      <c r="AE21" s="45" t="s">
        <v>42</v>
      </c>
      <c r="AF21" s="97">
        <f>15400+4000</f>
        <v>19400</v>
      </c>
      <c r="AG21" s="46" t="s">
        <v>39</v>
      </c>
      <c r="AH21" s="53">
        <v>228663</v>
      </c>
      <c r="AI21" s="48" t="s">
        <v>95</v>
      </c>
      <c r="AJ21" s="49">
        <v>15000</v>
      </c>
      <c r="AK21" s="50" t="s">
        <v>138</v>
      </c>
      <c r="AL21" s="66" t="s">
        <v>42</v>
      </c>
      <c r="AM21" s="58">
        <v>811</v>
      </c>
      <c r="AN21" s="56">
        <v>3.44E-2</v>
      </c>
      <c r="AO21" s="18" t="e">
        <f>ROUND(#REF!*AN21,0)</f>
        <v>#REF!</v>
      </c>
      <c r="AP21" s="58">
        <v>90</v>
      </c>
      <c r="AQ21" s="58">
        <v>242</v>
      </c>
      <c r="AR21" s="58">
        <v>0</v>
      </c>
      <c r="AS21" s="58">
        <v>0</v>
      </c>
      <c r="AT21" s="32" t="e">
        <f t="shared" si="0"/>
        <v>#REF!</v>
      </c>
      <c r="AU21" s="62">
        <v>920046919222</v>
      </c>
      <c r="AV21" s="62">
        <v>920046919222</v>
      </c>
      <c r="AW21" s="57" t="s">
        <v>96</v>
      </c>
      <c r="AX21" s="107" t="s">
        <v>133</v>
      </c>
      <c r="AY21" s="6"/>
    </row>
    <row r="22" spans="1:51" s="10" customFormat="1" ht="51.75" customHeight="1" thickBot="1">
      <c r="A22" s="12"/>
      <c r="B22" s="33">
        <v>19</v>
      </c>
      <c r="C22" s="34" t="s">
        <v>59</v>
      </c>
      <c r="D22" s="35" t="s">
        <v>60</v>
      </c>
      <c r="E22" s="35" t="s">
        <v>60</v>
      </c>
      <c r="F22" s="43" t="s">
        <v>113</v>
      </c>
      <c r="G22" s="35" t="s">
        <v>85</v>
      </c>
      <c r="H22" s="43" t="s">
        <v>40</v>
      </c>
      <c r="I22" s="43" t="s">
        <v>52</v>
      </c>
      <c r="J22" s="43" t="s">
        <v>11</v>
      </c>
      <c r="K22" s="41">
        <v>2011</v>
      </c>
      <c r="L22" s="39">
        <v>40905</v>
      </c>
      <c r="M22" s="35">
        <v>441</v>
      </c>
      <c r="N22" s="35">
        <v>1305</v>
      </c>
      <c r="O22" s="41">
        <v>1242</v>
      </c>
      <c r="P22" s="41">
        <v>51</v>
      </c>
      <c r="Q22" s="59" t="s">
        <v>120</v>
      </c>
      <c r="R22" s="42">
        <v>5</v>
      </c>
      <c r="S22" s="35" t="s">
        <v>42</v>
      </c>
      <c r="T22" s="55">
        <v>45725</v>
      </c>
      <c r="U22" s="55">
        <v>46089</v>
      </c>
      <c r="V22" s="44">
        <v>46019</v>
      </c>
      <c r="W22" s="44">
        <v>46383</v>
      </c>
      <c r="X22" s="44">
        <v>46019</v>
      </c>
      <c r="Y22" s="44">
        <v>46383</v>
      </c>
      <c r="Z22" s="44">
        <v>46019</v>
      </c>
      <c r="AA22" s="44">
        <v>46383</v>
      </c>
      <c r="AB22" s="44">
        <v>46019</v>
      </c>
      <c r="AC22" s="44">
        <v>46383</v>
      </c>
      <c r="AD22" s="45" t="s">
        <v>42</v>
      </c>
      <c r="AE22" s="45" t="s">
        <v>42</v>
      </c>
      <c r="AF22" s="97">
        <v>11000</v>
      </c>
      <c r="AG22" s="46" t="s">
        <v>39</v>
      </c>
      <c r="AH22" s="53">
        <v>94402</v>
      </c>
      <c r="AI22" s="48" t="s">
        <v>95</v>
      </c>
      <c r="AJ22" s="49">
        <v>15000</v>
      </c>
      <c r="AK22" s="50" t="s">
        <v>138</v>
      </c>
      <c r="AL22" s="66" t="s">
        <v>42</v>
      </c>
      <c r="AM22" s="58">
        <v>811</v>
      </c>
      <c r="AN22" s="56">
        <v>3.44E-2</v>
      </c>
      <c r="AO22" s="18" t="e">
        <f>ROUND(#REF!*AN22,0)</f>
        <v>#REF!</v>
      </c>
      <c r="AP22" s="58">
        <v>90</v>
      </c>
      <c r="AQ22" s="58">
        <v>242</v>
      </c>
      <c r="AR22" s="58">
        <v>0</v>
      </c>
      <c r="AS22" s="58">
        <v>0</v>
      </c>
      <c r="AT22" s="32" t="e">
        <f t="shared" si="0"/>
        <v>#REF!</v>
      </c>
      <c r="AU22" s="62">
        <v>920046919533</v>
      </c>
      <c r="AV22" s="62">
        <v>920046919533</v>
      </c>
      <c r="AW22" s="57" t="s">
        <v>96</v>
      </c>
      <c r="AX22" s="107"/>
      <c r="AY22" s="6"/>
    </row>
    <row r="23" spans="1:51" s="10" customFormat="1" ht="51.75" customHeight="1" thickBot="1">
      <c r="A23" s="12"/>
      <c r="B23" s="33">
        <v>20</v>
      </c>
      <c r="C23" s="34" t="s">
        <v>59</v>
      </c>
      <c r="D23" s="35" t="s">
        <v>60</v>
      </c>
      <c r="E23" s="35" t="s">
        <v>60</v>
      </c>
      <c r="F23" s="43" t="s">
        <v>114</v>
      </c>
      <c r="G23" s="35" t="s">
        <v>86</v>
      </c>
      <c r="H23" s="43" t="s">
        <v>40</v>
      </c>
      <c r="I23" s="43" t="s">
        <v>52</v>
      </c>
      <c r="J23" s="43" t="s">
        <v>11</v>
      </c>
      <c r="K23" s="41">
        <v>2011</v>
      </c>
      <c r="L23" s="39">
        <v>40905</v>
      </c>
      <c r="M23" s="35">
        <v>441</v>
      </c>
      <c r="N23" s="35">
        <v>1305</v>
      </c>
      <c r="O23" s="41">
        <v>1242</v>
      </c>
      <c r="P23" s="41">
        <v>51</v>
      </c>
      <c r="Q23" s="59" t="s">
        <v>120</v>
      </c>
      <c r="R23" s="42">
        <v>5</v>
      </c>
      <c r="S23" s="35" t="s">
        <v>42</v>
      </c>
      <c r="T23" s="55">
        <v>45725</v>
      </c>
      <c r="U23" s="55">
        <v>46089</v>
      </c>
      <c r="V23" s="44">
        <v>46019</v>
      </c>
      <c r="W23" s="44">
        <v>46383</v>
      </c>
      <c r="X23" s="44">
        <v>46019</v>
      </c>
      <c r="Y23" s="44">
        <v>46383</v>
      </c>
      <c r="Z23" s="44">
        <v>46019</v>
      </c>
      <c r="AA23" s="44">
        <v>46383</v>
      </c>
      <c r="AB23" s="44">
        <v>46019</v>
      </c>
      <c r="AC23" s="44">
        <v>46383</v>
      </c>
      <c r="AD23" s="45" t="s">
        <v>42</v>
      </c>
      <c r="AE23" s="45" t="s">
        <v>42</v>
      </c>
      <c r="AF23" s="97">
        <v>10700</v>
      </c>
      <c r="AG23" s="46" t="s">
        <v>39</v>
      </c>
      <c r="AH23" s="53">
        <v>122759</v>
      </c>
      <c r="AI23" s="48" t="s">
        <v>95</v>
      </c>
      <c r="AJ23" s="49">
        <v>15000</v>
      </c>
      <c r="AK23" s="50" t="s">
        <v>138</v>
      </c>
      <c r="AL23" s="66" t="s">
        <v>42</v>
      </c>
      <c r="AM23" s="58">
        <v>811</v>
      </c>
      <c r="AN23" s="56">
        <v>3.44E-2</v>
      </c>
      <c r="AO23" s="18" t="e">
        <f>ROUND(#REF!*AN23,0)</f>
        <v>#REF!</v>
      </c>
      <c r="AP23" s="58">
        <v>90</v>
      </c>
      <c r="AQ23" s="58">
        <v>242</v>
      </c>
      <c r="AR23" s="58">
        <v>0</v>
      </c>
      <c r="AS23" s="58">
        <v>0</v>
      </c>
      <c r="AT23" s="32" t="e">
        <f t="shared" si="0"/>
        <v>#REF!</v>
      </c>
      <c r="AU23" s="62">
        <v>920046919535</v>
      </c>
      <c r="AV23" s="62">
        <v>920046919535</v>
      </c>
      <c r="AW23" s="57" t="s">
        <v>96</v>
      </c>
      <c r="AX23" s="107"/>
      <c r="AY23" s="6"/>
    </row>
    <row r="24" spans="1:51" s="10" customFormat="1" ht="99" customHeight="1" thickBot="1">
      <c r="A24" s="12"/>
      <c r="B24" s="33">
        <v>21</v>
      </c>
      <c r="C24" s="34" t="s">
        <v>59</v>
      </c>
      <c r="D24" s="34" t="s">
        <v>59</v>
      </c>
      <c r="E24" s="35" t="s">
        <v>60</v>
      </c>
      <c r="F24" s="43" t="s">
        <v>87</v>
      </c>
      <c r="G24" s="35" t="s">
        <v>88</v>
      </c>
      <c r="H24" s="43" t="s">
        <v>49</v>
      </c>
      <c r="I24" s="43" t="s">
        <v>89</v>
      </c>
      <c r="J24" s="43" t="s">
        <v>118</v>
      </c>
      <c r="K24" s="41">
        <v>2021</v>
      </c>
      <c r="L24" s="39">
        <v>44544</v>
      </c>
      <c r="M24" s="35">
        <v>515</v>
      </c>
      <c r="N24" s="35">
        <v>1930</v>
      </c>
      <c r="O24" s="41">
        <v>1580</v>
      </c>
      <c r="P24" s="41" t="s">
        <v>117</v>
      </c>
      <c r="Q24" s="59" t="s">
        <v>124</v>
      </c>
      <c r="R24" s="42">
        <v>5</v>
      </c>
      <c r="S24" s="35" t="s">
        <v>42</v>
      </c>
      <c r="T24" s="55">
        <v>45725</v>
      </c>
      <c r="U24" s="55">
        <v>46089</v>
      </c>
      <c r="V24" s="44">
        <v>46006</v>
      </c>
      <c r="W24" s="44" t="s">
        <v>137</v>
      </c>
      <c r="X24" s="44">
        <v>46006</v>
      </c>
      <c r="Y24" s="44" t="s">
        <v>137</v>
      </c>
      <c r="Z24" s="44">
        <v>46006</v>
      </c>
      <c r="AA24" s="44" t="s">
        <v>137</v>
      </c>
      <c r="AB24" s="44">
        <v>46006</v>
      </c>
      <c r="AC24" s="44" t="s">
        <v>137</v>
      </c>
      <c r="AD24" s="45" t="s">
        <v>42</v>
      </c>
      <c r="AE24" s="45" t="s">
        <v>42</v>
      </c>
      <c r="AF24" s="97">
        <f>100800+15000</f>
        <v>115800</v>
      </c>
      <c r="AG24" s="46" t="s">
        <v>39</v>
      </c>
      <c r="AH24" s="53">
        <v>45948</v>
      </c>
      <c r="AI24" s="48" t="s">
        <v>95</v>
      </c>
      <c r="AJ24" s="49">
        <v>15000</v>
      </c>
      <c r="AK24" s="50" t="s">
        <v>138</v>
      </c>
      <c r="AL24" s="66" t="s">
        <v>42</v>
      </c>
      <c r="AM24" s="58">
        <v>811</v>
      </c>
      <c r="AN24" s="56">
        <v>3.44E-2</v>
      </c>
      <c r="AO24" s="18" t="e">
        <f>ROUND(#REF!*AN24,0)</f>
        <v>#REF!</v>
      </c>
      <c r="AP24" s="58">
        <v>90</v>
      </c>
      <c r="AQ24" s="58">
        <v>242</v>
      </c>
      <c r="AR24" s="58">
        <v>0</v>
      </c>
      <c r="AS24" s="58">
        <v>0</v>
      </c>
      <c r="AT24" s="32" t="e">
        <f t="shared" si="0"/>
        <v>#REF!</v>
      </c>
      <c r="AU24" s="62">
        <v>920046919743</v>
      </c>
      <c r="AV24" s="62">
        <v>920046919743</v>
      </c>
      <c r="AW24" s="57" t="s">
        <v>96</v>
      </c>
      <c r="AX24" s="107" t="s">
        <v>144</v>
      </c>
      <c r="AY24" s="6"/>
    </row>
    <row r="25" spans="1:51" s="10" customFormat="1" ht="99" hidden="1" customHeight="1" thickBot="1">
      <c r="A25" s="12"/>
      <c r="B25" s="33">
        <v>22</v>
      </c>
      <c r="C25" s="34" t="s">
        <v>59</v>
      </c>
      <c r="D25" s="34" t="s">
        <v>59</v>
      </c>
      <c r="E25" s="35" t="s">
        <v>60</v>
      </c>
      <c r="F25" s="43" t="s">
        <v>115</v>
      </c>
      <c r="G25" s="35" t="s">
        <v>90</v>
      </c>
      <c r="H25" s="43" t="s">
        <v>49</v>
      </c>
      <c r="I25" s="43" t="s">
        <v>89</v>
      </c>
      <c r="J25" s="43" t="s">
        <v>118</v>
      </c>
      <c r="K25" s="41">
        <v>2021</v>
      </c>
      <c r="L25" s="39">
        <v>44544</v>
      </c>
      <c r="M25" s="35">
        <v>515</v>
      </c>
      <c r="N25" s="35">
        <v>1930</v>
      </c>
      <c r="O25" s="41">
        <v>1580</v>
      </c>
      <c r="P25" s="41" t="s">
        <v>117</v>
      </c>
      <c r="Q25" s="59" t="s">
        <v>124</v>
      </c>
      <c r="R25" s="42">
        <v>5</v>
      </c>
      <c r="S25" s="35" t="s">
        <v>42</v>
      </c>
      <c r="T25" s="55">
        <v>45360</v>
      </c>
      <c r="U25" s="55">
        <v>45724</v>
      </c>
      <c r="V25" s="44">
        <v>45641</v>
      </c>
      <c r="W25" s="44" t="s">
        <v>125</v>
      </c>
      <c r="X25" s="44">
        <v>45641</v>
      </c>
      <c r="Y25" s="44" t="s">
        <v>125</v>
      </c>
      <c r="Z25" s="44">
        <v>45641</v>
      </c>
      <c r="AA25" s="44" t="s">
        <v>125</v>
      </c>
      <c r="AB25" s="44">
        <v>45641</v>
      </c>
      <c r="AC25" s="44" t="s">
        <v>125</v>
      </c>
      <c r="AD25" s="45" t="s">
        <v>42</v>
      </c>
      <c r="AE25" s="45" t="s">
        <v>42</v>
      </c>
      <c r="AF25" s="94">
        <f>93200+11000</f>
        <v>104200</v>
      </c>
      <c r="AG25" s="46" t="s">
        <v>39</v>
      </c>
      <c r="AH25" s="53">
        <v>49125</v>
      </c>
      <c r="AI25" s="48" t="s">
        <v>95</v>
      </c>
      <c r="AJ25" s="49">
        <v>15000</v>
      </c>
      <c r="AK25" s="50" t="s">
        <v>51</v>
      </c>
      <c r="AL25" s="66" t="s">
        <v>42</v>
      </c>
      <c r="AM25" s="58">
        <v>811</v>
      </c>
      <c r="AN25" s="56">
        <v>3.44E-2</v>
      </c>
      <c r="AO25" s="18" t="e">
        <f>ROUND(#REF!*AN25,0)</f>
        <v>#REF!</v>
      </c>
      <c r="AP25" s="58">
        <v>90</v>
      </c>
      <c r="AQ25" s="58">
        <v>242</v>
      </c>
      <c r="AR25" s="58">
        <v>0</v>
      </c>
      <c r="AS25" s="58">
        <v>0</v>
      </c>
      <c r="AT25" s="32" t="e">
        <f t="shared" si="0"/>
        <v>#REF!</v>
      </c>
      <c r="AU25" s="62">
        <v>920046919750</v>
      </c>
      <c r="AV25" s="62">
        <v>920046919750</v>
      </c>
      <c r="AW25" s="57" t="s">
        <v>96</v>
      </c>
      <c r="AX25" s="52" t="s">
        <v>121</v>
      </c>
      <c r="AY25" s="6"/>
    </row>
    <row r="26" spans="1:51" s="10" customFormat="1" ht="99" customHeight="1" thickBot="1">
      <c r="A26" s="12"/>
      <c r="B26" s="33">
        <v>22</v>
      </c>
      <c r="C26" s="70" t="s">
        <v>59</v>
      </c>
      <c r="D26" s="70" t="s">
        <v>59</v>
      </c>
      <c r="E26" s="71" t="s">
        <v>60</v>
      </c>
      <c r="F26" s="72" t="s">
        <v>115</v>
      </c>
      <c r="G26" s="71" t="s">
        <v>90</v>
      </c>
      <c r="H26" s="72" t="s">
        <v>49</v>
      </c>
      <c r="I26" s="72" t="s">
        <v>89</v>
      </c>
      <c r="J26" s="72" t="s">
        <v>135</v>
      </c>
      <c r="K26" s="74">
        <v>2021</v>
      </c>
      <c r="L26" s="95">
        <v>14</v>
      </c>
      <c r="M26" s="71">
        <v>515</v>
      </c>
      <c r="N26" s="71">
        <v>1930</v>
      </c>
      <c r="O26" s="74">
        <v>1580</v>
      </c>
      <c r="P26" s="74" t="s">
        <v>117</v>
      </c>
      <c r="Q26" s="76" t="s">
        <v>124</v>
      </c>
      <c r="R26" s="77">
        <v>5</v>
      </c>
      <c r="S26" s="71" t="s">
        <v>34</v>
      </c>
      <c r="T26" s="55">
        <v>45725</v>
      </c>
      <c r="U26" s="55">
        <v>46089</v>
      </c>
      <c r="V26" s="44">
        <v>46006</v>
      </c>
      <c r="W26" s="44" t="s">
        <v>137</v>
      </c>
      <c r="X26" s="44">
        <v>46006</v>
      </c>
      <c r="Y26" s="44" t="s">
        <v>137</v>
      </c>
      <c r="Z26" s="44">
        <v>46006</v>
      </c>
      <c r="AA26" s="44" t="s">
        <v>137</v>
      </c>
      <c r="AB26" s="44">
        <v>46006</v>
      </c>
      <c r="AC26" s="44" t="s">
        <v>137</v>
      </c>
      <c r="AD26" s="79" t="s">
        <v>34</v>
      </c>
      <c r="AE26" s="79" t="s">
        <v>34</v>
      </c>
      <c r="AF26" s="100">
        <v>115800</v>
      </c>
      <c r="AG26" s="80" t="s">
        <v>39</v>
      </c>
      <c r="AH26" s="96">
        <v>49125</v>
      </c>
      <c r="AI26" s="82" t="s">
        <v>136</v>
      </c>
      <c r="AJ26" s="83">
        <v>15000</v>
      </c>
      <c r="AK26" s="50" t="s">
        <v>138</v>
      </c>
      <c r="AL26" s="84" t="s">
        <v>34</v>
      </c>
      <c r="AM26" s="85"/>
      <c r="AN26" s="86"/>
      <c r="AO26" s="87"/>
      <c r="AP26" s="85"/>
      <c r="AQ26" s="85"/>
      <c r="AR26" s="85"/>
      <c r="AS26" s="85"/>
      <c r="AT26" s="88"/>
      <c r="AU26" s="89"/>
      <c r="AV26" s="89"/>
      <c r="AW26" s="57" t="s">
        <v>96</v>
      </c>
      <c r="AX26" s="108" t="s">
        <v>145</v>
      </c>
      <c r="AY26" s="6"/>
    </row>
    <row r="27" spans="1:51" s="10" customFormat="1" ht="51.75" customHeight="1">
      <c r="A27" s="12"/>
      <c r="B27" s="33">
        <v>23</v>
      </c>
      <c r="C27" s="70" t="s">
        <v>59</v>
      </c>
      <c r="D27" s="70" t="s">
        <v>59</v>
      </c>
      <c r="E27" s="71" t="s">
        <v>60</v>
      </c>
      <c r="F27" s="72" t="s">
        <v>116</v>
      </c>
      <c r="G27" s="73" t="s">
        <v>91</v>
      </c>
      <c r="H27" s="72" t="s">
        <v>56</v>
      </c>
      <c r="I27" s="72" t="s">
        <v>57</v>
      </c>
      <c r="J27" s="72" t="s">
        <v>119</v>
      </c>
      <c r="K27" s="74">
        <v>2023</v>
      </c>
      <c r="L27" s="75">
        <v>45279</v>
      </c>
      <c r="M27" s="102" t="s">
        <v>139</v>
      </c>
      <c r="N27" s="102" t="s">
        <v>140</v>
      </c>
      <c r="O27" s="74">
        <v>999</v>
      </c>
      <c r="P27" s="74">
        <v>81</v>
      </c>
      <c r="Q27" s="76" t="s">
        <v>120</v>
      </c>
      <c r="R27" s="77">
        <v>5</v>
      </c>
      <c r="S27" s="71" t="s">
        <v>42</v>
      </c>
      <c r="T27" s="55">
        <v>45725</v>
      </c>
      <c r="U27" s="55">
        <v>46089</v>
      </c>
      <c r="V27" s="78">
        <v>46010</v>
      </c>
      <c r="W27" s="78">
        <v>46374</v>
      </c>
      <c r="X27" s="78">
        <v>46010</v>
      </c>
      <c r="Y27" s="78">
        <v>46374</v>
      </c>
      <c r="Z27" s="78">
        <v>46010</v>
      </c>
      <c r="AA27" s="78">
        <v>46374</v>
      </c>
      <c r="AB27" s="78" t="s">
        <v>34</v>
      </c>
      <c r="AC27" s="78" t="s">
        <v>34</v>
      </c>
      <c r="AD27" s="79" t="s">
        <v>42</v>
      </c>
      <c r="AE27" s="79" t="s">
        <v>42</v>
      </c>
      <c r="AF27" s="101">
        <v>76100</v>
      </c>
      <c r="AG27" s="80" t="s">
        <v>39</v>
      </c>
      <c r="AH27" s="81">
        <v>16236</v>
      </c>
      <c r="AI27" s="82" t="s">
        <v>95</v>
      </c>
      <c r="AJ27" s="83">
        <v>15000</v>
      </c>
      <c r="AK27" s="50" t="s">
        <v>34</v>
      </c>
      <c r="AL27" s="84" t="s">
        <v>42</v>
      </c>
      <c r="AM27" s="85">
        <v>811</v>
      </c>
      <c r="AN27" s="86">
        <v>3.44E-2</v>
      </c>
      <c r="AO27" s="87" t="e">
        <f>ROUND(#REF!*AN27,0)</f>
        <v>#REF!</v>
      </c>
      <c r="AP27" s="85">
        <v>90</v>
      </c>
      <c r="AQ27" s="85">
        <v>242</v>
      </c>
      <c r="AR27" s="85">
        <v>0</v>
      </c>
      <c r="AS27" s="85">
        <v>0</v>
      </c>
      <c r="AT27" s="88" t="e">
        <f t="shared" si="0"/>
        <v>#REF!</v>
      </c>
      <c r="AU27" s="89">
        <v>920046919997</v>
      </c>
      <c r="AV27" s="89">
        <v>920046919997</v>
      </c>
      <c r="AW27" s="57" t="s">
        <v>97</v>
      </c>
      <c r="AX27" s="108" t="s">
        <v>133</v>
      </c>
      <c r="AY27" s="6"/>
    </row>
    <row r="28" spans="1:51" s="10" customFormat="1" ht="51.75" customHeight="1">
      <c r="A28" s="12"/>
      <c r="B28" s="33">
        <v>24</v>
      </c>
      <c r="C28" s="103" t="s">
        <v>59</v>
      </c>
      <c r="D28" s="103" t="s">
        <v>59</v>
      </c>
      <c r="E28" s="77" t="s">
        <v>60</v>
      </c>
      <c r="F28" s="104" t="s">
        <v>126</v>
      </c>
      <c r="G28" s="105" t="s">
        <v>130</v>
      </c>
      <c r="H28" s="104" t="s">
        <v>56</v>
      </c>
      <c r="I28" s="104" t="s">
        <v>57</v>
      </c>
      <c r="J28" s="104" t="s">
        <v>11</v>
      </c>
      <c r="K28" s="41">
        <v>2024</v>
      </c>
      <c r="L28" s="106">
        <v>45427</v>
      </c>
      <c r="M28" s="37">
        <v>474</v>
      </c>
      <c r="N28" s="37">
        <v>1695</v>
      </c>
      <c r="O28" s="41">
        <v>999</v>
      </c>
      <c r="P28" s="41">
        <v>81</v>
      </c>
      <c r="Q28" s="59" t="s">
        <v>120</v>
      </c>
      <c r="R28" s="42">
        <v>5</v>
      </c>
      <c r="S28" s="35" t="s">
        <v>34</v>
      </c>
      <c r="T28" s="55">
        <v>45725</v>
      </c>
      <c r="U28" s="55">
        <v>46089</v>
      </c>
      <c r="V28" s="44">
        <v>45792</v>
      </c>
      <c r="W28" s="44">
        <v>46156</v>
      </c>
      <c r="X28" s="44">
        <v>45792</v>
      </c>
      <c r="Y28" s="44">
        <v>46156</v>
      </c>
      <c r="Z28" s="44">
        <v>45792</v>
      </c>
      <c r="AA28" s="44">
        <v>46156</v>
      </c>
      <c r="AB28" s="44" t="s">
        <v>148</v>
      </c>
      <c r="AC28" s="45" t="s">
        <v>34</v>
      </c>
      <c r="AD28" s="45" t="s">
        <v>34</v>
      </c>
      <c r="AE28" s="45" t="s">
        <v>34</v>
      </c>
      <c r="AF28" s="98">
        <v>93500</v>
      </c>
      <c r="AG28" s="46" t="s">
        <v>39</v>
      </c>
      <c r="AH28" s="67">
        <v>4597</v>
      </c>
      <c r="AI28" s="48"/>
      <c r="AJ28" s="49">
        <v>15000</v>
      </c>
      <c r="AK28" s="50" t="s">
        <v>34</v>
      </c>
      <c r="AL28" s="45" t="s">
        <v>34</v>
      </c>
      <c r="AM28" s="90"/>
      <c r="AN28" s="91"/>
      <c r="AO28" s="92"/>
      <c r="AP28" s="90"/>
      <c r="AQ28" s="90"/>
      <c r="AR28" s="90"/>
      <c r="AS28" s="90"/>
      <c r="AT28" s="93"/>
      <c r="AU28" s="51"/>
      <c r="AV28" s="51"/>
      <c r="AW28" s="52"/>
      <c r="AX28" s="107" t="s">
        <v>134</v>
      </c>
      <c r="AY28" s="6"/>
    </row>
    <row r="29" spans="1:51" s="10" customFormat="1" ht="51.75" customHeight="1">
      <c r="A29" s="12"/>
      <c r="B29" s="33">
        <v>25</v>
      </c>
      <c r="C29" s="103" t="s">
        <v>59</v>
      </c>
      <c r="D29" s="103" t="s">
        <v>59</v>
      </c>
      <c r="E29" s="77" t="s">
        <v>60</v>
      </c>
      <c r="F29" s="104" t="s">
        <v>127</v>
      </c>
      <c r="G29" s="105" t="s">
        <v>131</v>
      </c>
      <c r="H29" s="104" t="s">
        <v>56</v>
      </c>
      <c r="I29" s="104" t="s">
        <v>57</v>
      </c>
      <c r="J29" s="104" t="s">
        <v>11</v>
      </c>
      <c r="K29" s="41">
        <v>2024</v>
      </c>
      <c r="L29" s="106">
        <v>45427</v>
      </c>
      <c r="M29" s="37">
        <v>474</v>
      </c>
      <c r="N29" s="37">
        <v>1695</v>
      </c>
      <c r="O29" s="41">
        <v>999</v>
      </c>
      <c r="P29" s="41">
        <v>81</v>
      </c>
      <c r="Q29" s="59" t="s">
        <v>120</v>
      </c>
      <c r="R29" s="42">
        <v>5</v>
      </c>
      <c r="S29" s="35" t="s">
        <v>34</v>
      </c>
      <c r="T29" s="55">
        <v>45725</v>
      </c>
      <c r="U29" s="55">
        <v>46089</v>
      </c>
      <c r="V29" s="44">
        <v>45792</v>
      </c>
      <c r="W29" s="44">
        <v>46156</v>
      </c>
      <c r="X29" s="44">
        <v>45792</v>
      </c>
      <c r="Y29" s="44">
        <v>46156</v>
      </c>
      <c r="Z29" s="44">
        <v>45792</v>
      </c>
      <c r="AA29" s="44">
        <v>46156</v>
      </c>
      <c r="AB29" s="44" t="s">
        <v>34</v>
      </c>
      <c r="AC29" s="45" t="s">
        <v>34</v>
      </c>
      <c r="AD29" s="45" t="s">
        <v>34</v>
      </c>
      <c r="AE29" s="45" t="s">
        <v>34</v>
      </c>
      <c r="AF29" s="98">
        <v>93500</v>
      </c>
      <c r="AG29" s="46" t="s">
        <v>39</v>
      </c>
      <c r="AH29" s="67">
        <v>6959</v>
      </c>
      <c r="AI29" s="48"/>
      <c r="AJ29" s="83">
        <v>15000</v>
      </c>
      <c r="AK29" s="50" t="s">
        <v>34</v>
      </c>
      <c r="AL29" s="45" t="s">
        <v>34</v>
      </c>
      <c r="AM29" s="90"/>
      <c r="AN29" s="91"/>
      <c r="AO29" s="92"/>
      <c r="AP29" s="90"/>
      <c r="AQ29" s="90"/>
      <c r="AR29" s="90"/>
      <c r="AS29" s="90"/>
      <c r="AT29" s="93"/>
      <c r="AU29" s="51"/>
      <c r="AV29" s="51"/>
      <c r="AW29" s="52"/>
      <c r="AX29" s="107" t="s">
        <v>134</v>
      </c>
      <c r="AY29" s="6"/>
    </row>
    <row r="30" spans="1:51" s="10" customFormat="1" ht="51.75" customHeight="1">
      <c r="A30" s="12"/>
      <c r="B30" s="33">
        <v>26</v>
      </c>
      <c r="C30" s="103" t="s">
        <v>59</v>
      </c>
      <c r="D30" s="103" t="s">
        <v>59</v>
      </c>
      <c r="E30" s="77" t="s">
        <v>60</v>
      </c>
      <c r="F30" s="104" t="s">
        <v>128</v>
      </c>
      <c r="G30" s="105" t="s">
        <v>132</v>
      </c>
      <c r="H30" s="104" t="s">
        <v>129</v>
      </c>
      <c r="I30" s="104" t="s">
        <v>149</v>
      </c>
      <c r="J30" s="104" t="s">
        <v>11</v>
      </c>
      <c r="K30" s="41">
        <v>2024</v>
      </c>
      <c r="L30" s="106">
        <v>45471</v>
      </c>
      <c r="M30" s="37"/>
      <c r="N30" s="37"/>
      <c r="O30" s="41">
        <v>1197</v>
      </c>
      <c r="P30" s="41">
        <v>62</v>
      </c>
      <c r="Q30" s="59" t="s">
        <v>120</v>
      </c>
      <c r="R30" s="42">
        <v>5</v>
      </c>
      <c r="S30" s="35" t="s">
        <v>34</v>
      </c>
      <c r="T30" s="55">
        <v>45725</v>
      </c>
      <c r="U30" s="55">
        <v>46089</v>
      </c>
      <c r="V30" s="44">
        <v>45836</v>
      </c>
      <c r="W30" s="44">
        <v>46200</v>
      </c>
      <c r="X30" s="44">
        <v>45836</v>
      </c>
      <c r="Y30" s="44">
        <v>46200</v>
      </c>
      <c r="Z30" s="44">
        <v>45836</v>
      </c>
      <c r="AA30" s="44">
        <v>46200</v>
      </c>
      <c r="AB30" s="44">
        <v>45836</v>
      </c>
      <c r="AC30" s="44">
        <v>46200</v>
      </c>
      <c r="AD30" s="45" t="s">
        <v>34</v>
      </c>
      <c r="AE30" s="45" t="s">
        <v>34</v>
      </c>
      <c r="AF30" s="98">
        <v>64700</v>
      </c>
      <c r="AG30" s="46" t="s">
        <v>39</v>
      </c>
      <c r="AH30" s="67">
        <v>4416</v>
      </c>
      <c r="AI30" s="48"/>
      <c r="AJ30" s="83">
        <v>15000</v>
      </c>
      <c r="AK30" s="50" t="s">
        <v>138</v>
      </c>
      <c r="AL30" s="45" t="s">
        <v>34</v>
      </c>
      <c r="AM30" s="90"/>
      <c r="AN30" s="91"/>
      <c r="AO30" s="92"/>
      <c r="AP30" s="90"/>
      <c r="AQ30" s="90"/>
      <c r="AR30" s="90"/>
      <c r="AS30" s="90"/>
      <c r="AT30" s="93"/>
      <c r="AU30" s="51"/>
      <c r="AV30" s="51"/>
      <c r="AW30" s="52"/>
      <c r="AX30" s="107" t="s">
        <v>133</v>
      </c>
      <c r="AY30" s="6"/>
    </row>
    <row r="31" spans="1:51" ht="7.35" customHeight="1">
      <c r="A31" s="1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</row>
    <row r="32" spans="1:51">
      <c r="B32" s="11"/>
      <c r="C32" s="16"/>
      <c r="D32" s="16"/>
      <c r="E32" s="16"/>
      <c r="F32" s="16"/>
      <c r="G32" s="16"/>
      <c r="H32" s="16"/>
      <c r="I32" s="16"/>
      <c r="J32" s="16"/>
      <c r="K32" s="16"/>
      <c r="L32" s="27"/>
      <c r="M32" s="16"/>
      <c r="N32" s="16"/>
      <c r="O32" s="16"/>
      <c r="P32" s="16"/>
      <c r="Q32" s="16"/>
      <c r="R32" s="16"/>
      <c r="S32" s="16"/>
      <c r="T32" s="16"/>
      <c r="U32" s="1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16"/>
      <c r="AG32" s="16"/>
      <c r="AH32" s="16"/>
      <c r="AI32" s="16"/>
      <c r="AJ32" s="28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25"/>
      <c r="AV32" s="16"/>
      <c r="AW32" s="16"/>
      <c r="AX32" s="26"/>
    </row>
    <row r="33" spans="6:8"/>
    <row r="38" spans="6:8"/>
    <row r="39" spans="6:8">
      <c r="H39" s="17"/>
    </row>
    <row r="40" spans="6:8"/>
    <row r="41" spans="6:8"/>
    <row r="42" spans="6:8"/>
    <row r="43" spans="6:8"/>
    <row r="51" spans="6:6"/>
    <row r="1288" spans="6:6"/>
    <row r="1311" spans="6:6"/>
    <row r="1970" spans="6:6"/>
    <row r="2249" spans="6:6"/>
  </sheetData>
  <protectedRanges>
    <protectedRange sqref="F24:F30" name="Rozstęp2_1_1"/>
    <protectedRange sqref="I24:I30" name="Rozstęp2_1_1_4"/>
    <protectedRange sqref="I4:I23" name="Rozstęp2_1_1_1_3"/>
    <protectedRange sqref="J24:J30" name="Rozstęp2_1_1_5"/>
    <protectedRange sqref="J4:J23" name="Rozstęp2_1_1_1_4"/>
    <protectedRange sqref="O4:O11" name="Rozstęp2_1_1_1_5"/>
    <protectedRange sqref="O24:O30" name="Rozstęp2_1_1_6"/>
    <protectedRange sqref="O14:O23" name="Rozstęp2_1_1_1_6"/>
    <protectedRange sqref="R4:R11" name="Rozstęp2_1_1_1_7"/>
    <protectedRange sqref="R24:R30" name="Rozstęp2_1_1_7"/>
    <protectedRange sqref="R14:R23" name="Rozstęp2_1_1_1_8"/>
    <protectedRange sqref="K24:K30" name="Rozstęp2_1_1_8"/>
    <protectedRange sqref="K4:K23" name="Rozstęp2_1_1_1_9"/>
    <protectedRange sqref="W4:W13 Y4:Y13 AA4:AA13 AC4:AC13 W15:W23 Y15:Y23 AA15:AA23 AC15:AC23" name="Rozstęp1_5_1"/>
  </protectedRanges>
  <autoFilter ref="A3:AY30" xr:uid="{00000000-0009-0000-0000-000000000000}">
    <filterColumn colId="49">
      <filters blank="1">
        <filter val="do SU AC doliczona jest wartość oklejenia pojazdu 11 000 zł_x000a__x000a_Wycena według InfoEkspert 100 800 zł, jednak Klient wskazał utrzymanie SU AC z dotychczasowej polisy, tj. 133 000+11 000=144 000 zł"/>
        <filter val="do SU AC doliczona jest wartość oklejenia pojazdu 3000 zł"/>
      </filters>
    </filterColumn>
  </autoFilter>
  <mergeCells count="36">
    <mergeCell ref="AF2:AF3"/>
    <mergeCell ref="AX2:AX3"/>
    <mergeCell ref="AB2:AC2"/>
    <mergeCell ref="AD2:AE2"/>
    <mergeCell ref="AJ2:AJ3"/>
    <mergeCell ref="AL2:AL3"/>
    <mergeCell ref="AH2:AH3"/>
    <mergeCell ref="AG2:AG3"/>
    <mergeCell ref="AK2:AK3"/>
    <mergeCell ref="AU2:AU3"/>
    <mergeCell ref="AV2:AV3"/>
    <mergeCell ref="AM2:AT2"/>
    <mergeCell ref="AI2:AI3"/>
    <mergeCell ref="AW2:AW3"/>
    <mergeCell ref="H2:H3"/>
    <mergeCell ref="L2:L3"/>
    <mergeCell ref="M2:M3"/>
    <mergeCell ref="Q2:Q3"/>
    <mergeCell ref="R2:R3"/>
    <mergeCell ref="I2:I3"/>
    <mergeCell ref="O2:O3"/>
    <mergeCell ref="P2:P3"/>
    <mergeCell ref="Z2:AA2"/>
    <mergeCell ref="X2:Y2"/>
    <mergeCell ref="S2:S3"/>
    <mergeCell ref="J2:J3"/>
    <mergeCell ref="K2:K3"/>
    <mergeCell ref="N2:N3"/>
    <mergeCell ref="T2:U2"/>
    <mergeCell ref="V2:W2"/>
    <mergeCell ref="B2:B3"/>
    <mergeCell ref="C2:C3"/>
    <mergeCell ref="D2:D3"/>
    <mergeCell ref="E2:E3"/>
    <mergeCell ref="G2:G3"/>
    <mergeCell ref="F2:F3"/>
  </mergeCells>
  <phoneticPr fontId="13" type="noConversion"/>
  <conditionalFormatting sqref="O4:P11 R4:R11 W4:W13 Y4:Y13 AA4:AA13 AC4:AC13 F4:F30 H4:K30 O14:P30 R14:R30">
    <cfRule type="containsBlanks" dxfId="15" priority="3937">
      <formula>LEN(TRIM(F4))=0</formula>
    </cfRule>
  </conditionalFormatting>
  <conditionalFormatting sqref="W1:W30 AC4:AC27 Y4:Y30 AA4:AA30 AC30 AE1:AE4 AF4:AF30 AH4:AH30 W32:W1048576 Y32:Y1048576 AA32:AA1048576 AC32:AC1048576 AE32:AE1048576">
    <cfRule type="timePeriod" dxfId="14" priority="8378" timePeriod="nextMonth">
      <formula>AND(MONTH(W1)=MONTH(EDATE(TODAY(),0+1)),YEAR(W1)=YEAR(EDATE(TODAY(),0+1)))</formula>
    </cfRule>
  </conditionalFormatting>
  <conditionalFormatting sqref="W15:W30">
    <cfRule type="containsBlanks" dxfId="13" priority="3925">
      <formula>LEN(TRIM(W15))=0</formula>
    </cfRule>
  </conditionalFormatting>
  <conditionalFormatting sqref="Y1:Y3 AA1:AA3 AC1:AC3 AE10:AE15">
    <cfRule type="timePeriod" dxfId="12" priority="931" timePeriod="nextMonth">
      <formula>AND(MONTH(Y1)=MONTH(EDATE(TODAY(),0+1)),YEAR(Y1)=YEAR(EDATE(TODAY(),0+1)))</formula>
    </cfRule>
    <cfRule type="timePeriod" dxfId="11" priority="932" timePeriod="lastMonth">
      <formula>AND(MONTH(Y1)=MONTH(EDATE(TODAY(),0-1)),YEAR(Y1)=YEAR(EDATE(TODAY(),0-1)))</formula>
    </cfRule>
    <cfRule type="timePeriod" dxfId="10" priority="933" timePeriod="thisMonth">
      <formula>AND(MONTH(Y1)=MONTH(TODAY()),YEAR(Y1)=YEAR(TODAY()))</formula>
    </cfRule>
  </conditionalFormatting>
  <conditionalFormatting sqref="Y15:Y30">
    <cfRule type="containsBlanks" dxfId="9" priority="3">
      <formula>LEN(TRIM(Y15))=0</formula>
    </cfRule>
  </conditionalFormatting>
  <conditionalFormatting sqref="AA15:AA30">
    <cfRule type="containsBlanks" dxfId="8" priority="2">
      <formula>LEN(TRIM(AA15))=0</formula>
    </cfRule>
  </conditionalFormatting>
  <conditionalFormatting sqref="AC15:AC27 AC30">
    <cfRule type="containsBlanks" dxfId="7" priority="1">
      <formula>LEN(TRIM(AC15))=0</formula>
    </cfRule>
  </conditionalFormatting>
  <conditionalFormatting sqref="AE1:AE4 W1:W30 AC4:AC27 Y4:Y30 AA4:AA30 AF4:AF30 AH4:AH30 AC30 W32:W1048576 Y32:Y1048576 AA32:AA1048576 AC32:AC1048576 AE32:AE1048576">
    <cfRule type="timePeriod" dxfId="6" priority="8379" timePeriod="lastMonth">
      <formula>AND(MONTH(W1)=MONTH(EDATE(TODAY(),0-1)),YEAR(W1)=YEAR(EDATE(TODAY(),0-1)))</formula>
    </cfRule>
    <cfRule type="timePeriod" dxfId="5" priority="8380" timePeriod="thisMonth">
      <formula>AND(MONTH(W1)=MONTH(TODAY()),YEAR(W1)=YEAR(TODAY()))</formula>
    </cfRule>
  </conditionalFormatting>
  <conditionalFormatting sqref="AE5">
    <cfRule type="containsBlanks" dxfId="4" priority="3857">
      <formula>LEN(TRIM(AE5))=0</formula>
    </cfRule>
  </conditionalFormatting>
  <conditionalFormatting sqref="AE6:AE8">
    <cfRule type="timePeriod" dxfId="3" priority="3861" timePeriod="nextMonth">
      <formula>AND(MONTH(AE6)=MONTH(EDATE(TODAY(),0+1)),YEAR(AE6)=YEAR(EDATE(TODAY(),0+1)))</formula>
    </cfRule>
    <cfRule type="timePeriod" dxfId="2" priority="3862" timePeriod="lastMonth">
      <formula>AND(MONTH(AE6)=MONTH(EDATE(TODAY(),0-1)),YEAR(AE6)=YEAR(EDATE(TODAY(),0-1)))</formula>
    </cfRule>
    <cfRule type="timePeriod" dxfId="1" priority="3863" timePeriod="thisMonth">
      <formula>AND(MONTH(AE6)=MONTH(TODAY()),YEAR(AE6)=YEAR(TODAY()))</formula>
    </cfRule>
  </conditionalFormatting>
  <conditionalFormatting sqref="AE9">
    <cfRule type="containsBlanks" dxfId="0" priority="3856">
      <formula>LEN(TRIM(AE9))=0</formula>
    </cfRule>
  </conditionalFormatting>
  <dataValidations xWindow="2170" yWindow="392" count="1">
    <dataValidation type="decimal" operator="greaterThanOrEqual" allowBlank="1" showInputMessage="1" showErrorMessage="1" sqref="R4:R11 O4:O11 O14:O30 R14:R30" xr:uid="{00000000-0002-0000-0000-000000000000}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FLOTY-wykaz obsługa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</dc:creator>
  <cp:lastModifiedBy>Robert Kiela</cp:lastModifiedBy>
  <dcterms:created xsi:type="dcterms:W3CDTF">2021-05-11T06:50:11Z</dcterms:created>
  <dcterms:modified xsi:type="dcterms:W3CDTF">2025-02-17T13:01:39Z</dcterms:modified>
</cp:coreProperties>
</file>