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s01\home\dziugan.piotr\przatargi\2025\nakładki\do ZP\"/>
    </mc:Choice>
  </mc:AlternateContent>
  <xr:revisionPtr revIDLastSave="0" documentId="13_ncr:1_{247DEE84-0334-4338-B1B1-9BC59793335A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przedmiar" sheetId="2" r:id="rId1"/>
    <sheet name="szczegóły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3" l="1"/>
  <c r="D88" i="3"/>
  <c r="D85" i="3"/>
  <c r="D87" i="3" s="1"/>
  <c r="D84" i="3"/>
  <c r="D86" i="3" s="1"/>
  <c r="D83" i="3"/>
  <c r="D80" i="3"/>
  <c r="D79" i="3"/>
  <c r="D77" i="3"/>
  <c r="D69" i="3"/>
  <c r="D60" i="3"/>
  <c r="D62" i="3" s="1"/>
  <c r="D52" i="3"/>
  <c r="D53" i="3" s="1"/>
  <c r="D54" i="3" s="1"/>
  <c r="D44" i="3"/>
  <c r="D36" i="3"/>
  <c r="D37" i="3" s="1"/>
  <c r="D28" i="3"/>
  <c r="D30" i="3" s="1"/>
  <c r="D20" i="3"/>
  <c r="D21" i="3" s="1"/>
  <c r="D22" i="3" s="1"/>
  <c r="D13" i="3"/>
  <c r="D14" i="3" s="1"/>
  <c r="D16" i="3" s="1"/>
  <c r="D5" i="3"/>
  <c r="D6" i="3" s="1"/>
  <c r="D8" i="3" s="1"/>
  <c r="D64" i="3" l="1"/>
  <c r="D61" i="3"/>
  <c r="D29" i="3"/>
  <c r="D32" i="3"/>
  <c r="D78" i="3"/>
  <c r="D72" i="3"/>
  <c r="D24" i="3"/>
  <c r="D38" i="3"/>
  <c r="D56" i="3"/>
  <c r="D70" i="3"/>
  <c r="D45" i="3"/>
  <c r="E13" i="2"/>
  <c r="G13" i="2" s="1"/>
  <c r="E12" i="2"/>
  <c r="D46" i="3" l="1"/>
  <c r="D40" i="3"/>
  <c r="G16" i="2"/>
  <c r="D48" i="3" l="1"/>
  <c r="G15" i="2"/>
  <c r="G12" i="2"/>
  <c r="G11" i="2"/>
  <c r="G10" i="2"/>
  <c r="G9" i="2"/>
  <c r="G8" i="2"/>
  <c r="G6" i="2"/>
  <c r="E4" i="2"/>
  <c r="E5" i="2" s="1"/>
  <c r="G3" i="2"/>
  <c r="E7" i="2" l="1"/>
  <c r="G5" i="2"/>
  <c r="G14" i="2"/>
  <c r="G4" i="2"/>
  <c r="G7" i="2" l="1"/>
  <c r="F17" i="2" l="1"/>
  <c r="F18" i="2"/>
  <c r="F19" i="2" s="1"/>
</calcChain>
</file>

<file path=xl/sharedStrings.xml><?xml version="1.0" encoding="utf-8"?>
<sst xmlns="http://schemas.openxmlformats.org/spreadsheetml/2006/main" count="255" uniqueCount="70">
  <si>
    <t>Numer</t>
  </si>
  <si>
    <t>Opis</t>
  </si>
  <si>
    <t>Jm</t>
  </si>
  <si>
    <t>Ilość</t>
  </si>
  <si>
    <t>Cena jedn</t>
  </si>
  <si>
    <t>Wartość</t>
  </si>
  <si>
    <t/>
  </si>
  <si>
    <t>2</t>
  </si>
  <si>
    <t>Mechaniczne frezowanie nawierzchni asfaltowej na zimno z odwiezieniem ścinki na plac składowania na odległość do 10 km, głębokość frezowania średnio 3 cm. Inwestor wskaże miejsce wywozu jako nawierzchnia na bocznych drogach z rozładunkiem i załadunkiem.</t>
  </si>
  <si>
    <t>m2</t>
  </si>
  <si>
    <t>Oczyszczenie nawierzchni drogowych, mechanicznie, nawierzchnia z bitumu</t>
  </si>
  <si>
    <t>Skropienie nawierzchni asfaltem</t>
  </si>
  <si>
    <t>Wyrównanie istniejącej podbudowy mieszanką mineralno-bitumiczną, mieszanka asfaltowa, wbudowanie mechaniczne, grysowo-żwirowa (standard II), samochód 5-10·t</t>
  </si>
  <si>
    <t>t</t>
  </si>
  <si>
    <t xml:space="preserve">Nawierzchnie z betonu asfaltowego, warstwa ścieralna  AC11S,  grubośc warstwy 4 cm </t>
  </si>
  <si>
    <t>Regulacja pionowa kratek ściekowych lub włazów studzienek kanalizacyjnych pierścieniami - płytami żelbetowymi lub wkładkami dystansowymi żeliwnymi.</t>
  </si>
  <si>
    <t>szt</t>
  </si>
  <si>
    <t>Roboty pomiarowe przy liniowych robotach ziemnych, trasa dróg w terenie równinnym - inwentaryzacja powykonawcza</t>
  </si>
  <si>
    <t>km</t>
  </si>
  <si>
    <t>Profilowanie i zagęszczenie podłoża rodzimego mechanicznie - równiarka</t>
  </si>
  <si>
    <t xml:space="preserve">Nawierzchnie z betonu asfaltowego, warstwa ścieralna  AC11S,  grubośc warstwy 5 cm </t>
  </si>
  <si>
    <t xml:space="preserve">Uzupełnianie poboczy kruszywem naturalnym - pospółka </t>
  </si>
  <si>
    <t>m3</t>
  </si>
  <si>
    <t>Podbudowa z kruszyw łamanych 0/31,5;  warstwa górna grubość warstwy 10·cm</t>
  </si>
  <si>
    <t>VAT</t>
  </si>
  <si>
    <t>brutto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</si>
  <si>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</si>
  <si>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</si>
  <si>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</si>
  <si>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</si>
  <si>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</si>
  <si>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</si>
  <si>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</si>
  <si>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</si>
  <si>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</si>
  <si>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</si>
  <si>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</si>
  <si>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Ścinanie poboczy mechanicznie, grubości do 10·cm,  (ścięcie pasa środkowego i poboczy)</t>
  </si>
  <si>
    <t>Odcinkowa wymiana nawierzchni bitumicznych na drogach miasta Krosna w  2025 roku</t>
  </si>
  <si>
    <t>13</t>
  </si>
  <si>
    <t>regulacja pionowa studni kanalizacyjnych na studnie "pracujące z nawierzchnią" wraz z wymianą włazu.</t>
  </si>
  <si>
    <t>Podbudowa z kruszyw naturalnych stabilizowanych mechanicznie 0/31,5, warstwa dolna, grubość warstwy 10cm rozkładana mechanicznie</t>
  </si>
  <si>
    <t>ST</t>
  </si>
  <si>
    <t>D-01.01.01.11</t>
  </si>
  <si>
    <t>D-05.03.11.31</t>
  </si>
  <si>
    <t>D-03.06.01.21</t>
  </si>
  <si>
    <t>D-04.03.01.12</t>
  </si>
  <si>
    <t>D-04.03.01.22</t>
  </si>
  <si>
    <t>D-04.04.01.11</t>
  </si>
  <si>
    <t>D-04.04.02.22</t>
  </si>
  <si>
    <t>D-04.08.01.10</t>
  </si>
  <si>
    <t>D-05.03.05.21</t>
  </si>
  <si>
    <t>D-04.01.01.30</t>
  </si>
  <si>
    <t>D-06.03.02.12</t>
  </si>
  <si>
    <t>D-05.03.05.22</t>
  </si>
  <si>
    <t>D-06.03.02.11</t>
  </si>
  <si>
    <t>14</t>
  </si>
  <si>
    <t>Tkacka Grodzka</t>
  </si>
  <si>
    <t>Wisłocza</t>
  </si>
  <si>
    <t>Ż&amp;W</t>
  </si>
  <si>
    <t>Legionów</t>
  </si>
  <si>
    <t>Krakowska</t>
  </si>
  <si>
    <t>Szklarska</t>
  </si>
  <si>
    <t>Ścinanie poboczy mechanicznie, grubości do 10·cm,  (ścięcie pasa środkowego )</t>
  </si>
  <si>
    <t xml:space="preserve">Powst Śląskich </t>
  </si>
  <si>
    <t>Powst Warszawskich</t>
  </si>
  <si>
    <r>
      <t>UWAGA !! Powyższe zestawienie ma charatkter poglądowy / szacunkowy i może ulec zmianie odnośnie lokalizacji miejsca wykonywania robót jaki i ilości (m</t>
    </r>
    <r>
      <rPr>
        <vertAlign val="superscript"/>
        <sz val="8"/>
        <color rgb="FFFF0000"/>
        <rFont val="Calibri"/>
        <family val="2"/>
        <charset val="238"/>
      </rPr>
      <t>2</t>
    </r>
    <r>
      <rPr>
        <sz val="8"/>
        <color rgb="FFFF0000"/>
        <rFont val="Calibri"/>
        <family val="2"/>
      </rPr>
      <t>) wymiany nawierzchni</t>
    </r>
  </si>
  <si>
    <t>Leśna (wewętrzna)</t>
  </si>
  <si>
    <t>Ślączka  (wewętrzna)</t>
  </si>
  <si>
    <t>Klonowa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</si>
</sst>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0.0"/>
    <numFmt numFmtId="165" formatCode="_-* #,##0.0000\ &quot;zł&quot;_-;\-* #,##0.0000\ &quot;zł&quot;_-;_-* &quot;-&quot;??\ &quot;zł&quot;_-;_-@_-"/>
    <numFmt numFmtId="166" formatCode="_-[$€-2]\ * #,##0.00_-;\-[$€-2]\ * #,##0.00_-;_-[$€-2]\ * &quot;-&quot;??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rgb="FF008000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charset val="238"/>
      <scheme val="minor"/>
    </font>
    <font>
      <sz val="8"/>
      <color rgb="FFED0000"/>
      <name val="Calibri"/>
      <family val="2"/>
      <charset val="238"/>
      <scheme val="minor"/>
    </font>
    <font>
      <sz val="8"/>
      <color rgb="FFED0000"/>
      <name val="Calibri"/>
      <family val="2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388600"/>
      <name val="Calibri"/>
      <family val="2"/>
      <charset val="238"/>
      <scheme val="minor"/>
    </font>
    <font>
      <sz val="8"/>
      <color rgb="FFFF0000"/>
      <name val="Calibri"/>
      <family val="2"/>
    </font>
    <font>
      <vertAlign val="superscript"/>
      <sz val="8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3" fillId="0" borderId="0" xfId="2" applyFont="1" applyAlignment="1">
      <alignment horizontal="left" vertical="top" wrapText="1"/>
    </xf>
    <xf numFmtId="0" fontId="4" fillId="0" borderId="1" xfId="2" applyFont="1" applyBorder="1"/>
    <xf numFmtId="0" fontId="3" fillId="0" borderId="0" xfId="0" applyFont="1"/>
    <xf numFmtId="0" fontId="5" fillId="0" borderId="1" xfId="2" applyFont="1" applyBorder="1" applyAlignment="1">
      <alignment vertical="top"/>
    </xf>
    <xf numFmtId="0" fontId="5" fillId="0" borderId="0" xfId="2" applyFont="1" applyAlignment="1">
      <alignment vertical="top"/>
    </xf>
    <xf numFmtId="0" fontId="5" fillId="0" borderId="1" xfId="2" applyFont="1" applyBorder="1" applyAlignment="1">
      <alignment vertical="top" wrapText="1"/>
    </xf>
    <xf numFmtId="0" fontId="6" fillId="0" borderId="1" xfId="2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165" fontId="5" fillId="0" borderId="0" xfId="1" applyNumberFormat="1" applyFont="1" applyAlignment="1">
      <alignment horizontal="left"/>
    </xf>
    <xf numFmtId="166" fontId="3" fillId="0" borderId="0" xfId="0" applyNumberFormat="1" applyFont="1"/>
    <xf numFmtId="44" fontId="3" fillId="0" borderId="0" xfId="1" applyFont="1"/>
    <xf numFmtId="44" fontId="3" fillId="0" borderId="0" xfId="0" applyNumberFormat="1" applyFont="1"/>
    <xf numFmtId="0" fontId="8" fillId="0" borderId="1" xfId="2" applyFont="1" applyBorder="1" applyAlignment="1">
      <alignment vertical="top"/>
    </xf>
    <xf numFmtId="0" fontId="3" fillId="0" borderId="1" xfId="2" applyFont="1" applyBorder="1" applyAlignment="1">
      <alignment horizontal="left" vertical="top"/>
    </xf>
    <xf numFmtId="0" fontId="13" fillId="0" borderId="1" xfId="2" applyFont="1" applyBorder="1" applyAlignment="1">
      <alignment horizontal="left" vertical="top"/>
    </xf>
    <xf numFmtId="49" fontId="3" fillId="0" borderId="1" xfId="2" applyNumberFormat="1" applyFont="1" applyBorder="1" applyAlignment="1">
      <alignment vertical="top"/>
    </xf>
    <xf numFmtId="0" fontId="7" fillId="0" borderId="1" xfId="2" applyFont="1" applyBorder="1" applyAlignment="1">
      <alignment horizontal="left" vertical="top"/>
    </xf>
    <xf numFmtId="49" fontId="7" fillId="0" borderId="2" xfId="2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2" fontId="8" fillId="0" borderId="1" xfId="0" applyNumberFormat="1" applyFont="1" applyBorder="1" applyAlignment="1">
      <alignment vertical="top"/>
    </xf>
    <xf numFmtId="49" fontId="7" fillId="0" borderId="1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164" fontId="5" fillId="0" borderId="3" xfId="2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49" fontId="7" fillId="0" borderId="0" xfId="2" applyNumberFormat="1" applyFont="1" applyAlignment="1">
      <alignment vertical="top"/>
    </xf>
    <xf numFmtId="49" fontId="14" fillId="0" borderId="0" xfId="2" applyNumberFormat="1" applyFont="1" applyAlignment="1">
      <alignment vertical="top"/>
    </xf>
    <xf numFmtId="49" fontId="13" fillId="0" borderId="0" xfId="2" applyNumberFormat="1" applyFont="1" applyAlignment="1">
      <alignment vertical="top"/>
    </xf>
    <xf numFmtId="0" fontId="13" fillId="0" borderId="0" xfId="0" applyFont="1"/>
    <xf numFmtId="0" fontId="15" fillId="0" borderId="0" xfId="0" applyFont="1"/>
    <xf numFmtId="0" fontId="11" fillId="0" borderId="0" xfId="0" applyFont="1" applyAlignment="1">
      <alignment wrapText="1"/>
    </xf>
    <xf numFmtId="0" fontId="3" fillId="0" borderId="1" xfId="2" applyFont="1" applyBorder="1" applyAlignment="1">
      <alignment horizontal="left" vertical="top" wrapText="1"/>
    </xf>
    <xf numFmtId="49" fontId="3" fillId="0" borderId="1" xfId="2" applyNumberFormat="1" applyFont="1" applyBorder="1" applyAlignment="1">
      <alignment vertical="top" wrapText="1"/>
    </xf>
    <xf numFmtId="0" fontId="17" fillId="0" borderId="1" xfId="2" applyFont="1" applyBorder="1" applyAlignment="1">
      <alignment vertical="top" wrapText="1"/>
    </xf>
    <xf numFmtId="0" fontId="17" fillId="0" borderId="1" xfId="2" applyFont="1" applyBorder="1"/>
    <xf numFmtId="0" fontId="17" fillId="0" borderId="2" xfId="2" applyFont="1" applyBorder="1"/>
    <xf numFmtId="0" fontId="5" fillId="0" borderId="2" xfId="2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2" xfId="2" applyFont="1" applyBorder="1" applyAlignment="1">
      <alignment vertical="top" wrapText="1"/>
    </xf>
    <xf numFmtId="164" fontId="5" fillId="0" borderId="2" xfId="2" applyNumberFormat="1" applyFont="1" applyBorder="1" applyAlignment="1">
      <alignment vertical="top" wrapText="1"/>
    </xf>
    <xf numFmtId="0" fontId="8" fillId="0" borderId="1" xfId="2" applyFont="1" applyBorder="1"/>
    <xf numFmtId="0" fontId="8" fillId="0" borderId="2" xfId="2" applyFont="1" applyBorder="1"/>
    <xf numFmtId="0" fontId="5" fillId="0" borderId="0" xfId="2" applyFont="1" applyAlignment="1">
      <alignment vertical="top" wrapText="1"/>
    </xf>
    <xf numFmtId="164" fontId="3" fillId="0" borderId="0" xfId="0" applyNumberFormat="1" applyFont="1" applyAlignment="1">
      <alignment vertical="top"/>
    </xf>
    <xf numFmtId="1" fontId="3" fillId="0" borderId="1" xfId="0" applyNumberFormat="1" applyFont="1" applyBorder="1" applyAlignment="1">
      <alignment vertical="top"/>
    </xf>
    <xf numFmtId="0" fontId="12" fillId="0" borderId="2" xfId="2" applyFont="1" applyBorder="1" applyAlignment="1">
      <alignment horizontal="right"/>
    </xf>
    <xf numFmtId="0" fontId="12" fillId="0" borderId="4" xfId="2" applyFont="1" applyBorder="1" applyAlignment="1">
      <alignment horizontal="right"/>
    </xf>
    <xf numFmtId="0" fontId="12" fillId="0" borderId="3" xfId="2" applyFont="1" applyBorder="1" applyAlignment="1">
      <alignment horizontal="right"/>
    </xf>
    <xf numFmtId="44" fontId="5" fillId="0" borderId="2" xfId="1" applyFont="1" applyBorder="1" applyAlignment="1">
      <alignment horizontal="right"/>
    </xf>
    <xf numFmtId="44" fontId="5" fillId="0" borderId="3" xfId="1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49" fontId="3" fillId="0" borderId="7" xfId="2" applyNumberFormat="1" applyFont="1" applyBorder="1" applyAlignment="1">
      <alignment horizontal="center" vertical="top" wrapText="1"/>
    </xf>
    <xf numFmtId="49" fontId="3" fillId="0" borderId="8" xfId="2" applyNumberFormat="1" applyFont="1" applyBorder="1" applyAlignment="1">
      <alignment horizontal="center" vertical="top" wrapText="1"/>
    </xf>
    <xf numFmtId="49" fontId="3" fillId="0" borderId="9" xfId="2" applyNumberFormat="1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</cellXfs>
  <cellStyles count="3">
    <cellStyle name="Normal" xfId="2" xr:uid="{00000000-0005-0000-0000-000000000000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3"/>
  <sheetViews>
    <sheetView view="pageBreakPreview" topLeftCell="A7" zoomScale="175" zoomScaleNormal="205" zoomScaleSheetLayoutView="175" workbookViewId="0">
      <selection activeCell="E4" sqref="E4"/>
    </sheetView>
  </sheetViews>
  <sheetFormatPr defaultRowHeight="11.25" x14ac:dyDescent="0.2"/>
  <cols>
    <col min="1" max="1" width="3.28515625" style="3" customWidth="1"/>
    <col min="2" max="2" width="9.5703125" style="34" bestFit="1" customWidth="1"/>
    <col min="3" max="3" width="49.85546875" style="3" customWidth="1"/>
    <col min="4" max="4" width="3.140625" style="3" bestFit="1" customWidth="1"/>
    <col min="5" max="5" width="6.140625" style="3" customWidth="1"/>
    <col min="6" max="6" width="6.7109375" style="3" bestFit="1" customWidth="1"/>
    <col min="7" max="7" width="7.5703125" style="3" bestFit="1" customWidth="1"/>
    <col min="8" max="8" width="10.5703125" style="3" bestFit="1" customWidth="1"/>
    <col min="9" max="9" width="10.85546875" style="3" bestFit="1" customWidth="1"/>
    <col min="10" max="10" width="9.85546875" style="3" bestFit="1" customWidth="1"/>
    <col min="11" max="11" width="10.85546875" style="3" bestFit="1" customWidth="1"/>
    <col min="12" max="12" width="10.7109375" style="3" bestFit="1" customWidth="1"/>
    <col min="13" max="16384" width="9.140625" style="3"/>
  </cols>
  <sheetData>
    <row r="1" spans="1:9" s="1" customFormat="1" x14ac:dyDescent="0.25">
      <c r="A1" s="18" t="s">
        <v>0</v>
      </c>
      <c r="B1" s="19"/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</row>
    <row r="2" spans="1:9" ht="22.5" x14ac:dyDescent="0.2">
      <c r="A2" s="20" t="s">
        <v>6</v>
      </c>
      <c r="B2" s="21" t="s">
        <v>42</v>
      </c>
      <c r="C2" s="35" t="s">
        <v>38</v>
      </c>
      <c r="D2" s="2" t="s">
        <v>6</v>
      </c>
      <c r="E2" s="2" t="s">
        <v>6</v>
      </c>
      <c r="F2" s="2" t="s">
        <v>6</v>
      </c>
      <c r="G2" s="2" t="s">
        <v>6</v>
      </c>
    </row>
    <row r="3" spans="1:9" ht="45" x14ac:dyDescent="0.2">
      <c r="A3" s="20" t="s">
        <v>26</v>
      </c>
      <c r="B3" s="22" t="s">
        <v>44</v>
      </c>
      <c r="C3" s="6" t="s">
        <v>8</v>
      </c>
      <c r="D3" s="4" t="s">
        <v>9</v>
      </c>
      <c r="E3" s="4">
        <v>7300</v>
      </c>
      <c r="F3" s="4"/>
      <c r="G3" s="4">
        <f t="shared" ref="G3:G16" si="0">ROUND(E3*F3,2)</f>
        <v>0</v>
      </c>
      <c r="I3" s="5"/>
    </row>
    <row r="4" spans="1:9" ht="22.5" x14ac:dyDescent="0.2">
      <c r="A4" s="20" t="s">
        <v>7</v>
      </c>
      <c r="B4" s="22" t="s">
        <v>46</v>
      </c>
      <c r="C4" s="6" t="s">
        <v>10</v>
      </c>
      <c r="D4" s="4" t="s">
        <v>9</v>
      </c>
      <c r="E4" s="4">
        <f>E3</f>
        <v>7300</v>
      </c>
      <c r="F4" s="4"/>
      <c r="G4" s="4">
        <f t="shared" si="0"/>
        <v>0</v>
      </c>
      <c r="I4" s="5"/>
    </row>
    <row r="5" spans="1:9" x14ac:dyDescent="0.2">
      <c r="A5" s="20" t="s">
        <v>27</v>
      </c>
      <c r="B5" s="22" t="s">
        <v>47</v>
      </c>
      <c r="C5" s="6" t="s">
        <v>11</v>
      </c>
      <c r="D5" s="4" t="s">
        <v>9</v>
      </c>
      <c r="E5" s="4">
        <f>E4</f>
        <v>7300</v>
      </c>
      <c r="F5" s="4"/>
      <c r="G5" s="4">
        <f t="shared" si="0"/>
        <v>0</v>
      </c>
      <c r="I5" s="5"/>
    </row>
    <row r="6" spans="1:9" ht="33.75" x14ac:dyDescent="0.2">
      <c r="A6" s="20" t="s">
        <v>28</v>
      </c>
      <c r="B6" s="22" t="s">
        <v>50</v>
      </c>
      <c r="C6" s="6" t="s">
        <v>12</v>
      </c>
      <c r="D6" s="4" t="s">
        <v>13</v>
      </c>
      <c r="E6" s="4">
        <v>29</v>
      </c>
      <c r="F6" s="4"/>
      <c r="G6" s="4">
        <f t="shared" si="0"/>
        <v>0</v>
      </c>
      <c r="I6" s="5"/>
    </row>
    <row r="7" spans="1:9" ht="22.5" x14ac:dyDescent="0.2">
      <c r="A7" s="20" t="s">
        <v>29</v>
      </c>
      <c r="B7" s="22" t="s">
        <v>51</v>
      </c>
      <c r="C7" s="7" t="s">
        <v>14</v>
      </c>
      <c r="D7" s="4" t="s">
        <v>9</v>
      </c>
      <c r="E7" s="4">
        <f>E5</f>
        <v>7300</v>
      </c>
      <c r="F7" s="4"/>
      <c r="G7" s="4">
        <f t="shared" si="0"/>
        <v>0</v>
      </c>
      <c r="I7" s="5"/>
    </row>
    <row r="8" spans="1:9" ht="33.75" x14ac:dyDescent="0.2">
      <c r="A8" s="20" t="s">
        <v>30</v>
      </c>
      <c r="B8" s="22" t="s">
        <v>45</v>
      </c>
      <c r="C8" s="6" t="s">
        <v>15</v>
      </c>
      <c r="D8" s="4" t="s">
        <v>16</v>
      </c>
      <c r="E8" s="4">
        <v>81</v>
      </c>
      <c r="F8" s="4"/>
      <c r="G8" s="4">
        <f t="shared" si="0"/>
        <v>0</v>
      </c>
      <c r="I8" s="5"/>
    </row>
    <row r="9" spans="1:9" ht="22.5" x14ac:dyDescent="0.2">
      <c r="A9" s="20" t="s">
        <v>31</v>
      </c>
      <c r="B9" s="22" t="s">
        <v>43</v>
      </c>
      <c r="C9" s="8" t="s">
        <v>17</v>
      </c>
      <c r="D9" s="18" t="s">
        <v>18</v>
      </c>
      <c r="E9" s="4">
        <v>0.28999999999999998</v>
      </c>
      <c r="F9" s="23"/>
      <c r="G9" s="24">
        <f t="shared" si="0"/>
        <v>0</v>
      </c>
      <c r="I9" s="5"/>
    </row>
    <row r="10" spans="1:9" ht="22.5" x14ac:dyDescent="0.2">
      <c r="A10" s="20" t="s">
        <v>32</v>
      </c>
      <c r="B10" s="22" t="s">
        <v>52</v>
      </c>
      <c r="C10" s="9" t="s">
        <v>19</v>
      </c>
      <c r="D10" s="4" t="s">
        <v>9</v>
      </c>
      <c r="E10" s="4">
        <v>870</v>
      </c>
      <c r="F10" s="25"/>
      <c r="G10" s="49">
        <f t="shared" si="0"/>
        <v>0</v>
      </c>
      <c r="I10" s="5"/>
    </row>
    <row r="11" spans="1:9" ht="22.5" x14ac:dyDescent="0.2">
      <c r="A11" s="20" t="s">
        <v>33</v>
      </c>
      <c r="B11" s="26" t="s">
        <v>53</v>
      </c>
      <c r="C11" s="12" t="s">
        <v>37</v>
      </c>
      <c r="D11" s="17" t="s">
        <v>9</v>
      </c>
      <c r="E11" s="17">
        <v>24.5</v>
      </c>
      <c r="F11" s="17"/>
      <c r="G11" s="24">
        <f>ROUND(E11*F11,2)</f>
        <v>0</v>
      </c>
      <c r="I11" s="5"/>
    </row>
    <row r="12" spans="1:9" ht="22.5" x14ac:dyDescent="0.2">
      <c r="A12" s="20" t="s">
        <v>34</v>
      </c>
      <c r="B12" s="22" t="s">
        <v>49</v>
      </c>
      <c r="C12" s="6" t="s">
        <v>23</v>
      </c>
      <c r="D12" s="4" t="s">
        <v>9</v>
      </c>
      <c r="E12" s="4">
        <f>E11</f>
        <v>24.5</v>
      </c>
      <c r="F12" s="4"/>
      <c r="G12" s="4">
        <f t="shared" ref="G12:G13" si="1">ROUND(E12*F12,2)</f>
        <v>0</v>
      </c>
      <c r="I12" s="5"/>
    </row>
    <row r="13" spans="1:9" ht="33.75" x14ac:dyDescent="0.2">
      <c r="A13" s="20" t="s">
        <v>35</v>
      </c>
      <c r="B13" s="22" t="s">
        <v>48</v>
      </c>
      <c r="C13" s="8" t="s">
        <v>41</v>
      </c>
      <c r="D13" s="17" t="s">
        <v>9</v>
      </c>
      <c r="E13" s="4">
        <f>E10</f>
        <v>870</v>
      </c>
      <c r="F13" s="4"/>
      <c r="G13" s="4">
        <f t="shared" si="1"/>
        <v>0</v>
      </c>
      <c r="I13" s="5"/>
    </row>
    <row r="14" spans="1:9" ht="22.5" x14ac:dyDescent="0.2">
      <c r="A14" s="20" t="s">
        <v>36</v>
      </c>
      <c r="B14" s="22" t="s">
        <v>54</v>
      </c>
      <c r="C14" s="10" t="s">
        <v>20</v>
      </c>
      <c r="D14" s="4" t="s">
        <v>9</v>
      </c>
      <c r="E14" s="4">
        <v>725</v>
      </c>
      <c r="F14" s="4"/>
      <c r="G14" s="4">
        <f t="shared" si="0"/>
        <v>0</v>
      </c>
      <c r="I14" s="5"/>
    </row>
    <row r="15" spans="1:9" x14ac:dyDescent="0.2">
      <c r="A15" s="20" t="s">
        <v>39</v>
      </c>
      <c r="B15" s="26" t="s">
        <v>55</v>
      </c>
      <c r="C15" s="11" t="s">
        <v>21</v>
      </c>
      <c r="D15" s="4" t="s">
        <v>22</v>
      </c>
      <c r="E15" s="27">
        <v>7.3</v>
      </c>
      <c r="F15" s="25"/>
      <c r="G15" s="49">
        <f t="shared" si="0"/>
        <v>0</v>
      </c>
      <c r="I15" s="5"/>
    </row>
    <row r="16" spans="1:9" ht="22.5" x14ac:dyDescent="0.2">
      <c r="A16" s="20" t="s">
        <v>56</v>
      </c>
      <c r="B16" s="22" t="s">
        <v>45</v>
      </c>
      <c r="C16" s="6" t="s">
        <v>40</v>
      </c>
      <c r="D16" s="4" t="s">
        <v>16</v>
      </c>
      <c r="E16" s="28">
        <v>25</v>
      </c>
      <c r="F16" s="29"/>
      <c r="G16" s="49">
        <f t="shared" si="0"/>
        <v>0</v>
      </c>
      <c r="I16" s="5"/>
    </row>
    <row r="17" spans="1:12" x14ac:dyDescent="0.2">
      <c r="A17" s="50" t="s">
        <v>38</v>
      </c>
      <c r="B17" s="51"/>
      <c r="C17" s="51"/>
      <c r="D17" s="51"/>
      <c r="E17" s="52"/>
      <c r="F17" s="53">
        <f>SUM(G3:G16)</f>
        <v>0</v>
      </c>
      <c r="G17" s="54"/>
      <c r="H17" s="14"/>
      <c r="I17" s="15"/>
      <c r="J17" s="14"/>
      <c r="K17" s="16"/>
      <c r="L17" s="16"/>
    </row>
    <row r="18" spans="1:12" x14ac:dyDescent="0.2">
      <c r="A18" s="55" t="s">
        <v>24</v>
      </c>
      <c r="B18" s="56"/>
      <c r="C18" s="56"/>
      <c r="D18" s="56"/>
      <c r="E18" s="57"/>
      <c r="F18" s="53">
        <f>ROUND(F17*0.23,2)</f>
        <v>0</v>
      </c>
      <c r="G18" s="54"/>
      <c r="H18" s="13"/>
    </row>
    <row r="19" spans="1:12" x14ac:dyDescent="0.2">
      <c r="A19" s="55" t="s">
        <v>25</v>
      </c>
      <c r="B19" s="56"/>
      <c r="C19" s="56"/>
      <c r="D19" s="56"/>
      <c r="E19" s="57"/>
      <c r="F19" s="53">
        <f>ROUND(F17+F18,2)</f>
        <v>0</v>
      </c>
      <c r="G19" s="54"/>
    </row>
    <row r="20" spans="1:12" x14ac:dyDescent="0.2">
      <c r="B20" s="3"/>
    </row>
    <row r="21" spans="1:12" x14ac:dyDescent="0.2">
      <c r="B21" s="30"/>
    </row>
    <row r="22" spans="1:12" x14ac:dyDescent="0.2">
      <c r="B22" s="30"/>
    </row>
    <row r="23" spans="1:12" x14ac:dyDescent="0.2">
      <c r="B23" s="30"/>
    </row>
    <row r="24" spans="1:12" x14ac:dyDescent="0.2">
      <c r="B24" s="30"/>
    </row>
    <row r="25" spans="1:12" x14ac:dyDescent="0.2">
      <c r="B25" s="30"/>
    </row>
    <row r="26" spans="1:12" x14ac:dyDescent="0.2">
      <c r="B26" s="30"/>
    </row>
    <row r="27" spans="1:12" x14ac:dyDescent="0.2">
      <c r="B27" s="30"/>
    </row>
    <row r="28" spans="1:12" x14ac:dyDescent="0.2">
      <c r="B28" s="30"/>
    </row>
    <row r="29" spans="1:12" x14ac:dyDescent="0.2">
      <c r="B29" s="30"/>
    </row>
    <row r="30" spans="1:12" x14ac:dyDescent="0.2">
      <c r="B30" s="30"/>
    </row>
    <row r="31" spans="1:12" x14ac:dyDescent="0.2">
      <c r="B31" s="3"/>
    </row>
    <row r="32" spans="1:12" x14ac:dyDescent="0.2">
      <c r="B32" s="30"/>
    </row>
    <row r="33" spans="2:2" x14ac:dyDescent="0.2">
      <c r="B33" s="30"/>
    </row>
    <row r="34" spans="2:2" x14ac:dyDescent="0.2">
      <c r="B34" s="30"/>
    </row>
    <row r="35" spans="2:2" x14ac:dyDescent="0.2">
      <c r="B35" s="30"/>
    </row>
    <row r="36" spans="2:2" x14ac:dyDescent="0.2">
      <c r="B36" s="3"/>
    </row>
    <row r="37" spans="2:2" x14ac:dyDescent="0.2">
      <c r="B37" s="30"/>
    </row>
    <row r="38" spans="2:2" x14ac:dyDescent="0.2">
      <c r="B38" s="30"/>
    </row>
    <row r="39" spans="2:2" x14ac:dyDescent="0.2">
      <c r="B39" s="3"/>
    </row>
    <row r="40" spans="2:2" x14ac:dyDescent="0.2">
      <c r="B40" s="30"/>
    </row>
    <row r="41" spans="2:2" x14ac:dyDescent="0.2">
      <c r="B41" s="30"/>
    </row>
    <row r="42" spans="2:2" x14ac:dyDescent="0.2">
      <c r="B42" s="30"/>
    </row>
    <row r="43" spans="2:2" x14ac:dyDescent="0.2">
      <c r="B43" s="30"/>
    </row>
    <row r="44" spans="2:2" x14ac:dyDescent="0.2">
      <c r="B44" s="30"/>
    </row>
    <row r="45" spans="2:2" x14ac:dyDescent="0.2">
      <c r="B45" s="30"/>
    </row>
    <row r="46" spans="2:2" x14ac:dyDescent="0.2">
      <c r="B46" s="3"/>
    </row>
    <row r="47" spans="2:2" x14ac:dyDescent="0.2">
      <c r="B47" s="31"/>
    </row>
    <row r="48" spans="2:2" x14ac:dyDescent="0.2">
      <c r="B48" s="32"/>
    </row>
    <row r="49" spans="2:2" x14ac:dyDescent="0.2">
      <c r="B49" s="3"/>
    </row>
    <row r="50" spans="2:2" x14ac:dyDescent="0.2">
      <c r="B50" s="33"/>
    </row>
    <row r="51" spans="2:2" x14ac:dyDescent="0.2">
      <c r="B51" s="3"/>
    </row>
    <row r="52" spans="2:2" x14ac:dyDescent="0.2">
      <c r="B52" s="3"/>
    </row>
    <row r="53" spans="2:2" x14ac:dyDescent="0.2">
      <c r="B53" s="3"/>
    </row>
  </sheetData>
  <mergeCells count="6">
    <mergeCell ref="A17:E17"/>
    <mergeCell ref="F17:G17"/>
    <mergeCell ref="A18:E18"/>
    <mergeCell ref="F18:G18"/>
    <mergeCell ref="A19:E19"/>
    <mergeCell ref="F19:G19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2920-A190-4CAA-A437-ABDD5F61890C}">
  <dimension ref="A1:G92"/>
  <sheetViews>
    <sheetView tabSelected="1" view="pageBreakPreview" topLeftCell="A70" zoomScale="160" zoomScaleNormal="175" zoomScaleSheetLayoutView="160" workbookViewId="0">
      <selection activeCell="A83" sqref="A83"/>
    </sheetView>
  </sheetViews>
  <sheetFormatPr defaultRowHeight="11.25" x14ac:dyDescent="0.2"/>
  <cols>
    <col min="1" max="1" width="5" style="3" customWidth="1"/>
    <col min="2" max="2" width="77.140625" style="3" customWidth="1"/>
    <col min="3" max="3" width="4.5703125" style="3" customWidth="1"/>
    <col min="4" max="4" width="4.42578125" style="3" customWidth="1"/>
    <col min="5" max="5" width="9.7109375" style="3" bestFit="1" customWidth="1"/>
    <col min="6" max="7" width="10.7109375" style="3" bestFit="1" customWidth="1"/>
    <col min="8" max="16384" width="9.140625" style="3"/>
  </cols>
  <sheetData>
    <row r="1" spans="1:7" s="1" customFormat="1" ht="22.5" x14ac:dyDescent="0.25">
      <c r="A1" s="36" t="s">
        <v>0</v>
      </c>
      <c r="B1" s="36" t="s">
        <v>1</v>
      </c>
      <c r="C1" s="36" t="s">
        <v>2</v>
      </c>
      <c r="D1" s="36" t="s">
        <v>3</v>
      </c>
    </row>
    <row r="2" spans="1:7" x14ac:dyDescent="0.2">
      <c r="A2" s="37" t="s">
        <v>6</v>
      </c>
      <c r="B2" s="67" t="s">
        <v>38</v>
      </c>
      <c r="C2" s="68"/>
      <c r="D2" s="68"/>
    </row>
    <row r="3" spans="1:7" x14ac:dyDescent="0.2">
      <c r="A3" s="37" t="s">
        <v>26</v>
      </c>
      <c r="B3" s="38" t="s">
        <v>57</v>
      </c>
      <c r="C3" s="39" t="s">
        <v>6</v>
      </c>
      <c r="D3" s="40" t="s">
        <v>6</v>
      </c>
    </row>
    <row r="4" spans="1:7" ht="33.75" x14ac:dyDescent="0.2">
      <c r="A4" s="58"/>
      <c r="B4" s="6" t="s">
        <v>8</v>
      </c>
      <c r="C4" s="6" t="s">
        <v>9</v>
      </c>
      <c r="D4" s="41">
        <v>700</v>
      </c>
      <c r="G4" s="42"/>
    </row>
    <row r="5" spans="1:7" x14ac:dyDescent="0.2">
      <c r="A5" s="59"/>
      <c r="B5" s="6" t="s">
        <v>10</v>
      </c>
      <c r="C5" s="6" t="s">
        <v>9</v>
      </c>
      <c r="D5" s="41">
        <f>D4</f>
        <v>700</v>
      </c>
      <c r="G5" s="42"/>
    </row>
    <row r="6" spans="1:7" x14ac:dyDescent="0.2">
      <c r="A6" s="59"/>
      <c r="B6" s="6" t="s">
        <v>11</v>
      </c>
      <c r="C6" s="6" t="s">
        <v>9</v>
      </c>
      <c r="D6" s="41">
        <f>D5</f>
        <v>700</v>
      </c>
      <c r="G6" s="42"/>
    </row>
    <row r="7" spans="1:7" ht="22.5" x14ac:dyDescent="0.2">
      <c r="A7" s="59"/>
      <c r="B7" s="6" t="s">
        <v>12</v>
      </c>
      <c r="C7" s="6" t="s">
        <v>13</v>
      </c>
      <c r="D7" s="41">
        <v>2</v>
      </c>
      <c r="G7" s="42"/>
    </row>
    <row r="8" spans="1:7" x14ac:dyDescent="0.2">
      <c r="A8" s="59"/>
      <c r="B8" s="7" t="s">
        <v>14</v>
      </c>
      <c r="C8" s="6" t="s">
        <v>9</v>
      </c>
      <c r="D8" s="41">
        <f>D6</f>
        <v>700</v>
      </c>
      <c r="G8" s="42"/>
    </row>
    <row r="9" spans="1:7" ht="22.5" x14ac:dyDescent="0.2">
      <c r="A9" s="60"/>
      <c r="B9" s="6" t="s">
        <v>15</v>
      </c>
      <c r="C9" s="6" t="s">
        <v>16</v>
      </c>
      <c r="D9" s="41">
        <v>6</v>
      </c>
      <c r="G9" s="42"/>
    </row>
    <row r="10" spans="1:7" x14ac:dyDescent="0.2">
      <c r="A10" s="37"/>
      <c r="B10" s="6"/>
      <c r="C10" s="6"/>
      <c r="D10" s="41"/>
    </row>
    <row r="11" spans="1:7" x14ac:dyDescent="0.2">
      <c r="A11" s="37" t="s">
        <v>7</v>
      </c>
      <c r="B11" s="38" t="s">
        <v>58</v>
      </c>
      <c r="C11" s="39" t="s">
        <v>6</v>
      </c>
      <c r="D11" s="40" t="s">
        <v>6</v>
      </c>
    </row>
    <row r="12" spans="1:7" ht="33.75" x14ac:dyDescent="0.2">
      <c r="A12" s="37"/>
      <c r="B12" s="6" t="s">
        <v>8</v>
      </c>
      <c r="C12" s="6" t="s">
        <v>9</v>
      </c>
      <c r="D12" s="41">
        <v>300</v>
      </c>
    </row>
    <row r="13" spans="1:7" x14ac:dyDescent="0.2">
      <c r="A13" s="37"/>
      <c r="B13" s="6" t="s">
        <v>10</v>
      </c>
      <c r="C13" s="6" t="s">
        <v>9</v>
      </c>
      <c r="D13" s="41">
        <f>D12</f>
        <v>300</v>
      </c>
    </row>
    <row r="14" spans="1:7" x14ac:dyDescent="0.2">
      <c r="A14" s="37"/>
      <c r="B14" s="6" t="s">
        <v>11</v>
      </c>
      <c r="C14" s="6" t="s">
        <v>9</v>
      </c>
      <c r="D14" s="41">
        <f>D13</f>
        <v>300</v>
      </c>
    </row>
    <row r="15" spans="1:7" ht="22.5" x14ac:dyDescent="0.2">
      <c r="A15" s="37"/>
      <c r="B15" s="6" t="s">
        <v>12</v>
      </c>
      <c r="C15" s="6" t="s">
        <v>13</v>
      </c>
      <c r="D15" s="41">
        <v>2</v>
      </c>
    </row>
    <row r="16" spans="1:7" x14ac:dyDescent="0.2">
      <c r="A16" s="37"/>
      <c r="B16" s="7" t="s">
        <v>14</v>
      </c>
      <c r="C16" s="6" t="s">
        <v>9</v>
      </c>
      <c r="D16" s="41">
        <f>D14</f>
        <v>300</v>
      </c>
    </row>
    <row r="17" spans="1:4" ht="22.5" x14ac:dyDescent="0.2">
      <c r="A17" s="37"/>
      <c r="B17" s="6" t="s">
        <v>15</v>
      </c>
      <c r="C17" s="6" t="s">
        <v>16</v>
      </c>
      <c r="D17" s="41">
        <v>6</v>
      </c>
    </row>
    <row r="18" spans="1:4" x14ac:dyDescent="0.2">
      <c r="A18" s="37"/>
      <c r="B18" s="6"/>
      <c r="C18" s="6"/>
      <c r="D18" s="41"/>
    </row>
    <row r="19" spans="1:4" x14ac:dyDescent="0.2">
      <c r="A19" s="37" t="s">
        <v>27</v>
      </c>
      <c r="B19" s="38" t="s">
        <v>59</v>
      </c>
      <c r="C19" s="39" t="s">
        <v>6</v>
      </c>
      <c r="D19" s="40" t="s">
        <v>6</v>
      </c>
    </row>
    <row r="20" spans="1:4" ht="33.75" x14ac:dyDescent="0.2">
      <c r="A20" s="37"/>
      <c r="B20" s="6" t="s">
        <v>8</v>
      </c>
      <c r="C20" s="6" t="s">
        <v>9</v>
      </c>
      <c r="D20" s="41">
        <f>30*6.4</f>
        <v>192</v>
      </c>
    </row>
    <row r="21" spans="1:4" x14ac:dyDescent="0.2">
      <c r="A21" s="37"/>
      <c r="B21" s="6" t="s">
        <v>10</v>
      </c>
      <c r="C21" s="6" t="s">
        <v>9</v>
      </c>
      <c r="D21" s="41">
        <f>D20</f>
        <v>192</v>
      </c>
    </row>
    <row r="22" spans="1:4" x14ac:dyDescent="0.2">
      <c r="A22" s="37"/>
      <c r="B22" s="6" t="s">
        <v>11</v>
      </c>
      <c r="C22" s="6" t="s">
        <v>9</v>
      </c>
      <c r="D22" s="41">
        <f>D21</f>
        <v>192</v>
      </c>
    </row>
    <row r="23" spans="1:4" ht="22.5" x14ac:dyDescent="0.2">
      <c r="A23" s="37"/>
      <c r="B23" s="6" t="s">
        <v>12</v>
      </c>
      <c r="C23" s="6" t="s">
        <v>13</v>
      </c>
      <c r="D23" s="41">
        <v>5</v>
      </c>
    </row>
    <row r="24" spans="1:4" x14ac:dyDescent="0.2">
      <c r="A24" s="37"/>
      <c r="B24" s="7" t="s">
        <v>14</v>
      </c>
      <c r="C24" s="6" t="s">
        <v>9</v>
      </c>
      <c r="D24" s="41">
        <f>D22</f>
        <v>192</v>
      </c>
    </row>
    <row r="25" spans="1:4" ht="22.5" x14ac:dyDescent="0.2">
      <c r="A25" s="37"/>
      <c r="B25" s="6" t="s">
        <v>15</v>
      </c>
      <c r="C25" s="6" t="s">
        <v>16</v>
      </c>
      <c r="D25" s="41">
        <v>3</v>
      </c>
    </row>
    <row r="26" spans="1:4" x14ac:dyDescent="0.2">
      <c r="A26" s="37"/>
      <c r="B26" s="6"/>
      <c r="C26" s="6"/>
      <c r="D26" s="41"/>
    </row>
    <row r="27" spans="1:4" x14ac:dyDescent="0.2">
      <c r="A27" s="37" t="s">
        <v>28</v>
      </c>
      <c r="B27" s="38" t="s">
        <v>60</v>
      </c>
      <c r="C27" s="39" t="s">
        <v>6</v>
      </c>
      <c r="D27" s="40" t="s">
        <v>6</v>
      </c>
    </row>
    <row r="28" spans="1:4" ht="33.75" x14ac:dyDescent="0.2">
      <c r="A28" s="37"/>
      <c r="B28" s="6" t="s">
        <v>8</v>
      </c>
      <c r="C28" s="6" t="s">
        <v>9</v>
      </c>
      <c r="D28" s="41">
        <f>35*7</f>
        <v>245</v>
      </c>
    </row>
    <row r="29" spans="1:4" x14ac:dyDescent="0.2">
      <c r="A29" s="37"/>
      <c r="B29" s="6" t="s">
        <v>10</v>
      </c>
      <c r="C29" s="6" t="s">
        <v>9</v>
      </c>
      <c r="D29" s="41">
        <f>D28</f>
        <v>245</v>
      </c>
    </row>
    <row r="30" spans="1:4" x14ac:dyDescent="0.2">
      <c r="A30" s="37"/>
      <c r="B30" s="6" t="s">
        <v>11</v>
      </c>
      <c r="C30" s="6" t="s">
        <v>9</v>
      </c>
      <c r="D30" s="41">
        <f>D28</f>
        <v>245</v>
      </c>
    </row>
    <row r="31" spans="1:4" ht="22.5" x14ac:dyDescent="0.2">
      <c r="A31" s="37"/>
      <c r="B31" s="6" t="s">
        <v>12</v>
      </c>
      <c r="C31" s="6" t="s">
        <v>13</v>
      </c>
      <c r="D31" s="41">
        <v>1</v>
      </c>
    </row>
    <row r="32" spans="1:4" x14ac:dyDescent="0.2">
      <c r="A32" s="37"/>
      <c r="B32" s="7" t="s">
        <v>14</v>
      </c>
      <c r="C32" s="6" t="s">
        <v>9</v>
      </c>
      <c r="D32" s="41">
        <f>D28</f>
        <v>245</v>
      </c>
    </row>
    <row r="33" spans="1:4" ht="22.5" x14ac:dyDescent="0.2">
      <c r="A33" s="37"/>
      <c r="B33" s="6" t="s">
        <v>15</v>
      </c>
      <c r="C33" s="6" t="s">
        <v>16</v>
      </c>
      <c r="D33" s="41">
        <v>4</v>
      </c>
    </row>
    <row r="34" spans="1:4" x14ac:dyDescent="0.2">
      <c r="A34" s="37"/>
      <c r="B34" s="6"/>
      <c r="C34" s="6"/>
      <c r="D34" s="41"/>
    </row>
    <row r="35" spans="1:4" x14ac:dyDescent="0.2">
      <c r="A35" s="37" t="s">
        <v>29</v>
      </c>
      <c r="B35" s="38" t="s">
        <v>61</v>
      </c>
      <c r="C35" s="39" t="s">
        <v>6</v>
      </c>
      <c r="D35" s="40" t="s">
        <v>6</v>
      </c>
    </row>
    <row r="36" spans="1:4" ht="33.75" x14ac:dyDescent="0.2">
      <c r="A36" s="37"/>
      <c r="B36" s="6" t="s">
        <v>8</v>
      </c>
      <c r="C36" s="6" t="s">
        <v>9</v>
      </c>
      <c r="D36" s="41">
        <f>162*10</f>
        <v>1620</v>
      </c>
    </row>
    <row r="37" spans="1:4" x14ac:dyDescent="0.2">
      <c r="A37" s="37"/>
      <c r="B37" s="6" t="s">
        <v>10</v>
      </c>
      <c r="C37" s="6" t="s">
        <v>9</v>
      </c>
      <c r="D37" s="41">
        <f>D36</f>
        <v>1620</v>
      </c>
    </row>
    <row r="38" spans="1:4" x14ac:dyDescent="0.2">
      <c r="A38" s="37"/>
      <c r="B38" s="6" t="s">
        <v>11</v>
      </c>
      <c r="C38" s="6" t="s">
        <v>9</v>
      </c>
      <c r="D38" s="41">
        <f>D37</f>
        <v>1620</v>
      </c>
    </row>
    <row r="39" spans="1:4" ht="22.5" x14ac:dyDescent="0.2">
      <c r="A39" s="37"/>
      <c r="B39" s="6" t="s">
        <v>12</v>
      </c>
      <c r="C39" s="6" t="s">
        <v>13</v>
      </c>
      <c r="D39" s="41">
        <v>5</v>
      </c>
    </row>
    <row r="40" spans="1:4" x14ac:dyDescent="0.2">
      <c r="A40" s="37"/>
      <c r="B40" s="7" t="s">
        <v>14</v>
      </c>
      <c r="C40" s="6" t="s">
        <v>9</v>
      </c>
      <c r="D40" s="41">
        <f>D38</f>
        <v>1620</v>
      </c>
    </row>
    <row r="41" spans="1:4" ht="22.5" x14ac:dyDescent="0.2">
      <c r="A41" s="37"/>
      <c r="B41" s="6" t="s">
        <v>15</v>
      </c>
      <c r="C41" s="6" t="s">
        <v>16</v>
      </c>
      <c r="D41" s="41">
        <v>9</v>
      </c>
    </row>
    <row r="42" spans="1:4" x14ac:dyDescent="0.2">
      <c r="A42" s="37"/>
      <c r="B42" s="6"/>
      <c r="C42" s="6"/>
      <c r="D42" s="41"/>
    </row>
    <row r="43" spans="1:4" x14ac:dyDescent="0.2">
      <c r="A43" s="37" t="s">
        <v>30</v>
      </c>
      <c r="B43" s="38" t="s">
        <v>64</v>
      </c>
      <c r="C43" s="39" t="s">
        <v>6</v>
      </c>
      <c r="D43" s="40" t="s">
        <v>6</v>
      </c>
    </row>
    <row r="44" spans="1:4" ht="33.75" x14ac:dyDescent="0.2">
      <c r="A44" s="37"/>
      <c r="B44" s="6" t="s">
        <v>8</v>
      </c>
      <c r="C44" s="6" t="s">
        <v>9</v>
      </c>
      <c r="D44" s="41">
        <f>270*7</f>
        <v>1890</v>
      </c>
    </row>
    <row r="45" spans="1:4" x14ac:dyDescent="0.2">
      <c r="A45" s="37"/>
      <c r="B45" s="6" t="s">
        <v>10</v>
      </c>
      <c r="C45" s="6" t="s">
        <v>9</v>
      </c>
      <c r="D45" s="41">
        <f>D44</f>
        <v>1890</v>
      </c>
    </row>
    <row r="46" spans="1:4" x14ac:dyDescent="0.2">
      <c r="A46" s="37"/>
      <c r="B46" s="6" t="s">
        <v>11</v>
      </c>
      <c r="C46" s="6" t="s">
        <v>9</v>
      </c>
      <c r="D46" s="41">
        <f>D45</f>
        <v>1890</v>
      </c>
    </row>
    <row r="47" spans="1:4" ht="22.5" x14ac:dyDescent="0.2">
      <c r="A47" s="37"/>
      <c r="B47" s="6" t="s">
        <v>12</v>
      </c>
      <c r="C47" s="6" t="s">
        <v>13</v>
      </c>
      <c r="D47" s="41">
        <v>5</v>
      </c>
    </row>
    <row r="48" spans="1:4" x14ac:dyDescent="0.2">
      <c r="A48" s="37"/>
      <c r="B48" s="7" t="s">
        <v>14</v>
      </c>
      <c r="C48" s="6" t="s">
        <v>9</v>
      </c>
      <c r="D48" s="41">
        <f>D46</f>
        <v>1890</v>
      </c>
    </row>
    <row r="49" spans="1:4" ht="22.5" x14ac:dyDescent="0.2">
      <c r="A49" s="37"/>
      <c r="B49" s="6" t="s">
        <v>15</v>
      </c>
      <c r="C49" s="6" t="s">
        <v>16</v>
      </c>
      <c r="D49" s="41">
        <v>23</v>
      </c>
    </row>
    <row r="50" spans="1:4" x14ac:dyDescent="0.2">
      <c r="A50" s="37"/>
      <c r="B50" s="6"/>
      <c r="C50" s="6"/>
      <c r="D50" s="41"/>
    </row>
    <row r="51" spans="1:4" x14ac:dyDescent="0.2">
      <c r="A51" s="37" t="s">
        <v>31</v>
      </c>
      <c r="B51" s="38" t="s">
        <v>65</v>
      </c>
      <c r="C51" s="39" t="s">
        <v>6</v>
      </c>
      <c r="D51" s="40" t="s">
        <v>6</v>
      </c>
    </row>
    <row r="52" spans="1:4" ht="33.75" x14ac:dyDescent="0.2">
      <c r="A52" s="37"/>
      <c r="B52" s="6" t="s">
        <v>8</v>
      </c>
      <c r="C52" s="6" t="s">
        <v>9</v>
      </c>
      <c r="D52" s="41">
        <f>260*6</f>
        <v>1560</v>
      </c>
    </row>
    <row r="53" spans="1:4" x14ac:dyDescent="0.2">
      <c r="A53" s="37"/>
      <c r="B53" s="6" t="s">
        <v>10</v>
      </c>
      <c r="C53" s="6" t="s">
        <v>9</v>
      </c>
      <c r="D53" s="41">
        <f>D52</f>
        <v>1560</v>
      </c>
    </row>
    <row r="54" spans="1:4" x14ac:dyDescent="0.2">
      <c r="A54" s="37"/>
      <c r="B54" s="6" t="s">
        <v>11</v>
      </c>
      <c r="C54" s="6" t="s">
        <v>9</v>
      </c>
      <c r="D54" s="41">
        <f>D53</f>
        <v>1560</v>
      </c>
    </row>
    <row r="55" spans="1:4" ht="22.5" x14ac:dyDescent="0.2">
      <c r="A55" s="37"/>
      <c r="B55" s="6" t="s">
        <v>12</v>
      </c>
      <c r="C55" s="6" t="s">
        <v>13</v>
      </c>
      <c r="D55" s="41">
        <v>5</v>
      </c>
    </row>
    <row r="56" spans="1:4" x14ac:dyDescent="0.2">
      <c r="A56" s="37"/>
      <c r="B56" s="7" t="s">
        <v>14</v>
      </c>
      <c r="C56" s="6" t="s">
        <v>9</v>
      </c>
      <c r="D56" s="41">
        <f>D54</f>
        <v>1560</v>
      </c>
    </row>
    <row r="57" spans="1:4" ht="22.5" x14ac:dyDescent="0.2">
      <c r="A57" s="37"/>
      <c r="B57" s="6" t="s">
        <v>15</v>
      </c>
      <c r="C57" s="6" t="s">
        <v>16</v>
      </c>
      <c r="D57" s="41">
        <v>26</v>
      </c>
    </row>
    <row r="58" spans="1:4" x14ac:dyDescent="0.2">
      <c r="A58" s="37"/>
      <c r="B58" s="6"/>
      <c r="C58" s="6"/>
      <c r="D58" s="41"/>
    </row>
    <row r="59" spans="1:4" x14ac:dyDescent="0.2">
      <c r="A59" s="37" t="s">
        <v>32</v>
      </c>
      <c r="B59" s="38" t="s">
        <v>62</v>
      </c>
      <c r="C59" s="39" t="s">
        <v>6</v>
      </c>
      <c r="D59" s="40" t="s">
        <v>6</v>
      </c>
    </row>
    <row r="60" spans="1:4" ht="33.75" x14ac:dyDescent="0.2">
      <c r="A60" s="37"/>
      <c r="B60" s="6" t="s">
        <v>8</v>
      </c>
      <c r="C60" s="6" t="s">
        <v>9</v>
      </c>
      <c r="D60" s="41">
        <f>65*6.5</f>
        <v>422.5</v>
      </c>
    </row>
    <row r="61" spans="1:4" x14ac:dyDescent="0.2">
      <c r="A61" s="37"/>
      <c r="B61" s="6" t="s">
        <v>10</v>
      </c>
      <c r="C61" s="6" t="s">
        <v>9</v>
      </c>
      <c r="D61" s="41">
        <f>D60</f>
        <v>422.5</v>
      </c>
    </row>
    <row r="62" spans="1:4" x14ac:dyDescent="0.2">
      <c r="A62" s="37"/>
      <c r="B62" s="6" t="s">
        <v>11</v>
      </c>
      <c r="C62" s="6" t="s">
        <v>9</v>
      </c>
      <c r="D62" s="41">
        <f>D60</f>
        <v>422.5</v>
      </c>
    </row>
    <row r="63" spans="1:4" ht="22.5" x14ac:dyDescent="0.2">
      <c r="A63" s="37"/>
      <c r="B63" s="6" t="s">
        <v>12</v>
      </c>
      <c r="C63" s="6" t="s">
        <v>13</v>
      </c>
      <c r="D63" s="41">
        <v>2</v>
      </c>
    </row>
    <row r="64" spans="1:4" x14ac:dyDescent="0.2">
      <c r="A64" s="37"/>
      <c r="B64" s="7" t="s">
        <v>14</v>
      </c>
      <c r="C64" s="6" t="s">
        <v>9</v>
      </c>
      <c r="D64" s="41">
        <f>D60</f>
        <v>422.5</v>
      </c>
    </row>
    <row r="65" spans="1:6" ht="22.5" x14ac:dyDescent="0.2">
      <c r="A65" s="37"/>
      <c r="B65" s="6" t="s">
        <v>15</v>
      </c>
      <c r="C65" s="6" t="s">
        <v>16</v>
      </c>
      <c r="D65" s="41">
        <v>4</v>
      </c>
    </row>
    <row r="66" spans="1:6" x14ac:dyDescent="0.2">
      <c r="A66" s="37"/>
      <c r="B66" s="6"/>
      <c r="C66" s="6"/>
      <c r="D66" s="41"/>
    </row>
    <row r="67" spans="1:6" x14ac:dyDescent="0.2">
      <c r="A67" s="37" t="s">
        <v>33</v>
      </c>
      <c r="B67" s="38" t="s">
        <v>69</v>
      </c>
      <c r="C67" s="39" t="s">
        <v>6</v>
      </c>
      <c r="D67" s="40" t="s">
        <v>6</v>
      </c>
    </row>
    <row r="68" spans="1:6" ht="33.75" x14ac:dyDescent="0.2">
      <c r="A68" s="37"/>
      <c r="B68" s="6" t="s">
        <v>8</v>
      </c>
      <c r="C68" s="6" t="s">
        <v>9</v>
      </c>
      <c r="D68" s="41">
        <v>375</v>
      </c>
    </row>
    <row r="69" spans="1:6" x14ac:dyDescent="0.2">
      <c r="A69" s="37"/>
      <c r="B69" s="6" t="s">
        <v>10</v>
      </c>
      <c r="C69" s="6" t="s">
        <v>9</v>
      </c>
      <c r="D69" s="41">
        <f>D68</f>
        <v>375</v>
      </c>
    </row>
    <row r="70" spans="1:6" x14ac:dyDescent="0.2">
      <c r="A70" s="37"/>
      <c r="B70" s="6" t="s">
        <v>11</v>
      </c>
      <c r="C70" s="6" t="s">
        <v>9</v>
      </c>
      <c r="D70" s="41">
        <f>D68</f>
        <v>375</v>
      </c>
    </row>
    <row r="71" spans="1:6" ht="22.5" x14ac:dyDescent="0.2">
      <c r="A71" s="37"/>
      <c r="B71" s="6" t="s">
        <v>12</v>
      </c>
      <c r="C71" s="6" t="s">
        <v>13</v>
      </c>
      <c r="D71" s="41">
        <v>2</v>
      </c>
    </row>
    <row r="72" spans="1:6" x14ac:dyDescent="0.2">
      <c r="A72" s="37"/>
      <c r="B72" s="7" t="s">
        <v>14</v>
      </c>
      <c r="C72" s="6" t="s">
        <v>9</v>
      </c>
      <c r="D72" s="41">
        <f>D68</f>
        <v>375</v>
      </c>
    </row>
    <row r="73" spans="1:6" ht="22.5" x14ac:dyDescent="0.2">
      <c r="A73" s="37"/>
      <c r="B73" s="6" t="s">
        <v>15</v>
      </c>
      <c r="C73" s="6" t="s">
        <v>16</v>
      </c>
      <c r="D73" s="41"/>
    </row>
    <row r="74" spans="1:6" x14ac:dyDescent="0.2">
      <c r="A74" s="37"/>
      <c r="B74" s="6"/>
      <c r="C74" s="6"/>
      <c r="D74" s="41"/>
    </row>
    <row r="75" spans="1:6" x14ac:dyDescent="0.2">
      <c r="A75" s="37" t="s">
        <v>34</v>
      </c>
      <c r="B75" s="38" t="s">
        <v>67</v>
      </c>
      <c r="C75" s="39" t="s">
        <v>6</v>
      </c>
      <c r="D75" s="40" t="s">
        <v>6</v>
      </c>
    </row>
    <row r="76" spans="1:6" ht="22.5" x14ac:dyDescent="0.2">
      <c r="A76" s="37"/>
      <c r="B76" s="8" t="s">
        <v>17</v>
      </c>
      <c r="C76" s="36" t="s">
        <v>18</v>
      </c>
      <c r="D76" s="43">
        <v>0.18</v>
      </c>
      <c r="F76" s="47"/>
    </row>
    <row r="77" spans="1:6" x14ac:dyDescent="0.2">
      <c r="A77" s="37"/>
      <c r="B77" s="9" t="s">
        <v>19</v>
      </c>
      <c r="C77" s="6" t="s">
        <v>9</v>
      </c>
      <c r="D77" s="43">
        <f>180*3</f>
        <v>540</v>
      </c>
      <c r="F77" s="42"/>
    </row>
    <row r="78" spans="1:6" ht="22.5" x14ac:dyDescent="0.2">
      <c r="A78" s="37"/>
      <c r="B78" s="8" t="s">
        <v>41</v>
      </c>
      <c r="C78" s="6" t="s">
        <v>9</v>
      </c>
      <c r="D78" s="43">
        <f>D77</f>
        <v>540</v>
      </c>
      <c r="F78" s="42"/>
    </row>
    <row r="79" spans="1:6" x14ac:dyDescent="0.2">
      <c r="A79" s="37"/>
      <c r="B79" s="10" t="s">
        <v>20</v>
      </c>
      <c r="C79" s="6" t="s">
        <v>9</v>
      </c>
      <c r="D79" s="41">
        <f>180*2.5</f>
        <v>450</v>
      </c>
      <c r="F79" s="42"/>
    </row>
    <row r="80" spans="1:6" x14ac:dyDescent="0.2">
      <c r="A80" s="37"/>
      <c r="B80" s="11" t="s">
        <v>21</v>
      </c>
      <c r="C80" s="6" t="s">
        <v>22</v>
      </c>
      <c r="D80" s="44">
        <f>180*2*0.25*0.05</f>
        <v>4.5</v>
      </c>
      <c r="F80" s="48"/>
    </row>
    <row r="81" spans="1:4" x14ac:dyDescent="0.2">
      <c r="A81" s="37"/>
      <c r="B81" s="6"/>
      <c r="C81" s="6"/>
      <c r="D81" s="41"/>
    </row>
    <row r="82" spans="1:4" x14ac:dyDescent="0.2">
      <c r="A82" s="37" t="s">
        <v>35</v>
      </c>
      <c r="B82" s="38" t="s">
        <v>68</v>
      </c>
      <c r="C82" s="39" t="s">
        <v>6</v>
      </c>
      <c r="D82" s="40" t="s">
        <v>6</v>
      </c>
    </row>
    <row r="83" spans="1:4" ht="22.5" x14ac:dyDescent="0.2">
      <c r="A83" s="37"/>
      <c r="B83" s="8" t="s">
        <v>17</v>
      </c>
      <c r="C83" s="36" t="s">
        <v>18</v>
      </c>
      <c r="D83" s="43">
        <f>0.11</f>
        <v>0.11</v>
      </c>
    </row>
    <row r="84" spans="1:4" x14ac:dyDescent="0.2">
      <c r="A84" s="37"/>
      <c r="B84" s="12" t="s">
        <v>63</v>
      </c>
      <c r="C84" s="45" t="s">
        <v>9</v>
      </c>
      <c r="D84" s="46">
        <f>35*0.7</f>
        <v>24.5</v>
      </c>
    </row>
    <row r="85" spans="1:4" x14ac:dyDescent="0.2">
      <c r="A85" s="37"/>
      <c r="B85" s="9" t="s">
        <v>19</v>
      </c>
      <c r="C85" s="6" t="s">
        <v>9</v>
      </c>
      <c r="D85" s="43">
        <f>110*3</f>
        <v>330</v>
      </c>
    </row>
    <row r="86" spans="1:4" x14ac:dyDescent="0.2">
      <c r="A86" s="37"/>
      <c r="B86" s="6" t="s">
        <v>23</v>
      </c>
      <c r="C86" s="6" t="s">
        <v>9</v>
      </c>
      <c r="D86" s="41">
        <f>D84</f>
        <v>24.5</v>
      </c>
    </row>
    <row r="87" spans="1:4" ht="22.5" x14ac:dyDescent="0.2">
      <c r="A87" s="37"/>
      <c r="B87" s="8" t="s">
        <v>41</v>
      </c>
      <c r="C87" s="6" t="s">
        <v>9</v>
      </c>
      <c r="D87" s="41">
        <f>D85</f>
        <v>330</v>
      </c>
    </row>
    <row r="88" spans="1:4" x14ac:dyDescent="0.2">
      <c r="A88" s="37"/>
      <c r="B88" s="10" t="s">
        <v>20</v>
      </c>
      <c r="C88" s="6" t="s">
        <v>9</v>
      </c>
      <c r="D88" s="41">
        <f>110*2.5</f>
        <v>275</v>
      </c>
    </row>
    <row r="89" spans="1:4" x14ac:dyDescent="0.2">
      <c r="A89" s="37"/>
      <c r="B89" s="11" t="s">
        <v>21</v>
      </c>
      <c r="C89" s="6" t="s">
        <v>22</v>
      </c>
      <c r="D89" s="44">
        <f>110*2*0.25*0.05</f>
        <v>2.75</v>
      </c>
    </row>
    <row r="90" spans="1:4" x14ac:dyDescent="0.2">
      <c r="A90" s="37"/>
      <c r="B90" s="6"/>
      <c r="C90" s="6"/>
      <c r="D90" s="41"/>
    </row>
    <row r="91" spans="1:4" x14ac:dyDescent="0.2">
      <c r="A91" s="61" t="s">
        <v>66</v>
      </c>
      <c r="B91" s="62"/>
      <c r="C91" s="62"/>
      <c r="D91" s="63"/>
    </row>
    <row r="92" spans="1:4" x14ac:dyDescent="0.2">
      <c r="A92" s="64"/>
      <c r="B92" s="65"/>
      <c r="C92" s="65"/>
      <c r="D92" s="66"/>
    </row>
  </sheetData>
  <mergeCells count="3">
    <mergeCell ref="A4:A9"/>
    <mergeCell ref="A91:D92"/>
    <mergeCell ref="B2:D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</vt:lpstr>
      <vt:lpstr>szczegóły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Dziugan</dc:creator>
  <cp:lastModifiedBy>Piotr Dziugan</cp:lastModifiedBy>
  <dcterms:created xsi:type="dcterms:W3CDTF">2024-06-07T06:37:05Z</dcterms:created>
  <dcterms:modified xsi:type="dcterms:W3CDTF">2025-04-10T12:52:38Z</dcterms:modified>
</cp:coreProperties>
</file>