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20" yWindow="-120" windowWidth="23256" windowHeight="13176" firstSheet="1" activeTab="13"/>
  </bookViews>
  <sheets>
    <sheet name="PAK_13" sheetId="1" r:id="rId1"/>
    <sheet name="PAK_14" sheetId="2" r:id="rId2"/>
    <sheet name="PAK_15" sheetId="3" r:id="rId3"/>
    <sheet name="PAK_16" sheetId="4" r:id="rId4"/>
    <sheet name="PAK_17" sheetId="5" r:id="rId5"/>
    <sheet name="PAK_18" sheetId="6" r:id="rId6"/>
    <sheet name="PAK_19" sheetId="7" r:id="rId7"/>
    <sheet name="PAK_20" sheetId="8" r:id="rId8"/>
    <sheet name="PAK_21" sheetId="9" r:id="rId9"/>
    <sheet name="PAK_22" sheetId="10" r:id="rId10"/>
    <sheet name="PAK_23" sheetId="11" r:id="rId11"/>
    <sheet name="PAK_24" sheetId="12" r:id="rId12"/>
    <sheet name="PAK_25" sheetId="13" r:id="rId13"/>
    <sheet name="PAK_26" sheetId="14" r:id="rId14"/>
    <sheet name="PAK_27" sheetId="15" r:id="rId15"/>
    <sheet name="PAK_28" sheetId="16" r:id="rId16"/>
  </sheets>
  <calcPr calcId="125725"/>
</workbook>
</file>

<file path=xl/calcChain.xml><?xml version="1.0" encoding="utf-8"?>
<calcChain xmlns="http://schemas.openxmlformats.org/spreadsheetml/2006/main">
  <c r="G16" i="16"/>
  <c r="G15"/>
  <c r="H15" s="1"/>
  <c r="I15" s="1"/>
  <c r="G16" i="15"/>
  <c r="H16" s="1"/>
  <c r="I16" s="1"/>
  <c r="I17" s="1"/>
  <c r="I18" s="1"/>
  <c r="G16" i="14"/>
  <c r="G15"/>
  <c r="G14"/>
  <c r="H14" s="1"/>
  <c r="I14" s="1"/>
  <c r="H13"/>
  <c r="I13" s="1"/>
  <c r="G13"/>
  <c r="G21" i="13"/>
  <c r="G20"/>
  <c r="G19"/>
  <c r="H19" s="1"/>
  <c r="I19" s="1"/>
  <c r="G18"/>
  <c r="G17"/>
  <c r="G16"/>
  <c r="G22" s="1"/>
  <c r="G23" s="1"/>
  <c r="G19" i="12"/>
  <c r="H19" s="1"/>
  <c r="I19" s="1"/>
  <c r="G18"/>
  <c r="H18" s="1"/>
  <c r="G17"/>
  <c r="G16"/>
  <c r="G19" i="11"/>
  <c r="H19" s="1"/>
  <c r="I19" s="1"/>
  <c r="G18"/>
  <c r="G20" s="1"/>
  <c r="G21" s="1"/>
  <c r="G20" i="10"/>
  <c r="G19"/>
  <c r="H19" s="1"/>
  <c r="G18"/>
  <c r="H18" s="1"/>
  <c r="I18" s="1"/>
  <c r="G17"/>
  <c r="G16"/>
  <c r="G20" i="9"/>
  <c r="G21" s="1"/>
  <c r="G19"/>
  <c r="G18"/>
  <c r="H18" s="1"/>
  <c r="I18" s="1"/>
  <c r="H18" i="8"/>
  <c r="G18"/>
  <c r="G17"/>
  <c r="G16"/>
  <c r="G15"/>
  <c r="H15" s="1"/>
  <c r="I15" s="1"/>
  <c r="G19" i="7"/>
  <c r="G18"/>
  <c r="G17"/>
  <c r="G16"/>
  <c r="H16" s="1"/>
  <c r="I16" s="1"/>
  <c r="G16" i="6"/>
  <c r="G17" s="1"/>
  <c r="G18" s="1"/>
  <c r="G23" i="5"/>
  <c r="G22"/>
  <c r="G21"/>
  <c r="H21" s="1"/>
  <c r="I21" s="1"/>
  <c r="G20"/>
  <c r="H20" s="1"/>
  <c r="G19"/>
  <c r="G18"/>
  <c r="G17"/>
  <c r="H17" s="1"/>
  <c r="I17" s="1"/>
  <c r="H16"/>
  <c r="G16"/>
  <c r="G21" i="4"/>
  <c r="G20"/>
  <c r="G19"/>
  <c r="H19" s="1"/>
  <c r="I19" s="1"/>
  <c r="G18"/>
  <c r="H18" s="1"/>
  <c r="I18" s="1"/>
  <c r="G17"/>
  <c r="G16"/>
  <c r="G15"/>
  <c r="H22" i="3"/>
  <c r="I22" s="1"/>
  <c r="H21"/>
  <c r="H20"/>
  <c r="H19"/>
  <c r="I19" s="1"/>
  <c r="J19" s="1"/>
  <c r="H18"/>
  <c r="H23" s="1"/>
  <c r="H24" s="1"/>
  <c r="G16" i="2"/>
  <c r="G17" s="1"/>
  <c r="G18" s="1"/>
  <c r="G22" i="1"/>
  <c r="G21"/>
  <c r="H21" s="1"/>
  <c r="I21" s="1"/>
  <c r="H20"/>
  <c r="G20"/>
  <c r="G19"/>
  <c r="G18"/>
  <c r="G17"/>
  <c r="H17" s="1"/>
  <c r="I17" s="1"/>
  <c r="H16" i="6" l="1"/>
  <c r="I16" s="1"/>
  <c r="I17" s="1"/>
  <c r="I18" s="1"/>
  <c r="I19" i="7"/>
  <c r="I18" i="13"/>
  <c r="G17" i="15"/>
  <c r="G18" s="1"/>
  <c r="G17" i="16"/>
  <c r="G18" s="1"/>
  <c r="I18" i="3"/>
  <c r="J22"/>
  <c r="G21" i="10"/>
  <c r="G22" s="1"/>
  <c r="I19"/>
  <c r="H18" i="11"/>
  <c r="I18" s="1"/>
  <c r="I20" s="1"/>
  <c r="I21" s="1"/>
  <c r="I18" i="12"/>
  <c r="I20" i="5"/>
  <c r="I20" i="1"/>
  <c r="G22" i="4"/>
  <c r="G23" s="1"/>
  <c r="G24" i="5"/>
  <c r="G25" s="1"/>
  <c r="H19" i="7"/>
  <c r="I18" i="8"/>
  <c r="H19" i="9"/>
  <c r="I19" s="1"/>
  <c r="I20" s="1"/>
  <c r="I21" s="1"/>
  <c r="H17" i="10"/>
  <c r="I17" s="1"/>
  <c r="H18" i="13"/>
  <c r="G17" i="14"/>
  <c r="G18" s="1"/>
  <c r="I21" i="4"/>
  <c r="H19" i="1"/>
  <c r="I19" s="1"/>
  <c r="H16" i="2"/>
  <c r="J18" i="3"/>
  <c r="I21"/>
  <c r="J21" s="1"/>
  <c r="H17" i="4"/>
  <c r="I17" s="1"/>
  <c r="H21"/>
  <c r="I16" i="5"/>
  <c r="H19"/>
  <c r="I19" s="1"/>
  <c r="H23"/>
  <c r="I23" s="1"/>
  <c r="H18" i="7"/>
  <c r="I18" s="1"/>
  <c r="H17" i="8"/>
  <c r="I17" s="1"/>
  <c r="H16" i="10"/>
  <c r="I16" s="1"/>
  <c r="H20"/>
  <c r="I20" s="1"/>
  <c r="H17" i="12"/>
  <c r="I17" s="1"/>
  <c r="G20"/>
  <c r="G21" s="1"/>
  <c r="H17" i="13"/>
  <c r="I17" s="1"/>
  <c r="H21"/>
  <c r="I21" s="1"/>
  <c r="H16" i="14"/>
  <c r="I16" s="1"/>
  <c r="G23" i="1"/>
  <c r="G24" s="1"/>
  <c r="H18"/>
  <c r="I18" s="1"/>
  <c r="H22"/>
  <c r="I22" s="1"/>
  <c r="I16" i="2"/>
  <c r="I17" s="1"/>
  <c r="I18" s="1"/>
  <c r="I20" i="3"/>
  <c r="J20" s="1"/>
  <c r="H16" i="4"/>
  <c r="I16" s="1"/>
  <c r="H20"/>
  <c r="I20" s="1"/>
  <c r="H18" i="5"/>
  <c r="I18" s="1"/>
  <c r="H22"/>
  <c r="I22" s="1"/>
  <c r="H17" i="7"/>
  <c r="I17" s="1"/>
  <c r="I20" s="1"/>
  <c r="I21" s="1"/>
  <c r="G20"/>
  <c r="G21" s="1"/>
  <c r="H16" i="8"/>
  <c r="I16" s="1"/>
  <c r="I19" s="1"/>
  <c r="I20" s="1"/>
  <c r="G19"/>
  <c r="G20" s="1"/>
  <c r="H16" i="12"/>
  <c r="I16" s="1"/>
  <c r="H16" i="13"/>
  <c r="I16" s="1"/>
  <c r="H20"/>
  <c r="I20" s="1"/>
  <c r="H15" i="14"/>
  <c r="I15" s="1"/>
  <c r="H16" i="16"/>
  <c r="I16" s="1"/>
  <c r="I17" s="1"/>
  <c r="I18" s="1"/>
  <c r="H15" i="4"/>
  <c r="I15" s="1"/>
  <c r="I17" i="14" l="1"/>
  <c r="I18" s="1"/>
  <c r="I20" i="12"/>
  <c r="I21" s="1"/>
  <c r="I23" i="1"/>
  <c r="I24" s="1"/>
  <c r="I22" i="13"/>
  <c r="I23" s="1"/>
  <c r="I24" i="5"/>
  <c r="I25" s="1"/>
  <c r="J23" i="3"/>
  <c r="J24" s="1"/>
  <c r="I22" i="4"/>
  <c r="I23" s="1"/>
  <c r="I21" i="10"/>
  <c r="I22" s="1"/>
</calcChain>
</file>

<file path=xl/sharedStrings.xml><?xml version="1.0" encoding="utf-8"?>
<sst xmlns="http://schemas.openxmlformats.org/spreadsheetml/2006/main" count="627" uniqueCount="148">
  <si>
    <t>FORMULARZ CENOWY</t>
  </si>
  <si>
    <t>Nazwa wykonawcy</t>
  </si>
  <si>
    <t>.................................................................................................</t>
  </si>
  <si>
    <t>Adres wykonawcy</t>
  </si>
  <si>
    <t>Miejscowość ................................................</t>
  </si>
  <si>
    <t>Data .....................</t>
  </si>
  <si>
    <t>Cenowa ofertowa za wykonanie przedmiotu zamówienia:</t>
  </si>
  <si>
    <t>Zamówienia 13</t>
  </si>
  <si>
    <t>Lp.</t>
  </si>
  <si>
    <t xml:space="preserve">PRZEDMIOT ZAMÓWIENIA
nazwa handlowa produktu
nazwa producenta
</t>
  </si>
  <si>
    <t>Kod CPV</t>
  </si>
  <si>
    <t>J.m.</t>
  </si>
  <si>
    <t>Ilość szac.</t>
  </si>
  <si>
    <t>Cena   jedn. bez  VAT</t>
  </si>
  <si>
    <t>Wartość netto</t>
  </si>
  <si>
    <t>Kwota VAT</t>
  </si>
  <si>
    <t>Wartość brutto</t>
  </si>
  <si>
    <t>Ilość sztuk w opak.
Nr katalo.</t>
  </si>
  <si>
    <t>Ilość opak. w kartonie zbiorczym</t>
  </si>
  <si>
    <t>1.</t>
  </si>
  <si>
    <t>Zestaw do drenażu klatki piersiowej Sinapi dla dorosłych z kontrolą
siły ssania do usuwania płynów ze śródpiersia
i jamy opłucnowej z workiem 1000 ml z możliwością opróżniania</t>
  </si>
  <si>
    <t>33.14.16.20-2</t>
  </si>
  <si>
    <t>szt.</t>
  </si>
  <si>
    <t>2.</t>
  </si>
  <si>
    <t>Zestaw do drenażu klatki piersiowej Sinapi pediatryczny z kontrolą
siły ssania do usuwania płynów ze śródpiersia
i jamy opłucnowej z workiem 200 ml z możliwością opróżniania</t>
  </si>
  <si>
    <t>3.</t>
  </si>
  <si>
    <t>Zestaw do toracentezy/paracentezy z igłą Veresa z zaworem
jednokierunkowym</t>
  </si>
  <si>
    <t>4.</t>
  </si>
  <si>
    <t>Kanka ortopedyczna z drenem -zestaw sterylny składający się z dwóch
filtrów,dwóch końcówek-krótkiej i długiej, drenu z rozszerzonymi
Końcówkami o dł. 3m</t>
  </si>
  <si>
    <t>5.</t>
  </si>
  <si>
    <r>
      <rPr>
        <sz val="11"/>
        <color rgb="FF000000"/>
        <rFont val="Liberation Sans"/>
        <family val="2"/>
        <charset val="238"/>
      </rPr>
      <t>Dren łączący sterylny o długości 2m (+/-10%)</t>
    </r>
    <r>
      <rPr>
        <sz val="11"/>
        <color rgb="FF000000"/>
        <rFont val="Liberation Sans"/>
        <family val="2"/>
        <charset val="238"/>
      </rPr>
      <t xml:space="preserve">
o średnicy wewnętrznej 6 -7mm i zakończeniach</t>
    </r>
    <r>
      <rPr>
        <sz val="11"/>
        <color rgb="FF000000"/>
        <rFont val="Liberation Sans"/>
        <family val="2"/>
        <charset val="238"/>
      </rPr>
      <t xml:space="preserve">
lejek-łącznik do cewnikowania górnych dróg</t>
    </r>
    <r>
      <rPr>
        <sz val="11"/>
        <color rgb="FF000000"/>
        <rFont val="Liberation Sans"/>
        <family val="2"/>
        <charset val="238"/>
      </rPr>
      <t xml:space="preserve">
oddechowych z możliwością odsysania ciągłego</t>
    </r>
    <r>
      <rPr>
        <sz val="11"/>
        <color rgb="FF000000"/>
        <rFont val="Liberation Sans"/>
        <family val="2"/>
        <charset val="238"/>
      </rPr>
      <t xml:space="preserve">
lub przerywanego</t>
    </r>
    <r>
      <rPr>
        <sz val="11"/>
        <color rgb="FF000000"/>
        <rFont val="Liberation Sans"/>
        <family val="2"/>
        <charset val="238"/>
      </rPr>
      <t xml:space="preserve">
</t>
    </r>
  </si>
  <si>
    <t>6.</t>
  </si>
  <si>
    <t>Zestaw do odsysania sterylny – kanka odsysająca standardowa
końcówka do odsysania pola operacyjnego z drenem
długość drenu- 2000-2100 mm,śr 7 mm
kaniula-tradycyjnie zagięta-bez kontroli siły ssania- CH24</t>
  </si>
  <si>
    <t>33.14.16.40-8</t>
  </si>
  <si>
    <t>OGÓŁEM</t>
  </si>
  <si>
    <t>Wartość z pozycji OGÓŁEM należy przenieść do formularza ofertowego.</t>
  </si>
  <si>
    <t>...............................................................................</t>
  </si>
  <si>
    <t>(data i czytelny podpis wykonawcy)</t>
  </si>
  <si>
    <t>ZAM.14</t>
  </si>
  <si>
    <t>Pakiet – nr 14</t>
  </si>
  <si>
    <t>Cena jedn. bez  VAT</t>
  </si>
  <si>
    <t>Ilość sztuk w opak.
KOD EAN</t>
  </si>
  <si>
    <r>
      <rPr>
        <sz val="9"/>
        <color rgb="FF000000"/>
        <rFont val="Liberation Sans"/>
        <family val="2"/>
        <charset val="238"/>
      </rPr>
      <t>Paski testowe do pomiaru glukozy: nie wymagające kodowania,</t>
    </r>
    <r>
      <rPr>
        <sz val="9"/>
        <color rgb="FF000000"/>
        <rFont val="Liberation Sans"/>
        <family val="2"/>
        <charset val="238"/>
      </rPr>
      <t xml:space="preserve">
z kapilarą do automatycznego zasysania próbki krwi umieszczoną</t>
    </r>
    <r>
      <rPr>
        <sz val="9"/>
        <color rgb="FF000000"/>
        <rFont val="Liberation Sans"/>
        <family val="2"/>
        <charset val="238"/>
      </rPr>
      <t xml:space="preserve">
na szczycie paska w przedniej jego części, kalibrowane do osocza,</t>
    </r>
    <r>
      <rPr>
        <sz val="9"/>
        <color rgb="FF000000"/>
        <rFont val="Liberation Sans"/>
        <family val="2"/>
        <charset val="238"/>
      </rPr>
      <t xml:space="preserve">
objętość próbki krwi konieczna do wykonania badania nie większa</t>
    </r>
    <r>
      <rPr>
        <sz val="9"/>
        <color rgb="FF000000"/>
        <rFont val="Liberation Sans"/>
        <family val="2"/>
        <charset val="238"/>
      </rPr>
      <t xml:space="preserve">
niż 0,8 μl, czas pomiaru nie dłuższy niż 8 sekund, zakres pomiaru</t>
    </r>
    <r>
      <rPr>
        <sz val="9"/>
        <color rgb="FF000000"/>
        <rFont val="Liberation Sans"/>
        <family val="2"/>
        <charset val="238"/>
      </rPr>
      <t xml:space="preserve">
od min. 20 do min. 600 mg/dl, zakres hematokrytu od min. 30</t>
    </r>
    <r>
      <rPr>
        <sz val="9"/>
        <color rgb="FF000000"/>
        <rFont val="Liberation Sans"/>
        <family val="2"/>
        <charset val="238"/>
      </rPr>
      <t xml:space="preserve">
do min. 55%, zastosowany enzym na paskach: oksydaza glukozy</t>
    </r>
    <r>
      <rPr>
        <sz val="9"/>
        <color rgb="FF000000"/>
        <rFont val="Liberation Sans"/>
        <family val="2"/>
        <charset val="238"/>
      </rPr>
      <t xml:space="preserve">
(GOD), maksymalna temperatura przechowywania pasków nie</t>
    </r>
    <r>
      <rPr>
        <sz val="9"/>
        <color rgb="FF000000"/>
        <rFont val="Liberation Sans"/>
        <family val="2"/>
        <charset val="238"/>
      </rPr>
      <t xml:space="preserve">
Mniejsza niż 35 st. C, termin ważności pasków: min. 6 miesięcy</t>
    </r>
    <r>
      <rPr>
        <sz val="9"/>
        <color rgb="FF000000"/>
        <rFont val="Liberation Sans"/>
        <family val="2"/>
        <charset val="238"/>
      </rPr>
      <t xml:space="preserve">
od momentu otwarcia, możliwość kontroli pasków i kompatybilnych</t>
    </r>
    <r>
      <rPr>
        <sz val="9"/>
        <color rgb="FF000000"/>
        <rFont val="Liberation Sans"/>
        <family val="2"/>
        <charset val="238"/>
      </rPr>
      <t xml:space="preserve">
do nich glukometrów na 3 poziomach płynów kontrolnych</t>
    </r>
    <r>
      <rPr>
        <sz val="9"/>
        <color rgb="FF000000"/>
        <rFont val="Liberation Sans"/>
        <family val="2"/>
        <charset val="238"/>
      </rPr>
      <t xml:space="preserve">
(prawidłowy, niski i wysoki) przy czym termin ważności</t>
    </r>
    <r>
      <rPr>
        <sz val="9"/>
        <color rgb="FF000000"/>
        <rFont val="Liberation Sans"/>
        <family val="2"/>
        <charset val="238"/>
      </rPr>
      <t xml:space="preserve">
płynów kontrolnych - min. 6 miesięcy od momentu otwarcia,</t>
    </r>
    <r>
      <rPr>
        <sz val="9"/>
        <color rgb="FF000000"/>
        <rFont val="Liberation Sans"/>
        <family val="2"/>
        <charset val="238"/>
      </rPr>
      <t xml:space="preserve">
paski kompatybilne z aparatem umożliwiającym automatyczny</t>
    </r>
    <r>
      <rPr>
        <sz val="9"/>
        <color rgb="FF000000"/>
        <rFont val="Liberation Sans"/>
        <family val="2"/>
        <charset val="238"/>
      </rPr>
      <t xml:space="preserve">
wyrzut paska.</t>
    </r>
    <r>
      <rPr>
        <sz val="9"/>
        <color rgb="FF000000"/>
        <rFont val="Liberation Sans"/>
        <family val="2"/>
        <charset val="238"/>
      </rPr>
      <t xml:space="preserve">
Opakowane 50 szt.</t>
    </r>
  </si>
  <si>
    <t>33124131-2</t>
  </si>
  <si>
    <t>opak.</t>
  </si>
  <si>
    <t>Uwaga:</t>
  </si>
  <si>
    <t>Pakiet – nr 15</t>
  </si>
  <si>
    <t>Ilość sztuk w opak.
Nr. katalog.</t>
  </si>
  <si>
    <t>Pokrowce sterylne na przewody TUBUS/kamerę
16-17 x250cm</t>
  </si>
  <si>
    <t>33.14.00.00-3</t>
  </si>
  <si>
    <t>Koszule dla chorych, ubranie jednorazowe
długie z flizeliny, nieprześwitującej,zakładane przez głowę
Z rozcięciem pod szyją
Wykonane z włókniny trzywarstwowej SMS</t>
  </si>
  <si>
    <t>39.51.80.00-6</t>
  </si>
  <si>
    <t xml:space="preserve">Jednorazowe, nieprzemakalne pokrycie higieniczne
w rolce
Wymiary:
-długość 50mb
-szerokość 50cm
-perforacja 50cm
</t>
  </si>
  <si>
    <t>Prześcieradło higieniczne z włókniny SMS
150-160 x200-210</t>
  </si>
  <si>
    <r>
      <t>Prześcieradło higieniczne z włókniny polipropylenowej
130x210cm o gramaturze 25g/m</t>
    </r>
    <r>
      <rPr>
        <vertAlign val="superscript"/>
        <sz val="11"/>
        <color rgb="FF000000"/>
        <rFont val="Liberation Sans"/>
        <family val="2"/>
        <charset val="238"/>
      </rPr>
      <t>2</t>
    </r>
  </si>
  <si>
    <t>Pakiet – nr 16</t>
  </si>
  <si>
    <r>
      <t>Zestaw do porodu fizjologicznego w składzie:
- serweta na stół narzędziowy wykonana z włókniny
dwuwarstwowej o gramaturze 56g/m2 w rozmiarze
150x90cm</t>
    </r>
    <r>
      <rPr>
        <sz val="10"/>
        <color rgb="FFFF00CC"/>
        <rFont val="Times New Roman"/>
        <family val="1"/>
        <charset val="238"/>
      </rPr>
      <t xml:space="preserve"> </t>
    </r>
    <r>
      <rPr>
        <sz val="10"/>
        <color rgb="FF000000"/>
        <rFont val="Times New Roman"/>
        <family val="1"/>
        <charset val="238"/>
      </rPr>
      <t>– 1 sztuka
- pokrowiec na kończynę dolną wykonany z włókniny
polipropylenowej o gramaturze 35g/m2 120x80cm -
1 sztuka
- tupfery kule 17N 30x30cm – 5 sztuk
- kompresy włókninowe 40g/m2 10x20cm – 5 sztuk
- kompresy włókninowe 40g/m2 4W 7,5x7,5cm – 10 sztuk
- nożyczki metalowe do cięcia pępowiny długości min.
10 cm – 1 sztuka
- zaciski na pępowinę – 2 sztuki
- kocyk flanelowy dla dziecka 160x75cm – 1 sztuka
- czapeczka dla noworodka – 1 sztuka
- podkład celulozowy typu Seni Soft 90x60cm – 1 sztuka
- serweta z włókniny kompresowej 40g/m2 80x60cm -
1 sztuka
- nożyczki do cięcia krocza metalowe 18cm – 1 sztuka
- korcang plastikowy 24cm – 1 sztuka
- nerka tekturowa na łożysko – 1 sztuka
- rękawice lateksowe bezpudrowe rozmiar M – para
- centymetr do mierzenia noworodka
Całość zapakowana w opakowanie typu TYVEK z dużą,
czytelną, podwójnie perforowaną etykietą trójdzielną z kodem
kreskowym z dwiema naklejkami transferowymi, zawierającymi
numer serii, datę ważności, numer LOT, po ich odklejeniu
etykieta główna pozostaje na opakowaniu.
Wymagany dokument w postaci raportu walidacji
procesu sterylizacji.</t>
    </r>
  </si>
  <si>
    <t>33140000-3</t>
  </si>
  <si>
    <t>Zestaw zabiegowy o następującym składzie:
- penseta plastikowa 13cm – 1 sztuka
- nożyczki plastikowo-metalowe z kapturkiem
zabezpieczającym – 1 sztuka
- kleszczyki do igieł plastikowe – 1 sztuka
- tupfery kule 17N 20x20cm, wykonane z przędzy
min. 15TEX – 6 sztuk
- kompresy gazowe 17N 7,5x7,5cm wykonane z przędzy min.
15 TEX – 5 sztuk
- serweta podfoliowana dwuwarstwowa o gramaturze min.
43g/m2 o rozmiarze 75x45 z otworem o średnicy 10cm – 1 sztuka
- serweta wykonana z włókniny polipropylenowej o
gramaturze 35g/m2 o rozmiarze 60x40cm – 1 sztuka
całość zapakowana w opakowanie typu torebka
papierowo-foliowa z dużą czytelną, podwójnie perforowaną
etykietą trójdzielną z kodem kreskowym z dwiema naklejkami
transferowymi, zawierającymi numer serii, datę ważności,
numer LOT, po ich odklejeniu etykieta główna pozostaje
na opakowaniu
Wymagany dokument w postaci raportu walidacji
Procesu sterylizacji.</t>
  </si>
  <si>
    <r>
      <t>Zestaw do wkłucia lędźwiowego, zawierający:
-serwetę foliowaną celulozową-polietylenową o gramaturze
42g/m</t>
    </r>
    <r>
      <rPr>
        <vertAlign val="superscript"/>
        <sz val="10"/>
        <color rgb="FF000000"/>
        <rFont val="Times New Roman"/>
        <family val="1"/>
        <charset val="238"/>
      </rPr>
      <t xml:space="preserve">2 </t>
    </r>
    <r>
      <rPr>
        <sz val="10"/>
        <color rgb="FF000000"/>
        <rFont val="Times New Roman"/>
        <family val="1"/>
        <charset val="238"/>
      </rPr>
      <t>w rozmiarze 45 x75cm-1sztk.
-serwetę z włókniny dwuwastwowej
polipropylenowo-polietylenowej o gramaturze 56g/m</t>
    </r>
    <r>
      <rPr>
        <vertAlign val="superscript"/>
        <sz val="10"/>
        <color rgb="FF000000"/>
        <rFont val="Times New Roman"/>
        <family val="1"/>
        <charset val="238"/>
      </rPr>
      <t xml:space="preserve">2 </t>
    </r>
    <r>
      <rPr>
        <sz val="10"/>
        <color rgb="FF000000"/>
        <rFont val="Times New Roman"/>
        <family val="1"/>
        <charset val="238"/>
      </rPr>
      <t>w rozmiarze
50x60cm z otworem o średnicy 10cm z przylepcem wokół otworu
i 2 przylepcami w górnych rogach serwety-1sztk.
-kompresy włókninowe 30g/m</t>
    </r>
    <r>
      <rPr>
        <vertAlign val="superscript"/>
        <sz val="10"/>
        <color rgb="FF000000"/>
        <rFont val="Times New Roman"/>
        <family val="1"/>
        <charset val="238"/>
      </rPr>
      <t xml:space="preserve">2 </t>
    </r>
    <r>
      <rPr>
        <sz val="10"/>
        <color rgb="FF000000"/>
        <rFont val="Times New Roman"/>
        <family val="1"/>
        <charset val="238"/>
      </rPr>
      <t>4Wc7,5x7,5cm-10sztk.
-strzykawka 3ml-1sztk.
-strzykawka 5ml typu Luer Lock-1sztk.
-igła1,2x40mm-1sztk.
-igła 0,5x25mm-1sztk.
-opatrunek wyspowy z częścią chłonną do zabezpieczenia
miejsca wkłucia 5x7,2cm-1sztk.
całość w opakowaniu typu twardy blister z 3 przegrodami.
Zestaw zawiera dużą,czytelną, dwudzielną, potrójnie
perforowaną etykietę z kodem kreskowym z dwiema etykietami
typu TAG,zawierającymi: indeks, numer serii, LOT, służącymi
do prowadzenia dokumentacji medycznej. Po odklejeniu TAG-ów, etykieta główna pozostaje na części papierowej opakowania.
Wymagany dokument w postaci raportu walidacji procesu
sterylizacji. Materiał opatrunkowy wykonany z przędzy
min.15TEX wymagany dokument potwierdzający
(nie oświadczenie).
Wymagany dokument w postaci raportu walidacji
Procesu sterylizacji.</t>
    </r>
  </si>
  <si>
    <t>Zestaw do cewnikowania wodą i żelem, skład zestawu:
1) nerka tekturowa-1szt, elementy w nerce tekturowej: pęseta
plastikowa 13cm-1szt, pojemnik/kubeczek plastikowy
przeźroczysty 120ml-1szt, tupfer kula 17N 20x20cm, wykonane
z przędzy min.15TEX-5szt, kompresy gazowe 17N 8W 10x10cm
wykonane z przędzy min.15TEX, waga 1 sztuki kompresu
Min.2,2g-5szt.
Zestaw zapakowany w torebkę
papierowo-foliową z dużą, czytelną, podwójnie perforowaną
etykietą trójdzielną z kodem kreskowym z dwiema naklejkami
transferowymi, zawierającymi numer serii, datę ważności,
numer LOT, po ich odklejeniu etykieta główna pozostaje
na części papierowej opakowania.
2) strzykawka wypełniona jałową wodą z
10% gliceryną z opakowaniu typu miękki blister 10ml-1szt,
-strzykawka wypełniona lubrykantem z lidokainą w opakowaniu
typu miękki blister 6ml-1szt. Całość zapakowana w torebkę
przeźroczystą, posterylizacyjną, samoprzylepną z dużą
czytelną, podwójnie perforowaną etykietą trójdzielną z
kodem kreskowym z dwiema naklejkami transferowymi,
zawierającymi numer serii, datę ważności, numer LOT.
Zamawiający wymaga dokumentu w postaci raportu
walidacji procesu sterylizacji, a także kartę danych technicznych,
potwierdzającą wymagane parametry.</t>
  </si>
  <si>
    <t>Zestaw do cewnikowana z wodą i żelem, , zawierający:
- serwetę foliowaną celulozowo-polietylenową
o gramaturze 42 g/m2 w rozmiarze 50x60cm – 1 szt,
-serwetę foliowaną celulozowo-polietylenową
o gramaturze 42 g/m2 w rozmiarze 50x60cm z otworem
o średnicy 5cm – 1 szt,
- rękawice nitrylowe rozmiar M – 2 szt,
-tupfer kula 17N 20x20cm – 5 szt,
- kompresy z gazy 17N 8W 7,5x7,5cm – 8 szt,
- pęseta plastikowa 13cm – 1 szt,
-pean plastikowy ok. 14cm – 1 szt,
-pojemnik plastikowy 125ml – 1 szt
- wymienione elementy zapakowane
w opakowanie typu twardy blister.
Pozostałe elementy:
- strzykawka wypełniona jałową
wodą z 10% gliceryną 10ml – 1 szt,
-strzykawka wypełniona jałowym lubrykantem
z lidokainą 6ml – 1 szt,
- roztwór octelinin w saszetce 30ml – 1szt,
poza opakowaniem typu twardy blister w
oddzielnych opakowaniach,
całość w opakowaniu typu worek foliowy, przezroczysty.
Zestaw zawiera dużą, czytelną, dwudzielną,
potrójnie perforowaną etykietę z kodem kreskowym
z dwiema etykietami typu TAG, zawierającymi:
indeks, numer serii, LOT,
służącymi do prowadzenia dokumentacji medycznej.
Po odklejeniu TAG-ów etykieta główna pozostaje na worku,
będącym opakowaniem zewnętrznym.
Wymagany dokument w postaci raportu walidacji
procesu sterylizacji.
Materiał opatrunkowy wykonany z
przędzy min. 15 TEX wymagany
Dokument potwierdzający (nie oświadczenie).</t>
  </si>
  <si>
    <r>
      <rPr>
        <b/>
        <sz val="10"/>
        <color rgb="FF000000"/>
        <rFont val="Times New Roman"/>
        <family val="1"/>
        <charset val="238"/>
      </rPr>
      <t>Zestaw do szycia poporodowego</t>
    </r>
    <r>
      <rPr>
        <sz val="10"/>
        <color rgb="FF000000"/>
        <rFont val="Times New Roman"/>
        <family val="1"/>
        <charset val="238"/>
      </rPr>
      <t>, skład zestawu: serweta 60x90cm,
wykonana z laminatu włókniny polipropylenowej i folii
polietylenowo-polipropylenowej o gramaturze 43 g/m2,
kolor niebieski, chłonność 617%, nasiąkliwość 16,91%,
wytrzymałość na rozdzieranie wzdłużne 15,57N,
wytrzymałość na rozdzieranie poprzeczne 23,29N,
wytrzymałość na wypychanie na sucho 218 kPa,
wytrzymałość na wypychanie na mokro 130 kPa,
odporność na przenikanie cieczy 182 cmH2O,
folia posiada właściwości antystatyczne,
laminat nie powoduje drażnienia,
uczulenia nie jest cytotoskyczny
(wymagana karta danych technicznych, potwierdzająca
powyższe parametry) – 1 szt, podkład chłonny z pulpy
celulozowej zabezpieczony od spodu folią antypoślizgowa,
Chłonność min 2000g, masa 1 szt. podkładu min. 95g,
potwierdzona kartą techniczną,
rozmiar 60 x 90 cm – 1 szt,
kleszczyki metalowe długość 20 cm Rochester – pean prosty – 1 szt,
kleszczyki do igły długość 20cm Mayo Hegar, proste – 1 szt,
kleszczyki metalowe do opatrunku długośc 25cm Foerster, proste – 1 szt,
nożyczki metalowe, długość 17cm Mayo Stille, proste, tępo-tępe – 1 szt,
pęseta anatomiczna metalowa długość 14cm – 1 szt,
kompresy z gazy 17N 8W, rozmiar 7,5x7,5cm, przędza min. 15 TEX,
klasa 2a reguła 7 – 20 sztuk.
Całość zapakowana w opakowanie typu torebka papierowo-foliowa
z dużą czytelną, podwójnie perforowaną etykietą trójdzielną
z kodem kreskowym z dwiema naklejkami transferowymi,
zawierającymi numer serii, datę ważności, numer LOT,
poich odklejeniu etykieta główna pozostaje na opakowaniu.
Wymagany dokument w postaci raportu walidacji procesu sterylizacji.</t>
    </r>
  </si>
  <si>
    <t>7.</t>
  </si>
  <si>
    <r>
      <rPr>
        <b/>
        <sz val="10"/>
        <color rgb="FF000000"/>
        <rFont val="Times New Roman"/>
        <family val="1"/>
        <charset val="238"/>
      </rPr>
      <t>Nożyczki do cięcia pępowiny</t>
    </r>
    <r>
      <rPr>
        <sz val="10"/>
        <color rgb="FF000000"/>
        <rFont val="Times New Roman"/>
        <family val="1"/>
        <charset val="238"/>
      </rPr>
      <t>, długość 10,5cm, metalowe jednorazowego użytku, wykonane ze stali polerowanej,
nierdzewnej ASIS 410-420, twardość stali 42-52 HRC.
Narzędzie musi mieć trwale naniesiony znak CE i znak jednorazowości. Narzędzia zgodne z normą PN-EN 7153-1 lub równoważne, pakowane w torebkę pap-foliową z etykietą typu TAG dodatkowo pakowane w karton typu dyspenser ( odrywalna, dolna część ) w celu łatwego wyciągania narzędzi, ilość 25 sztuk. Rodzaj sterylizacji tlenek etylenu.</t>
    </r>
  </si>
  <si>
    <t xml:space="preserve">
FORMULARZ CENOWY</t>
  </si>
  <si>
    <t>...................................................................................</t>
  </si>
  <si>
    <t>......................................................................................</t>
  </si>
  <si>
    <t>Pakiet – nr17</t>
  </si>
  <si>
    <t>Ilość sztuk w opak.
Nr katalog.</t>
  </si>
  <si>
    <r>
      <t>Jałowy zestaw chirurgiczny do laparoskopii – wykonany z chłonnego laminatu
polietyleniu i włókniny polipropylenowej o minimalnej gramaturze 62 g/m</t>
    </r>
    <r>
      <rPr>
        <vertAlign val="superscript"/>
        <sz val="10"/>
        <color rgb="FF000000"/>
        <rFont val="Times New Roman"/>
        <family val="1"/>
        <charset val="238"/>
      </rPr>
      <t>2</t>
    </r>
    <r>
      <rPr>
        <vertAlign val="superscript"/>
        <sz val="10"/>
        <color rgb="FF000000"/>
        <rFont val="Times New Roman"/>
        <family val="1"/>
        <charset val="238"/>
      </rPr>
      <t xml:space="preserve">
</t>
    </r>
    <r>
      <rPr>
        <sz val="10"/>
        <color rgb="FF000000"/>
        <rFont val="Times New Roman"/>
        <family val="1"/>
        <charset val="238"/>
      </rPr>
      <t>wzmocnionego włókniną typu Spunlace o gramaturze min. 70g/m</t>
    </r>
    <r>
      <rPr>
        <vertAlign val="superscript"/>
        <sz val="10"/>
        <color rgb="FF000000"/>
        <rFont val="Times New Roman"/>
        <family val="1"/>
        <charset val="238"/>
      </rPr>
      <t xml:space="preserve">2 </t>
    </r>
    <r>
      <rPr>
        <sz val="10"/>
        <color rgb="FF000000"/>
        <rFont val="Times New Roman"/>
        <family val="1"/>
        <charset val="238"/>
      </rPr>
      <t>i
współczynniku absorpcyjności min. 600%. Odporność na przenikanie cieczy –
min.200cm H</t>
    </r>
    <r>
      <rPr>
        <vertAlign val="subscript"/>
        <sz val="10"/>
        <color rgb="FF000000"/>
        <rFont val="Times New Roman"/>
        <family val="1"/>
        <charset val="238"/>
      </rPr>
      <t>2</t>
    </r>
    <r>
      <rPr>
        <sz val="10"/>
        <color rgb="FF000000"/>
        <rFont val="Times New Roman"/>
        <family val="1"/>
        <charset val="238"/>
      </rPr>
      <t xml:space="preserve">O. Skład:
- 1 osłona czerwona na stolik Mayo o min. wym. 80x145cm,
wykonana z folii PE o min. grubości 0,065mm wzmocniona włókniną
polipropylenową
- 1 serweta o minimalnych wymiarach 250x310cm z samoprzylepnym oknem
28x30x24cm, po dwóch stronach okna wzmocnienia o min. wym. 16x50cm z 8
uchwytami (otworami) na przewody i dwiema zintegrowanymi przezroczystymi
podwójnymi kieszeniami na instrumenty chirurgiczne o min. wym. 40x73
- 2 ręczniki celulozowe 30x40cm wzmocnione syntetyczną siatką. Całośc zawinięta
w serwetę na stół instrumentariuszki o min. wym. 140x190cm z folii polietynowej
o grubości min. 5um wzmocnionej włóknią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zostaną dołączone dokumenty wydane przez
producenta potwierdzające zgodność parametrów oferowanych zestawów z
Normami MDD 93/42, PN EN 13795:2011, EN ISO 11135-1:2007, EN 556-1:2001
</t>
    </r>
  </si>
  <si>
    <r>
      <t>Jałowy zestaw chirurgiczny do artroskopii stawu kolanowego- serwety niezawierające
celulozy ani wiskozy, wykonane z chłonnego laminatu polietylenu i włókniny
polipropylenowej i minimalnej gramaturze 62 g/m</t>
    </r>
    <r>
      <rPr>
        <vertAlign val="superscript"/>
        <sz val="10"/>
        <color rgb="FF000000"/>
        <rFont val="Times New Roman"/>
        <family val="1"/>
        <charset val="238"/>
      </rPr>
      <t xml:space="preserve">2. </t>
    </r>
    <r>
      <rPr>
        <sz val="10"/>
        <color rgb="FF000000"/>
        <rFont val="Times New Roman"/>
        <family val="1"/>
        <charset val="238"/>
      </rPr>
      <t>Odporność materiału na
przenikanie cieczy- min. 200cm H</t>
    </r>
    <r>
      <rPr>
        <vertAlign val="subscript"/>
        <sz val="10"/>
        <color rgb="FF000000"/>
        <rFont val="Times New Roman"/>
        <family val="1"/>
        <charset val="238"/>
      </rPr>
      <t>2</t>
    </r>
    <r>
      <rPr>
        <sz val="10"/>
        <color rgb="FF000000"/>
        <rFont val="Times New Roman"/>
        <family val="1"/>
        <charset val="238"/>
      </rPr>
      <t>O. Skład:
- 1 osłona czerwona na stolik Mayo o min. wym. 80x145cm,
wykonana z folii PE o min. grubości 0,065mm wzmocniona włókniną
polipropylenową
- 1 serweta główna- minimalne wymiary 200x320cm posiadająca 2 elastyczne
(o zmiennej średnicy) otwory na nogę ø7 i ø5 cm, worek do przechwytywania płynów
z zaworem spustowym i uchwyt do mocowania przewodów i drenów 2,5x25cm
- 1 serweta pod kończynę o wymiarach min. 150x150cm
- 1 osłona na kończynę o min. wym. 25x80cm
- 2 taśmy samoprzylepne wykonane z włókniny typu Spunlace 9x50cm
- 2 ręczniki celulozowe 30x40cm wzmocnione syntetyczną siatką
- 1 dwukomorowa samoprzylepna kieszeń na narzędzia chirurgiczne o wym. 30x40cm
- 1 rurka drenowa o dł. 1,5m.
Całość zawinięta ma być w serwetę na stół instrumentariuszki o min. wym.
140x190cm z folii polietylenowej o grubości min. 5um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pakowaniu zbiorczym kolorystyczny wskaźnik sterylizacji. Do oferty zostaną
dołączone dokumenty wydane przez producenta potwierdzające zgodność
parametrów oferowanych zestawów z normami MDD 93/42, PN EN 13795:2011,
EN ISO 11135-1:2007, EN 556-1:2001</t>
    </r>
  </si>
  <si>
    <r>
      <t>Jałowy zestaw do chirurgii biodra- wykonany z chłonnego laminatu polietyleniu i
włokniny polipropylenowej o minimalnej gramaturze 62 g/m</t>
    </r>
    <r>
      <rPr>
        <vertAlign val="superscript"/>
        <sz val="10"/>
        <color rgb="FF000000"/>
        <rFont val="Times New Roman"/>
        <family val="1"/>
        <charset val="238"/>
      </rPr>
      <t xml:space="preserve">2 </t>
    </r>
    <r>
      <rPr>
        <sz val="10"/>
        <color rgb="FF000000"/>
        <rFont val="Times New Roman"/>
        <family val="1"/>
        <charset val="238"/>
      </rPr>
      <t>wzmocnionego włókniną
typu Spunlace o gramaturze min. 70g/m</t>
    </r>
    <r>
      <rPr>
        <vertAlign val="superscript"/>
        <sz val="10"/>
        <color rgb="FF000000"/>
        <rFont val="Times New Roman"/>
        <family val="1"/>
        <charset val="238"/>
      </rPr>
      <t xml:space="preserve">2 </t>
    </r>
    <r>
      <rPr>
        <sz val="10"/>
        <color rgb="FF000000"/>
        <rFont val="Times New Roman"/>
        <family val="1"/>
        <charset val="238"/>
      </rPr>
      <t>i współczynniku absorpcyjności min. 600%.
Odporność na przenikanie cieczy – min.200cm H</t>
    </r>
    <r>
      <rPr>
        <vertAlign val="subscript"/>
        <sz val="10"/>
        <color rgb="FF000000"/>
        <rFont val="Times New Roman"/>
        <family val="1"/>
        <charset val="238"/>
      </rPr>
      <t>2</t>
    </r>
    <r>
      <rPr>
        <sz val="10"/>
        <color rgb="FF000000"/>
        <rFont val="Times New Roman"/>
        <family val="1"/>
        <charset val="238"/>
      </rPr>
      <t>O. Skład:
- 1 osłona czerwona na stolik Mayo o min. wym. 80x145cm,
wykonana z folii PE o min. grubości 0,065mm wzmocniona włókniną polipropylenową
- 1 serweta główna o minimalnych wymiarach 200x260cm z samoprzylepnym
wycięciem w kształcie litery „U” o min. wym. 7x95cm wzmocniona
na powierzchni min. 150x160cm
- 1 serweta samoprzylepna o wymiarach min. 170x300cm
- 1 serweta o min. wym. 150x150cm
- 1 serweta o min. wym. 75x90cm
- 1 osłona na kończynę o min. wym. 35x120cm
- 2 taśmy samoprzylepne wykonane z włókniny typu Spunlace 9x50cm
- 4 ręczniki celulozowe 30x40cm wzmocnione syntetyczną siatką
- 1 dwukomorowa samoprzylepna kieszeń na narzędzia chirurgiczne o wym. 30x40cm
Całość zawinięta w serwetę na stół instrumentariuszki o min. wym. 140x190cm
z folii polietylenowej o grubości min. 5um wzmocnionej włókniną polipropylenową
na min. pow. 75x190cm. Zestaw w opakowaniu typu ,,folia-papier” posiadającym
dwie samoprzylepne najlejki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zostaną dołączone
dokumenty wydane przez producenta potwierdzające zgodność parametrów
oferowanych zestawów z normami MDD 93/42, PN EN 13795:2011,
EN ISO 11135-1:2007, EN 556-1:2001</t>
    </r>
  </si>
  <si>
    <t>op</t>
  </si>
  <si>
    <r>
      <t>Jałowa serweta chirurgiczna, niezawierająca celulozy ani wiskozy wykonana z
laminatu folii polietylenowej i włókniny polipropylenowej w gram. min. 62 g/m</t>
    </r>
    <r>
      <rPr>
        <vertAlign val="superscript"/>
        <sz val="10"/>
        <color rgb="FF000000"/>
        <rFont val="Times New Roman"/>
        <family val="1"/>
        <charset val="238"/>
      </rPr>
      <t>2</t>
    </r>
    <r>
      <rPr>
        <sz val="10"/>
        <color rgb="FF000000"/>
        <rFont val="Times New Roman"/>
        <family val="1"/>
        <charset val="238"/>
      </rPr>
      <t xml:space="preserve"> w
Formacie 100x150cm.
Serweta w opakowaniu typu ,,folia-papier” posiadające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Do oferty zostaną dołączone dokumenty wydane przez producenta
potwierdzające zgodność parametrów oferowanych zestawów z normami MDD 93/42,
PN EN 13795:2011, EN ISO 11135-1:2007, EN 556-1:2001</t>
    </r>
  </si>
  <si>
    <r>
      <t>Jałowa serweta chirurgiczna, niezawierająca celulozy ani wiskozy samoprzylepna-
wykonana z laminatu folii polietylenowej i włókniny polipropylenowej w gram.
min. 62 g/m</t>
    </r>
    <r>
      <rPr>
        <vertAlign val="superscript"/>
        <sz val="10"/>
        <color rgb="FF000000"/>
        <rFont val="Times New Roman"/>
        <family val="1"/>
        <charset val="238"/>
      </rPr>
      <t>2</t>
    </r>
    <r>
      <rPr>
        <sz val="10"/>
        <color rgb="FF000000"/>
        <rFont val="Times New Roman"/>
        <family val="1"/>
        <charset val="238"/>
      </rPr>
      <t xml:space="preserve"> w formacie 150x200cm.
Serweta w opakowaniu typu ,,folia-papier” posiadające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Do oferty zostaną dołączone dokumenty wydane przez producenta
potwierdzające zgodność parametrów oferowanych zestawów z normami MDD 93/42,
PN EN 13795:2011, EN ISO 11135-1:2007, EN 556-1:2001
</t>
    </r>
  </si>
  <si>
    <r>
      <t>Jałowa serweta chirurgiczna, niezawierająca celulozy ani wiskozy samoprzylepna-
Wykonana z laminatu folii polietylenowej i włókniny polipropylenowej w gram.
min. 62 g/m</t>
    </r>
    <r>
      <rPr>
        <vertAlign val="superscript"/>
        <sz val="10"/>
        <color rgb="FF000000"/>
        <rFont val="Times New Roman"/>
        <family val="1"/>
        <charset val="238"/>
      </rPr>
      <t>2</t>
    </r>
    <r>
      <rPr>
        <sz val="10"/>
        <color rgb="FF000000"/>
        <rFont val="Times New Roman"/>
        <family val="1"/>
        <charset val="238"/>
      </rPr>
      <t xml:space="preserve"> w formacie 150x150cm z wycięciem w kształcie „U” o wumiarach
10x45cm. Serweta w opakowaniu typu ,,folia-papier” posiadające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Do oferty zostaną dołączone
dokumenty wydane przez producenta potwierdzające zgodność parametrów
oferowanych zestawów z normami MDD 93/42, PN EN 13795:2011,
EN ISO 11135-1:2007, EN 556-1:2001</t>
    </r>
  </si>
  <si>
    <r>
      <t>Jałowa serweta chirurgiczna, niezawierająca celulozy ani wiskozy samoprzylepna-
wykonana z laminatu folii polietylenowej i włókniny polipropylenowej w gram.
min. 62 g/m</t>
    </r>
    <r>
      <rPr>
        <vertAlign val="superscript"/>
        <sz val="10"/>
        <color rgb="FF000000"/>
        <rFont val="Times New Roman"/>
        <family val="1"/>
        <charset val="238"/>
      </rPr>
      <t>2</t>
    </r>
    <r>
      <rPr>
        <sz val="10"/>
        <color rgb="FF000000"/>
        <rFont val="Times New Roman"/>
        <family val="1"/>
        <charset val="238"/>
      </rPr>
      <t xml:space="preserve"> w formacie 75x75cm z umieszczonym centralnie przylepnym otworem
6x8cm. Serweta w opakowaniu typu ,,folia-papier” posiadające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Do oferty zostaną dołączone dokumenty
wydane przez producenta potwierdzające zgodność parametrów oferowanych
zestawów z normami MDD 93/42, PN EN 13795:2011, EN ISO 11135-1:2007,
EN 556-1:2001</t>
    </r>
  </si>
  <si>
    <t>8.</t>
  </si>
  <si>
    <r>
      <t>Osłona na stolik Mayo czerwona, jałowa o min. wym. 80x145cm, niezawierająca
wiskozy ani celulozy, wykonana z folii PE o min. grubości 0,065mm, wzmocniona
włókniną polipropylenową o gramaturze 40g/m</t>
    </r>
    <r>
      <rPr>
        <vertAlign val="superscript"/>
        <sz val="10"/>
        <color rgb="FF000000"/>
        <rFont val="Times New Roman"/>
        <family val="1"/>
        <charset val="238"/>
      </rPr>
      <t>2</t>
    </r>
    <r>
      <rPr>
        <sz val="10"/>
        <color rgb="FF000000"/>
        <rFont val="Times New Roman"/>
        <family val="1"/>
        <charset val="238"/>
      </rPr>
      <t>. Pakowana pojedynczo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Do oferty zostaną dołączone dokumenty wydane przez
producenta potwierdzające zgodność parametrów oferowanych zestawów z
Normami MDD 93/42, PN EN 13795:2011, EN ISO 11135-1:2007, EN 556-1:2001</t>
    </r>
  </si>
  <si>
    <t>.......................................................................................</t>
  </si>
  <si>
    <t>.....................................................................................</t>
  </si>
  <si>
    <t>Pakiet – nr18</t>
  </si>
  <si>
    <t>Cena  jedn. bez  VAT</t>
  </si>
  <si>
    <r>
      <t>Jałowy zestaw chirurgiczny uniwersalny wzmocniony- wykonany z chłonnego
laminatu polietylenu i włókniny polipropylenowej lub wiskozowej o minimalnej
gramaturze 62 g/m</t>
    </r>
    <r>
      <rPr>
        <vertAlign val="superscript"/>
        <sz val="10"/>
        <color rgb="FF000000"/>
        <rFont val="Times New Roman"/>
        <family val="1"/>
        <charset val="238"/>
      </rPr>
      <t xml:space="preserve">2 </t>
    </r>
    <r>
      <rPr>
        <sz val="10"/>
        <color rgb="FF000000"/>
        <rFont val="Times New Roman"/>
        <family val="1"/>
        <charset val="238"/>
      </rPr>
      <t>wzmocnionego w części krytycznej włókniną typu
Spunlace o łącznej gramaturze min. 130g/m</t>
    </r>
    <r>
      <rPr>
        <vertAlign val="superscript"/>
        <sz val="10"/>
        <color rgb="FF000000"/>
        <rFont val="Times New Roman"/>
        <family val="1"/>
        <charset val="238"/>
      </rPr>
      <t xml:space="preserve">2 </t>
    </r>
    <r>
      <rPr>
        <sz val="10"/>
        <color rgb="FF000000"/>
        <rFont val="Times New Roman"/>
        <family val="1"/>
        <charset val="238"/>
      </rPr>
      <t>i współczynniku absorpcyjności
min. 600%. Odporność na przenikanie cieczy – min.200cm H</t>
    </r>
    <r>
      <rPr>
        <vertAlign val="subscript"/>
        <sz val="10"/>
        <color rgb="FF000000"/>
        <rFont val="Times New Roman"/>
        <family val="1"/>
        <charset val="238"/>
      </rPr>
      <t>2</t>
    </r>
    <r>
      <rPr>
        <sz val="10"/>
        <color rgb="FF000000"/>
        <rFont val="Times New Roman"/>
        <family val="1"/>
        <charset val="238"/>
      </rPr>
      <t xml:space="preserve">O.
Skład:
- 1 osłona na stolik Mayo o min. wym. 79 x145cm, wykonana z folii PE
o min. grubości 0,06mm wzmocniona włókniną polipropylenową lub wiskozową
- 1 dolna serweta samoprzylepna o min. wym. 175x200cm wzmocniona w części
krytycznej
- 2 boczne serwety samoprzylepne o min. wym. 75x90cm wzmocnione na
powierzchni min. 45x60cm
- 1 taśma samoprzylepna 9x(50 +/-2%)cm
- 4 ręczniki celulozowe 30x40cm
-górna serweta 150x240
- 1 dwukomorowa samoprzylepna kieszeń na narzędzia chirurgiczne o
wym. 30-35x40cm
Całość zawinięta w serwetę na stół instrumentariuszki o min. wym.140x190cm
z folii polietylenowej o grubości min. 5µm wzmocnionej włókniną polipropylenową
lub wiskozową na min. pow. 75x190cm.
Zestaw w opakowaniu typu ,,folia-papier”lub „folia-folia”,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Do oferty zostaną dołączone dokumenty wydane przez
producenta potwierdzające zgodność parametrów oferowanych zestawów
z Normami MDD 93/42, PN EN 13795:2011, EN ISO 11135-1:2007, EN 556-1:2001
</t>
    </r>
  </si>
  <si>
    <t>Pakiet – nr 19</t>
  </si>
  <si>
    <t>Czepek pielęgniarski okrągły typu beret z włókniny typu Spunbond,
ściągany
delikatną gumką na całym obwodzie, gramatura 15g/m2.Szerokość min. 54cm.</t>
  </si>
  <si>
    <t>33199000-1</t>
  </si>
  <si>
    <t>Czepek chirurgiczny typu furażerka, w części przedniej wstawka
pochłaniająca pot, wiązany na troki.</t>
  </si>
  <si>
    <t>Ochraniacze na obuwie z włókniny typu Spunbond w gramaturze min.30g/m2</t>
  </si>
  <si>
    <t>para</t>
  </si>
  <si>
    <t>Fartuch z folii PE typu ,,przedniak”
Minimalne wymiary 80x130cm
Długość troków min.53cm</t>
  </si>
  <si>
    <t>Pakiet – nr 20</t>
  </si>
  <si>
    <t>Ilość sztuk
w opak.
Nr. katalog.</t>
  </si>
  <si>
    <t>Cewnik z trokarem ze ściętą końcówką.
Dreny pakowane w plastikowe
tubusy z kolorowymi oznaczeniami
Rozmiar 20 F</t>
  </si>
  <si>
    <t>33141200-2</t>
  </si>
  <si>
    <t>Cewnik z trokarem ze ściętą końcówką.
Dreny pakowane w plastikowe
tubusy z kolorowymi oznaczeniami
Rozmiar 24 F</t>
  </si>
  <si>
    <t>Cewnik z trokarem ze ściętą końcówką.
Dreny pakowane w plastikowe
tubusy z kolorowymi oznaczeniami
Rozmiar CH16</t>
  </si>
  <si>
    <t>Cewnik z trokarem ze ściętą końcówką.
Dreny pakowane w plastikowe
tubusy z kolorowymi oznaczeniami
Rozmiar CH18</t>
  </si>
  <si>
    <t>Pakiet - nr 21</t>
  </si>
  <si>
    <t>Bakteriobójcza folia chirurgiczna ,zawierająca
jodofor w warstwie klejącej, z którego
po przyklejeniu na skórę pacjenta uwalniany
jest wolny jod, zapewniająca sterylną
powierzchnię pola operacyjnego,
wykonana z poliestru, o grubości
0,025mm, oddychająca, rozciągliwa,
niepalna, rozmiar powierzchni lepnej
60cm x 45cm</t>
  </si>
  <si>
    <t>Bakteriobójcza folia chirurgiczna ,zawierająca
jodofor w warstwie klejącej, z którego
po przyklejeniu na skórę pacjenta uwalniany
jest wolny jod; zapewniająca sterylną
powierzchnię pola operacyjnego,
wykonana z poliestru,
o grubości 0,025mm, oddychająca,
rozciągliwa, niepalna, rozmiar powierzchni
Lepnej
60 cm x 60cm</t>
  </si>
  <si>
    <t>Pakiet - nr 22</t>
  </si>
  <si>
    <t>Maska nadkrtaniowa, żelowa- typu i-gel
jednorazowa, bezlateksowa, pozbawiona PCV,
urządzenie drugiej generacji do zabezpieczania
nadkrtaniowych dróg oddechowych
rozmiar 1</t>
  </si>
  <si>
    <t>33.15.71.10-9</t>
  </si>
  <si>
    <t>Maska nadkrtaniowa, żelowa- typu i-gel
jednorazowa, bezlateksowa, pozbawiona PCV,
urządzenie drugiej generacji do zabezpieczania
nadkrtaniowych dróg oddechowych
rozmiar 2</t>
  </si>
  <si>
    <t>Maska nadkrtaniowa, żelowa- typu i-gel
jednorazowa, bezlateksowa, pozbawiona PCV,
urządzenie drugiej generacji do zabezpieczania
nadkrtaniowych dróg oddechowych
rozmiar 3</t>
  </si>
  <si>
    <t>Maska nadkrtaniowa, żelowa- typu i-gel
jednorazowa, bezlateksowa, pozbawiona PCV,
urządzenie drugiej generacji do zabezpieczania
nadkrtaniowych dróg oddechowych
rozmiar 4</t>
  </si>
  <si>
    <t>Maska nadkrtaniowa, żelowa- typu i-gel
jednorazowa, bezlateksowa, pozbawiona PCV,
urządzenie drugiej generacji do zabezpieczania
nadkrtaniowych dróg oddechowych
rozmiar 5</t>
  </si>
  <si>
    <t>Pakiet - nr 23</t>
  </si>
  <si>
    <t>Ilość opak. w kartonie</t>
  </si>
  <si>
    <t xml:space="preserve">Podkład chłonny z pulpy
celulozowej zawierający w
swoim składzie superabsorbent
zabezpieczony od spodu folią
antypoślizgowa,
chłonność min 2100g,
potwierdzona karta techniczne.
Rozmiar 60 x 60 cm x 30szt.
</t>
  </si>
  <si>
    <t xml:space="preserve">Podkład chłonny z pulpy
celulozowej zawierający w
swoim składzie superabsorbent
zabezpieczony od spodu folią
antypoślizgowa,
chłonność min 2100g,
Potwierdzona karta techniczne.
Rozmiar 60 x 90 cm x 30szt.
</t>
  </si>
  <si>
    <t>Pakiet - nr 24</t>
  </si>
  <si>
    <t>Dwuświatłowy zestaw z cewnikiem do dializ
12Fx15 cm z prowadnikiem typ J 60 cm</t>
  </si>
  <si>
    <t>Dwuświatłowy zestaw z cewnikiem do dializ
12Fx20cm z prowadnikiem typ J 60 cm</t>
  </si>
  <si>
    <t xml:space="preserve">Trójświatłowy zestaw z cewnikiem do dializ
12Fx15 cm z prowadnikiem typ J 60 cm
</t>
  </si>
  <si>
    <t xml:space="preserve">Trójświatłowy zestaw z cewnikiem do dializ
12Fx20 cm z prowadnikiem typ J 70 cm
</t>
  </si>
  <si>
    <t>Pakiet - nr 25</t>
  </si>
  <si>
    <t>Zgłębnik gastrostomijny (G-Tube)
wykonany z silikonu, balonowy
używany jako wymiennik
istniejącego zgłębnika lub jako
początkowy podczas interwencji
operacyjnej, z centymetrową
podziałką na zgłębniku
ułatwiającą kontrolę zakładania
Rozmiar CH 18/ Balon 15ml</t>
  </si>
  <si>
    <t xml:space="preserve">Zgłębnik nosowo-jelitowy
typu BENGMARK, bezpieczny, miękki,
łatwy do założenia, cienki, z podziałką
umożliwiającą kontrolowanie długości
wprowadzania zgłębnika, z prowadnicą
ułatwiającą zakładanie, kontrastującą w
promieniu RTG, do
żywienia pacjentów bezpośrednio
do jelita czczego lub dwunastnicy
poprzez wytworzoną gastrostomię
CH10/145
</t>
  </si>
  <si>
    <t>Zestaw Peg z końcówką typu
ENLock do żywienia drogą
przewodu pokarmowego ,
wykonany z miękkiego ,
przeźroczystego tworzywa
zapewniającego pacjentowi
komfort podczas żywienia z
centymetrową podziałką
ułatwiającą kontrolę zakładania
Rozmiar CH18/40 cm</t>
  </si>
  <si>
    <t>Zgłębnik dojelitowy wykonany z miękkiego
Poliuretanu, elastyczny, z łącznikiem typu
funnel(lejkowaty) i z prowadnicą CH14/110
2,8mm- średnica wewnętrzna
3,6mm- średnica zewnętrzna
z obciążoną końcówką umożliwiającą
prawidłowe wprowadzanie do jelita,
nieprzepuszczalne dla promieni RTG,
umożliwiające łatwą i bezpieczną kontrolę
wprowadzania</t>
  </si>
  <si>
    <t>Złącze do strzykawki Luer typu Transition
Connector to Oral
REF 589738 lub równoważny</t>
  </si>
  <si>
    <t>Strzykawka do obsługi żywienia drogą
przewodu pokarmowego o pojemności
60ml z końcówką typu Enfit</t>
  </si>
  <si>
    <t xml:space="preserve">
Nazwa wykonawcy .................................................................................................</t>
  </si>
  <si>
    <t xml:space="preserve">
</t>
  </si>
  <si>
    <t xml:space="preserve">
Adres wykonawcy .................................................................................................</t>
  </si>
  <si>
    <t xml:space="preserve">         Miejscowość ................................................ Data .....................</t>
  </si>
  <si>
    <t xml:space="preserve">         Cenowa ofertowa za wykonanie przedmiotu zamówienia:</t>
  </si>
  <si>
    <t>Pakiet – nr 26</t>
  </si>
  <si>
    <t>PRZEDMIOT ZAMÓWIENIA
nazwa handlowa produktu
Nazwa producenta</t>
  </si>
  <si>
    <t>Ilość sztuk
w opak.
Nr katalog.</t>
  </si>
  <si>
    <t>Uzupełniający zestaw do przezskórnej tracheotomii
metodą Griggsa, bez peana, zawierający skalpel,
kaniulę z igłą i strzykawką, do identyfikacji tchawicy,
prowadnicę Seldingera, rozszerzadło oraz rurkę
trachostomijną z mankietem niskociśnieniowym
z wbudowanym przewodem do odessania pacjenta
znad mankietu, posiadającą sztywny samoblokujący się
mandryn z otworem na prowadnicę Seldingera.
Pakowany na jednej, sztywnej tacy umożliwiającej
szybkie otwarcie zestawu. Rozmiar 8,0</t>
  </si>
  <si>
    <t>sztk.</t>
  </si>
  <si>
    <t>Rurka tracheostomijna przezroczysta typu Blue Line Ultra,
w zestawie z dwoma kaniulami, szczoteczką i opaską
Bez mankietu;
sterylne, rozmiar 9,0</t>
  </si>
  <si>
    <t>Rurka tracheostomijna przezroczysta typu Blue Line Ultra,
w zestawie z dwoma kaniulami, szczoteczką i opaską,
Bez mankietu
sterylne, rozmiar 8,5</t>
  </si>
  <si>
    <t>Rurka tracheostomijna przezroczysta typu Blue Line Ultra,
w zestawie z dwoma kaniulami, szczoteczką i opaską,
bez mankietu
sterylne, rozmiar 8,0</t>
  </si>
  <si>
    <t>Nazwa wykonawcy .................................................................................................</t>
  </si>
  <si>
    <t>Adres wykonawcy .................................................................................................</t>
  </si>
  <si>
    <t>Miejscowość ................................................ Data .....................</t>
  </si>
  <si>
    <t>Pakiet - nr 27</t>
  </si>
  <si>
    <t>Ilość opak.  w kartonie zbiorczym</t>
  </si>
  <si>
    <t xml:space="preserve">Taśma chirurgiczna samoprzylepna
Rozmiar 9-10x49-50
</t>
  </si>
  <si>
    <t>Pakiet - nr 28</t>
  </si>
  <si>
    <t xml:space="preserve">Ustnik do spirometru US-50
Jednorazowego użytku pakowany pojedynczo
plastikowy do aparatu ABC PNEUMO
</t>
  </si>
  <si>
    <t xml:space="preserve">Ustnik-łącznik typu
PNEUMOTACHOGRAF do
spirometrów i pneumodozymetrów
</t>
  </si>
  <si>
    <t>Oferent jest zobowiązany dostarczyć w cenie zakupu pasków, aparaty do pomiaru glukozy kompatybilne z zaoferowanymi paskami testowymi
oraz płyny kontrolne do kalibracji glukometrów.
Zamawiający wymaga dostarczenia do oferty dokumentów:
-instrukcja obsługi pasków i glukometrów w języku polskim,
- certyfikat w języku polskim wydany przez akredytowaną, Niezależną Jednostkę Notyfikującą, potwierdzający spełniania normy ISO 15197:2015
Dla zaoferowanych pasków, glukometrów i płynów.</t>
  </si>
</sst>
</file>

<file path=xl/styles.xml><?xml version="1.0" encoding="utf-8"?>
<styleSheet xmlns="http://schemas.openxmlformats.org/spreadsheetml/2006/main">
  <numFmts count="2">
    <numFmt numFmtId="164" formatCode="d&quot;.&quot;mm&quot;.&quot;yyyy"/>
    <numFmt numFmtId="165" formatCode="#,##0.00&quot; &quot;[$zł-415];[Red]&quot;-&quot;#,##0.00&quot; &quot;[$zł-415]"/>
  </numFmts>
  <fonts count="27">
    <font>
      <sz val="11"/>
      <color rgb="FF000000"/>
      <name val="Liberation Sans"/>
      <family val="2"/>
      <charset val="238"/>
    </font>
    <font>
      <b/>
      <i/>
      <sz val="16"/>
      <color rgb="FF000000"/>
      <name val="Liberation Sans"/>
      <family val="2"/>
      <charset val="238"/>
    </font>
    <font>
      <b/>
      <i/>
      <u/>
      <sz val="11"/>
      <color rgb="FF000000"/>
      <name val="Liberation Sans"/>
      <family val="2"/>
      <charset val="238"/>
    </font>
    <font>
      <b/>
      <sz val="11"/>
      <color rgb="FF000000"/>
      <name val="Arial"/>
      <family val="2"/>
      <charset val="238"/>
    </font>
    <font>
      <sz val="11"/>
      <color rgb="FF000000"/>
      <name val="Arial"/>
      <family val="2"/>
      <charset val="238"/>
    </font>
    <font>
      <b/>
      <sz val="11"/>
      <color rgb="FF000000"/>
      <name val="Liberation Sans"/>
      <family val="2"/>
      <charset val="238"/>
    </font>
    <font>
      <b/>
      <sz val="11"/>
      <color rgb="FF000000"/>
      <name val="Times New Roman"/>
      <family val="1"/>
      <charset val="238"/>
    </font>
    <font>
      <sz val="10"/>
      <color rgb="FF000000"/>
      <name val="Times New Roman"/>
      <family val="1"/>
      <charset val="238"/>
    </font>
    <font>
      <sz val="8"/>
      <color rgb="FF000000"/>
      <name val="Arial"/>
      <family val="2"/>
      <charset val="238"/>
    </font>
    <font>
      <b/>
      <sz val="9"/>
      <color rgb="FF000000"/>
      <name val="Times New Roman"/>
      <family val="1"/>
      <charset val="238"/>
    </font>
    <font>
      <sz val="10"/>
      <color rgb="FF000000"/>
      <name val="Times New Roman1"/>
      <charset val="238"/>
    </font>
    <font>
      <sz val="9"/>
      <color rgb="FF000000"/>
      <name val="Liberation Sans"/>
      <family val="2"/>
      <charset val="238"/>
    </font>
    <font>
      <sz val="12"/>
      <color rgb="FF000000"/>
      <name val="Times New Roman"/>
      <family val="1"/>
      <charset val="238"/>
    </font>
    <font>
      <sz val="12"/>
      <color rgb="FF000000"/>
      <name val="Liberation Sans"/>
      <family val="2"/>
      <charset val="238"/>
    </font>
    <font>
      <sz val="8"/>
      <color rgb="FF000000"/>
      <name val="Verdana"/>
      <family val="2"/>
      <charset val="238"/>
    </font>
    <font>
      <sz val="10"/>
      <color rgb="FF000000"/>
      <name val="Times New Roman2"/>
      <charset val="238"/>
    </font>
    <font>
      <vertAlign val="superscript"/>
      <sz val="11"/>
      <color rgb="FF000000"/>
      <name val="Liberation Sans"/>
      <family val="2"/>
      <charset val="238"/>
    </font>
    <font>
      <sz val="10"/>
      <color rgb="FF006600"/>
      <name val="Times New Roman"/>
      <family val="1"/>
      <charset val="238"/>
    </font>
    <font>
      <sz val="11"/>
      <color rgb="FF000000"/>
      <name val="Times New Roman"/>
      <family val="1"/>
      <charset val="238"/>
    </font>
    <font>
      <sz val="9"/>
      <color rgb="FF000000"/>
      <name val="Times New Roman"/>
      <family val="1"/>
      <charset val="238"/>
    </font>
    <font>
      <sz val="10"/>
      <color rgb="FFFF00CC"/>
      <name val="Times New Roman"/>
      <family val="1"/>
      <charset val="238"/>
    </font>
    <font>
      <vertAlign val="superscript"/>
      <sz val="10"/>
      <color rgb="FF000000"/>
      <name val="Times New Roman"/>
      <family val="1"/>
      <charset val="238"/>
    </font>
    <font>
      <b/>
      <sz val="10"/>
      <color rgb="FF000000"/>
      <name val="Times New Roman"/>
      <family val="1"/>
      <charset val="238"/>
    </font>
    <font>
      <sz val="8"/>
      <color rgb="FF000000"/>
      <name val="Times New Roman"/>
      <family val="1"/>
      <charset val="238"/>
    </font>
    <font>
      <vertAlign val="subscript"/>
      <sz val="10"/>
      <color rgb="FF000000"/>
      <name val="Times New Roman"/>
      <family val="1"/>
      <charset val="238"/>
    </font>
    <font>
      <sz val="10"/>
      <color rgb="FF000000"/>
      <name val="Liberation Sans"/>
      <family val="2"/>
      <charset val="238"/>
    </font>
    <font>
      <b/>
      <sz val="12"/>
      <color rgb="FF000000"/>
      <name val="Times New Roman"/>
      <family val="1"/>
      <charset val="238"/>
    </font>
  </fonts>
  <fills count="3">
    <fill>
      <patternFill patternType="none"/>
    </fill>
    <fill>
      <patternFill patternType="gray125"/>
    </fill>
    <fill>
      <patternFill patternType="solid">
        <fgColor rgb="FFFFFF00"/>
        <bgColor rgb="FFFFFF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5" fontId="2" fillId="0" borderId="0" applyBorder="0" applyProtection="0"/>
  </cellStyleXfs>
  <cellXfs count="111">
    <xf numFmtId="0" fontId="0" fillId="0" borderId="0" xfId="0"/>
    <xf numFmtId="0" fontId="3" fillId="0" borderId="0" xfId="0" applyFont="1" applyAlignment="1">
      <alignment horizontal="center"/>
    </xf>
    <xf numFmtId="0" fontId="4" fillId="0" borderId="0" xfId="0" applyFont="1"/>
    <xf numFmtId="0" fontId="5" fillId="0" borderId="0" xfId="0" applyFont="1"/>
    <xf numFmtId="0" fontId="0" fillId="2" borderId="0" xfId="0" applyFill="1"/>
    <xf numFmtId="2" fontId="7" fillId="0" borderId="1" xfId="0" applyNumberFormat="1" applyFont="1" applyBorder="1" applyAlignment="1">
      <alignment horizontal="left" vertical="top"/>
    </xf>
    <xf numFmtId="2" fontId="7" fillId="0" borderId="1" xfId="0" applyNumberFormat="1" applyFont="1" applyBorder="1" applyAlignment="1">
      <alignment horizontal="left" vertical="top" wrapText="1"/>
    </xf>
    <xf numFmtId="1" fontId="7" fillId="0" borderId="1" xfId="0" applyNumberFormat="1" applyFont="1" applyBorder="1" applyAlignment="1">
      <alignment horizontal="left" vertical="top"/>
    </xf>
    <xf numFmtId="2" fontId="7" fillId="0" borderId="1" xfId="0" applyNumberFormat="1" applyFont="1" applyBorder="1" applyAlignment="1">
      <alignment horizontal="right" vertical="top"/>
    </xf>
    <xf numFmtId="0" fontId="0" fillId="0" borderId="0" xfId="0" applyAlignment="1">
      <alignment horizontal="right" vertical="top"/>
    </xf>
    <xf numFmtId="10" fontId="7" fillId="0" borderId="1" xfId="0" applyNumberFormat="1" applyFont="1" applyBorder="1" applyAlignment="1">
      <alignment horizontal="left" vertical="top"/>
    </xf>
    <xf numFmtId="0" fontId="8" fillId="0" borderId="0" xfId="0" applyFont="1"/>
    <xf numFmtId="0" fontId="9" fillId="0" borderId="0" xfId="0" applyFont="1"/>
    <xf numFmtId="2" fontId="10" fillId="0" borderId="1" xfId="0" applyNumberFormat="1" applyFont="1" applyBorder="1" applyAlignment="1">
      <alignment horizontal="left" vertical="top"/>
    </xf>
    <xf numFmtId="1" fontId="10" fillId="0" borderId="1" xfId="0" applyNumberFormat="1" applyFont="1" applyBorder="1" applyAlignment="1">
      <alignment horizontal="left" vertical="top"/>
    </xf>
    <xf numFmtId="2" fontId="10" fillId="0" borderId="1" xfId="0" applyNumberFormat="1" applyFont="1" applyFill="1" applyBorder="1" applyAlignment="1">
      <alignment horizontal="left" vertical="top"/>
    </xf>
    <xf numFmtId="0" fontId="10" fillId="0" borderId="1" xfId="0" applyFont="1" applyBorder="1" applyAlignment="1">
      <alignment horizontal="left" vertical="top"/>
    </xf>
    <xf numFmtId="0" fontId="7" fillId="0" borderId="1" xfId="0" applyFont="1" applyBorder="1" applyAlignment="1">
      <alignment horizontal="center"/>
    </xf>
    <xf numFmtId="0" fontId="7" fillId="0" borderId="1" xfId="0" applyFont="1" applyBorder="1"/>
    <xf numFmtId="1" fontId="7" fillId="0" borderId="1" xfId="0" applyNumberFormat="1" applyFont="1" applyBorder="1"/>
    <xf numFmtId="2" fontId="7" fillId="0" borderId="1" xfId="0" applyNumberFormat="1" applyFont="1" applyBorder="1"/>
    <xf numFmtId="0" fontId="7" fillId="0" borderId="1" xfId="0" applyFont="1" applyBorder="1" applyAlignment="1">
      <alignment horizontal="right" vertical="top"/>
    </xf>
    <xf numFmtId="10" fontId="7" fillId="0" borderId="1" xfId="0" applyNumberFormat="1" applyFont="1" applyBorder="1" applyAlignment="1">
      <alignment horizontal="right" vertical="top"/>
    </xf>
    <xf numFmtId="1" fontId="7" fillId="0" borderId="1" xfId="0" applyNumberFormat="1" applyFont="1" applyBorder="1" applyAlignment="1">
      <alignment horizontal="right" vertical="top"/>
    </xf>
    <xf numFmtId="2" fontId="10" fillId="0" borderId="1" xfId="0" applyNumberFormat="1" applyFont="1" applyBorder="1" applyAlignment="1">
      <alignment horizontal="right" vertical="top"/>
    </xf>
    <xf numFmtId="0" fontId="12" fillId="0" borderId="0" xfId="0" applyFont="1" applyAlignment="1">
      <alignment horizontal="left" vertical="top"/>
    </xf>
    <xf numFmtId="2" fontId="12" fillId="0" borderId="0" xfId="0" applyNumberFormat="1" applyFont="1" applyAlignment="1">
      <alignment horizontal="left" vertical="top"/>
    </xf>
    <xf numFmtId="2" fontId="13" fillId="0" borderId="0" xfId="0" applyNumberFormat="1" applyFont="1" applyAlignment="1">
      <alignment horizontal="left" vertical="top"/>
    </xf>
    <xf numFmtId="0" fontId="0" fillId="0" borderId="0" xfId="0" applyAlignment="1">
      <alignment horizontal="left" vertical="top"/>
    </xf>
    <xf numFmtId="0" fontId="13" fillId="0" borderId="0" xfId="0" applyFont="1"/>
    <xf numFmtId="1" fontId="0" fillId="0" borderId="0" xfId="0" applyNumberFormat="1" applyAlignment="1">
      <alignment horizontal="left" vertical="top"/>
    </xf>
    <xf numFmtId="1" fontId="0" fillId="0" borderId="0" xfId="0" applyNumberFormat="1"/>
    <xf numFmtId="1" fontId="3" fillId="0" borderId="0" xfId="0" applyNumberFormat="1" applyFont="1" applyAlignment="1">
      <alignment horizontal="left" vertical="top"/>
    </xf>
    <xf numFmtId="1" fontId="4" fillId="0" borderId="0" xfId="0" applyNumberFormat="1" applyFont="1" applyAlignment="1">
      <alignment horizontal="left" vertical="top"/>
    </xf>
    <xf numFmtId="1" fontId="4" fillId="0" borderId="0" xfId="0" applyNumberFormat="1" applyFont="1"/>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5" fillId="0" borderId="1" xfId="0" applyFont="1" applyBorder="1" applyAlignment="1">
      <alignment horizontal="left" vertical="top"/>
    </xf>
    <xf numFmtId="0" fontId="7" fillId="0" borderId="1" xfId="0" applyFont="1" applyBorder="1" applyAlignment="1">
      <alignment horizontal="left" vertical="top"/>
    </xf>
    <xf numFmtId="1" fontId="17" fillId="0" borderId="1" xfId="0" applyNumberFormat="1" applyFont="1" applyBorder="1" applyAlignment="1">
      <alignment horizontal="left" vertical="top"/>
    </xf>
    <xf numFmtId="1" fontId="17" fillId="0" borderId="1" xfId="0" applyNumberFormat="1" applyFont="1" applyBorder="1" applyAlignment="1">
      <alignment horizontal="right" vertical="top"/>
    </xf>
    <xf numFmtId="0" fontId="12" fillId="0" borderId="0" xfId="0" applyFont="1" applyAlignment="1">
      <alignment horizontal="center"/>
    </xf>
    <xf numFmtId="0" fontId="12" fillId="0" borderId="0" xfId="0" applyFont="1"/>
    <xf numFmtId="1" fontId="12" fillId="0" borderId="0" xfId="0" applyNumberFormat="1" applyFont="1" applyAlignment="1">
      <alignment horizontal="left" vertical="top"/>
    </xf>
    <xf numFmtId="1" fontId="12" fillId="0" borderId="0" xfId="0" applyNumberFormat="1" applyFont="1"/>
    <xf numFmtId="2" fontId="12" fillId="0" borderId="0" xfId="0" applyNumberFormat="1" applyFont="1"/>
    <xf numFmtId="2" fontId="13" fillId="0" borderId="0" xfId="0" applyNumberFormat="1" applyFont="1"/>
    <xf numFmtId="1" fontId="13" fillId="0" borderId="0" xfId="0" applyNumberFormat="1" applyFont="1" applyAlignment="1">
      <alignment horizontal="left" vertical="top"/>
    </xf>
    <xf numFmtId="1" fontId="13" fillId="0" borderId="0" xfId="0" applyNumberFormat="1" applyFont="1"/>
    <xf numFmtId="0" fontId="18" fillId="0" borderId="0" xfId="0" applyFont="1"/>
    <xf numFmtId="2" fontId="19" fillId="0" borderId="1" xfId="0" applyNumberFormat="1" applyFont="1" applyBorder="1" applyAlignment="1">
      <alignment horizontal="left" vertical="top"/>
    </xf>
    <xf numFmtId="0" fontId="7" fillId="0" borderId="1" xfId="0" applyFont="1" applyBorder="1" applyAlignment="1">
      <alignment vertical="top" wrapText="1"/>
    </xf>
    <xf numFmtId="0" fontId="23" fillId="0" borderId="0" xfId="0" applyFont="1"/>
    <xf numFmtId="0" fontId="4" fillId="0" borderId="0" xfId="0" applyFont="1" applyAlignment="1">
      <alignment horizontal="center"/>
    </xf>
    <xf numFmtId="2" fontId="18" fillId="0" borderId="0" xfId="0" applyNumberFormat="1" applyFont="1" applyAlignment="1">
      <alignment horizontal="left" vertical="top"/>
    </xf>
    <xf numFmtId="2" fontId="7" fillId="0" borderId="0" xfId="0" applyNumberFormat="1" applyFont="1" applyAlignment="1">
      <alignment horizontal="left" vertical="top"/>
    </xf>
    <xf numFmtId="2" fontId="18" fillId="0" borderId="0" xfId="0" applyNumberFormat="1" applyFont="1" applyAlignment="1">
      <alignment horizontal="right" vertical="top"/>
    </xf>
    <xf numFmtId="2" fontId="7" fillId="0" borderId="0" xfId="0" applyNumberFormat="1" applyFont="1" applyAlignment="1">
      <alignment horizontal="right" vertical="top"/>
    </xf>
    <xf numFmtId="1" fontId="7" fillId="0" borderId="0" xfId="0" applyNumberFormat="1" applyFont="1" applyAlignment="1">
      <alignment horizontal="left" vertical="top"/>
    </xf>
    <xf numFmtId="2" fontId="22" fillId="0" borderId="0" xfId="0" applyNumberFormat="1" applyFont="1" applyAlignment="1">
      <alignment horizontal="left" vertical="top"/>
    </xf>
    <xf numFmtId="2" fontId="7" fillId="0" borderId="1" xfId="0" applyNumberFormat="1" applyFont="1" applyFill="1" applyBorder="1" applyAlignment="1">
      <alignment horizontal="left" vertical="top" wrapText="1"/>
    </xf>
    <xf numFmtId="0" fontId="0" fillId="0" borderId="1" xfId="0" applyBorder="1"/>
    <xf numFmtId="0" fontId="18" fillId="0" borderId="1" xfId="0" applyFont="1" applyBorder="1"/>
    <xf numFmtId="2" fontId="18" fillId="0" borderId="1" xfId="0" applyNumberFormat="1" applyFont="1" applyBorder="1" applyAlignment="1">
      <alignment horizontal="left" vertical="top"/>
    </xf>
    <xf numFmtId="0" fontId="0" fillId="0" borderId="1" xfId="0" applyBorder="1" applyAlignment="1">
      <alignment horizontal="right" vertical="top"/>
    </xf>
    <xf numFmtId="10" fontId="18" fillId="0" borderId="1" xfId="0" applyNumberFormat="1" applyFont="1" applyBorder="1" applyAlignment="1">
      <alignment horizontal="right" vertical="top"/>
    </xf>
    <xf numFmtId="2" fontId="18" fillId="0" borderId="1" xfId="0" applyNumberFormat="1" applyFont="1" applyBorder="1" applyAlignment="1">
      <alignment horizontal="right" vertical="top"/>
    </xf>
    <xf numFmtId="0" fontId="18" fillId="0" borderId="0" xfId="0" applyFont="1" applyAlignment="1">
      <alignment horizontal="right" vertical="top"/>
    </xf>
    <xf numFmtId="0" fontId="25" fillId="0" borderId="0" xfId="0" applyFont="1"/>
    <xf numFmtId="1" fontId="25" fillId="0" borderId="0" xfId="0" applyNumberFormat="1" applyFont="1"/>
    <xf numFmtId="0" fontId="22" fillId="0" borderId="0" xfId="0" applyFont="1"/>
    <xf numFmtId="0" fontId="25" fillId="2" borderId="0" xfId="0" applyFont="1" applyFill="1"/>
    <xf numFmtId="0" fontId="0" fillId="0" borderId="0" xfId="0" applyAlignment="1">
      <alignment horizontal="right"/>
    </xf>
    <xf numFmtId="0" fontId="18" fillId="0" borderId="1" xfId="0" applyFont="1" applyBorder="1" applyAlignment="1">
      <alignment horizontal="right" vertical="top"/>
    </xf>
    <xf numFmtId="0" fontId="26" fillId="0" borderId="0" xfId="0" applyFont="1"/>
    <xf numFmtId="0" fontId="7" fillId="0" borderId="5" xfId="0" applyFont="1" applyBorder="1" applyAlignment="1">
      <alignment vertical="top" wrapText="1"/>
    </xf>
    <xf numFmtId="0" fontId="7" fillId="0" borderId="6" xfId="0" applyFont="1" applyBorder="1" applyAlignment="1">
      <alignment vertical="top" wrapText="1"/>
    </xf>
    <xf numFmtId="0" fontId="12" fillId="0" borderId="1" xfId="0" applyFont="1" applyBorder="1" applyAlignment="1">
      <alignment horizontal="center"/>
    </xf>
    <xf numFmtId="10" fontId="12" fillId="0" borderId="1" xfId="0" applyNumberFormat="1" applyFont="1" applyBorder="1"/>
    <xf numFmtId="0" fontId="12" fillId="0" borderId="1" xfId="0" applyFont="1" applyBorder="1"/>
    <xf numFmtId="1" fontId="12" fillId="0" borderId="1" xfId="0" applyNumberFormat="1" applyFont="1" applyBorder="1"/>
    <xf numFmtId="2" fontId="12" fillId="0" borderId="1" xfId="0" applyNumberFormat="1" applyFont="1" applyBorder="1"/>
    <xf numFmtId="0" fontId="7" fillId="0" borderId="1" xfId="0" applyFont="1" applyBorder="1" applyAlignment="1">
      <alignment horizontal="right"/>
    </xf>
    <xf numFmtId="10" fontId="7" fillId="0" borderId="1" xfId="0" applyNumberFormat="1" applyFont="1" applyBorder="1" applyAlignment="1">
      <alignment horizontal="right"/>
    </xf>
    <xf numFmtId="1" fontId="7" fillId="0" borderId="1" xfId="0" applyNumberFormat="1" applyFont="1" applyBorder="1" applyAlignment="1">
      <alignment horizontal="right"/>
    </xf>
    <xf numFmtId="2" fontId="7" fillId="0" borderId="1" xfId="0" applyNumberFormat="1" applyFont="1" applyBorder="1" applyAlignment="1">
      <alignment horizontal="right"/>
    </xf>
    <xf numFmtId="0" fontId="9" fillId="2" borderId="0" xfId="0" applyFont="1" applyFill="1"/>
    <xf numFmtId="0" fontId="7" fillId="0" borderId="1" xfId="0" applyFont="1" applyBorder="1" applyAlignment="1">
      <alignment horizontal="left" vertical="top" wrapText="1"/>
    </xf>
    <xf numFmtId="0" fontId="18" fillId="0" borderId="0" xfId="0" applyFont="1" applyAlignment="1">
      <alignment horizontal="center"/>
    </xf>
    <xf numFmtId="1" fontId="18" fillId="0" borderId="0" xfId="0" applyNumberFormat="1" applyFont="1"/>
    <xf numFmtId="0" fontId="7" fillId="0" borderId="0" xfId="0" applyFont="1"/>
    <xf numFmtId="0" fontId="6" fillId="0" borderId="0" xfId="0" applyFont="1" applyAlignment="1">
      <alignment horizontal="center"/>
    </xf>
    <xf numFmtId="1" fontId="7" fillId="0" borderId="0" xfId="0" applyNumberFormat="1" applyFont="1"/>
    <xf numFmtId="0" fontId="7" fillId="2" borderId="0" xfId="0" applyFont="1" applyFill="1"/>
    <xf numFmtId="0" fontId="7" fillId="0" borderId="0" xfId="0" applyFont="1" applyAlignment="1">
      <alignment horizontal="center"/>
    </xf>
    <xf numFmtId="2" fontId="7" fillId="0" borderId="0" xfId="0" applyNumberFormat="1" applyFont="1"/>
    <xf numFmtId="0" fontId="7" fillId="0" borderId="1" xfId="0" applyFont="1" applyBorder="1" applyAlignment="1">
      <alignment horizontal="left"/>
    </xf>
    <xf numFmtId="10" fontId="7" fillId="0" borderId="1" xfId="0" applyNumberFormat="1" applyFont="1" applyBorder="1"/>
    <xf numFmtId="0" fontId="6" fillId="0" borderId="1" xfId="0" applyFont="1" applyFill="1" applyBorder="1" applyAlignment="1">
      <alignment horizontal="left" vertical="top" wrapText="1"/>
    </xf>
    <xf numFmtId="1" fontId="6" fillId="0" borderId="1" xfId="0" applyNumberFormat="1" applyFont="1" applyFill="1" applyBorder="1" applyAlignment="1">
      <alignment horizontal="left" vertical="top" wrapText="1"/>
    </xf>
    <xf numFmtId="2" fontId="6" fillId="0" borderId="1" xfId="0" applyNumberFormat="1" applyFont="1" applyFill="1" applyBorder="1" applyAlignment="1">
      <alignment horizontal="left" vertical="top" wrapText="1"/>
    </xf>
    <xf numFmtId="2" fontId="22" fillId="0" borderId="1" xfId="0" applyNumberFormat="1" applyFont="1" applyFill="1" applyBorder="1" applyAlignment="1">
      <alignment horizontal="left" vertical="top" wrapText="1"/>
    </xf>
    <xf numFmtId="0" fontId="4" fillId="0" borderId="0" xfId="0" applyFont="1" applyAlignment="1"/>
    <xf numFmtId="0" fontId="4" fillId="0" borderId="0" xfId="0" applyFont="1"/>
    <xf numFmtId="0" fontId="18" fillId="0" borderId="0" xfId="0" applyFont="1"/>
    <xf numFmtId="164" fontId="14" fillId="0" borderId="0" xfId="0" applyNumberFormat="1" applyFont="1" applyAlignment="1">
      <alignment horizontal="left" vertical="top" wrapText="1"/>
    </xf>
    <xf numFmtId="0" fontId="12" fillId="0" borderId="0" xfId="0" applyFont="1" applyAlignment="1">
      <alignment horizontal="left" vertical="top" wrapText="1"/>
    </xf>
    <xf numFmtId="2" fontId="12" fillId="0" borderId="0" xfId="0" applyNumberFormat="1" applyFont="1" applyAlignment="1">
      <alignment horizontal="left" vertical="top" wrapText="1"/>
    </xf>
    <xf numFmtId="2" fontId="13" fillId="0" borderId="0" xfId="0" applyNumberFormat="1" applyFont="1" applyAlignment="1">
      <alignment horizontal="left" vertical="top" wrapText="1"/>
    </xf>
    <xf numFmtId="0" fontId="0" fillId="0" borderId="0" xfId="0" applyAlignment="1">
      <alignment horizontal="left" vertical="top" wrapText="1"/>
    </xf>
  </cellXfs>
  <cellStyles count="5">
    <cellStyle name="Heading" xfId="1"/>
    <cellStyle name="Heading1" xfId="2"/>
    <cellStyle name="Normalny"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2:K27"/>
  <sheetViews>
    <sheetView workbookViewId="0"/>
  </sheetViews>
  <sheetFormatPr defaultRowHeight="13.8"/>
  <cols>
    <col min="1" max="1" width="4.09765625" customWidth="1"/>
    <col min="2" max="2" width="52" customWidth="1"/>
    <col min="3" max="3" width="10.59765625" customWidth="1"/>
    <col min="4" max="4" width="4.69921875" customWidth="1"/>
    <col min="5" max="5" width="6.19921875" customWidth="1"/>
    <col min="6" max="6" width="8.5" customWidth="1"/>
    <col min="7" max="7" width="10.59765625" customWidth="1"/>
    <col min="8" max="8" width="7.69921875" customWidth="1"/>
    <col min="9" max="1024" width="10.59765625" customWidth="1"/>
    <col min="1025" max="1025" width="9" customWidth="1"/>
  </cols>
  <sheetData>
    <row r="2" spans="1:11">
      <c r="C2" s="1" t="s">
        <v>0</v>
      </c>
    </row>
    <row r="4" spans="1:11">
      <c r="B4" s="2" t="s">
        <v>1</v>
      </c>
      <c r="C4" s="2" t="s">
        <v>2</v>
      </c>
    </row>
    <row r="5" spans="1:11">
      <c r="B5" s="2"/>
    </row>
    <row r="6" spans="1:11">
      <c r="B6" s="2" t="s">
        <v>3</v>
      </c>
      <c r="C6" s="2" t="s">
        <v>2</v>
      </c>
    </row>
    <row r="7" spans="1:11">
      <c r="B7" s="2"/>
    </row>
    <row r="8" spans="1:11">
      <c r="B8" s="2" t="s">
        <v>4</v>
      </c>
      <c r="E8" s="2" t="s">
        <v>5</v>
      </c>
    </row>
    <row r="9" spans="1:11">
      <c r="B9" s="2"/>
    </row>
    <row r="10" spans="1:11">
      <c r="B10" s="2"/>
    </row>
    <row r="11" spans="1:11">
      <c r="B11" s="2" t="s">
        <v>6</v>
      </c>
    </row>
    <row r="12" spans="1:11">
      <c r="I12" s="3" t="s">
        <v>7</v>
      </c>
      <c r="J12" s="3"/>
      <c r="K12" s="4"/>
    </row>
    <row r="13" spans="1:11" ht="29.85" customHeight="1">
      <c r="A13" s="99" t="s">
        <v>8</v>
      </c>
      <c r="B13" s="99" t="s">
        <v>9</v>
      </c>
      <c r="C13" s="99" t="s">
        <v>10</v>
      </c>
      <c r="D13" s="99" t="s">
        <v>11</v>
      </c>
      <c r="E13" s="99" t="s">
        <v>12</v>
      </c>
      <c r="F13" s="99" t="s">
        <v>13</v>
      </c>
      <c r="G13" s="99" t="s">
        <v>14</v>
      </c>
      <c r="H13" s="99" t="s">
        <v>15</v>
      </c>
      <c r="I13" s="99" t="s">
        <v>16</v>
      </c>
      <c r="J13" s="99" t="s">
        <v>17</v>
      </c>
      <c r="K13" s="99" t="s">
        <v>18</v>
      </c>
    </row>
    <row r="14" spans="1:11" ht="14.1" customHeight="1">
      <c r="A14" s="99"/>
      <c r="B14" s="99"/>
      <c r="C14" s="99"/>
      <c r="D14" s="99"/>
      <c r="E14" s="99"/>
      <c r="F14" s="99"/>
      <c r="G14" s="99"/>
      <c r="H14" s="99"/>
      <c r="I14" s="99"/>
      <c r="J14" s="99"/>
      <c r="K14" s="99"/>
    </row>
    <row r="15" spans="1:11" ht="17.100000000000001" customHeight="1">
      <c r="A15" s="99"/>
      <c r="B15" s="99"/>
      <c r="C15" s="99"/>
      <c r="D15" s="99"/>
      <c r="E15" s="99"/>
      <c r="F15" s="99"/>
      <c r="G15" s="99"/>
      <c r="H15" s="99"/>
      <c r="I15" s="99"/>
      <c r="J15" s="99"/>
      <c r="K15" s="99"/>
    </row>
    <row r="16" spans="1:11" ht="21.6" hidden="1" customHeight="1">
      <c r="A16" s="99"/>
      <c r="B16" s="99"/>
      <c r="C16" s="99"/>
      <c r="D16" s="99"/>
      <c r="E16" s="99"/>
      <c r="F16" s="99"/>
      <c r="G16" s="99"/>
      <c r="H16" s="99"/>
      <c r="I16" s="99"/>
      <c r="J16" s="99"/>
      <c r="K16" s="99"/>
    </row>
    <row r="17" spans="1:11" ht="45.15" customHeight="1">
      <c r="A17" s="5" t="s">
        <v>19</v>
      </c>
      <c r="B17" s="6" t="s">
        <v>20</v>
      </c>
      <c r="C17" s="5" t="s">
        <v>21</v>
      </c>
      <c r="D17" s="5" t="s">
        <v>22</v>
      </c>
      <c r="E17" s="7">
        <v>34</v>
      </c>
      <c r="F17" s="5">
        <v>95</v>
      </c>
      <c r="G17" s="5">
        <f t="shared" ref="G17:G22" si="0">PRODUCT(E17:F17)</f>
        <v>3230</v>
      </c>
      <c r="H17" s="5">
        <f t="shared" ref="H17:H22" si="1">0.08*G17</f>
        <v>258.39999999999998</v>
      </c>
      <c r="I17" s="5">
        <f t="shared" ref="I17:I22" si="2">SUM(G17:H17)</f>
        <v>3488.4</v>
      </c>
      <c r="J17" s="5"/>
      <c r="K17" s="5"/>
    </row>
    <row r="18" spans="1:11" ht="42.6" customHeight="1">
      <c r="A18" s="5" t="s">
        <v>23</v>
      </c>
      <c r="B18" s="6" t="s">
        <v>24</v>
      </c>
      <c r="C18" s="5" t="s">
        <v>21</v>
      </c>
      <c r="D18" s="5" t="s">
        <v>22</v>
      </c>
      <c r="E18" s="7">
        <v>1</v>
      </c>
      <c r="F18" s="5">
        <v>110</v>
      </c>
      <c r="G18" s="5">
        <f t="shared" si="0"/>
        <v>110</v>
      </c>
      <c r="H18" s="5">
        <f t="shared" si="1"/>
        <v>8.8000000000000007</v>
      </c>
      <c r="I18" s="5">
        <f t="shared" si="2"/>
        <v>118.8</v>
      </c>
      <c r="J18" s="5"/>
      <c r="K18" s="5"/>
    </row>
    <row r="19" spans="1:11" ht="31.35" customHeight="1">
      <c r="A19" s="5" t="s">
        <v>25</v>
      </c>
      <c r="B19" s="6" t="s">
        <v>26</v>
      </c>
      <c r="C19" s="5" t="s">
        <v>21</v>
      </c>
      <c r="D19" s="5" t="s">
        <v>22</v>
      </c>
      <c r="E19" s="7">
        <v>340</v>
      </c>
      <c r="F19" s="5">
        <v>41</v>
      </c>
      <c r="G19" s="5">
        <f t="shared" si="0"/>
        <v>13940</v>
      </c>
      <c r="H19" s="5">
        <f t="shared" si="1"/>
        <v>1115.2</v>
      </c>
      <c r="I19" s="5">
        <f t="shared" si="2"/>
        <v>15055.2</v>
      </c>
      <c r="J19" s="5"/>
      <c r="K19" s="5"/>
    </row>
    <row r="20" spans="1:11" ht="44.25" customHeight="1">
      <c r="A20" s="5" t="s">
        <v>27</v>
      </c>
      <c r="B20" s="6" t="s">
        <v>28</v>
      </c>
      <c r="C20" s="5" t="s">
        <v>21</v>
      </c>
      <c r="D20" s="5" t="s">
        <v>22</v>
      </c>
      <c r="E20" s="7">
        <v>390</v>
      </c>
      <c r="F20" s="5">
        <v>40</v>
      </c>
      <c r="G20" s="5">
        <f t="shared" si="0"/>
        <v>15600</v>
      </c>
      <c r="H20" s="5">
        <f t="shared" si="1"/>
        <v>1248</v>
      </c>
      <c r="I20" s="5">
        <f t="shared" si="2"/>
        <v>16848</v>
      </c>
      <c r="J20" s="5"/>
      <c r="K20" s="5"/>
    </row>
    <row r="21" spans="1:11" ht="77.400000000000006" customHeight="1">
      <c r="A21" s="5" t="s">
        <v>29</v>
      </c>
      <c r="B21" s="6" t="s">
        <v>30</v>
      </c>
      <c r="C21" s="5" t="s">
        <v>21</v>
      </c>
      <c r="D21" s="5" t="s">
        <v>22</v>
      </c>
      <c r="E21" s="7">
        <v>1280</v>
      </c>
      <c r="F21" s="5">
        <v>3</v>
      </c>
      <c r="G21" s="5">
        <f t="shared" si="0"/>
        <v>3840</v>
      </c>
      <c r="H21" s="5">
        <f t="shared" si="1"/>
        <v>307.2</v>
      </c>
      <c r="I21" s="5">
        <f t="shared" si="2"/>
        <v>4147.2</v>
      </c>
      <c r="J21" s="5"/>
      <c r="K21" s="5"/>
    </row>
    <row r="22" spans="1:11" ht="61.2" customHeight="1">
      <c r="A22" s="5" t="s">
        <v>31</v>
      </c>
      <c r="B22" s="6" t="s">
        <v>32</v>
      </c>
      <c r="C22" s="5" t="s">
        <v>33</v>
      </c>
      <c r="D22" s="5" t="s">
        <v>22</v>
      </c>
      <c r="E22" s="7">
        <v>730</v>
      </c>
      <c r="F22" s="5">
        <v>3.5</v>
      </c>
      <c r="G22" s="5">
        <f t="shared" si="0"/>
        <v>2555</v>
      </c>
      <c r="H22" s="5">
        <f t="shared" si="1"/>
        <v>204.4</v>
      </c>
      <c r="I22" s="5">
        <f t="shared" si="2"/>
        <v>2759.4</v>
      </c>
      <c r="J22" s="5"/>
      <c r="K22" s="5"/>
    </row>
    <row r="23" spans="1:11" s="9" customFormat="1">
      <c r="A23" s="8"/>
      <c r="B23" s="5" t="s">
        <v>34</v>
      </c>
      <c r="C23" s="8"/>
      <c r="D23" s="8"/>
      <c r="E23" s="8"/>
      <c r="F23" s="8"/>
      <c r="G23" s="8">
        <f>SUM(G17:G22)</f>
        <v>39275</v>
      </c>
      <c r="H23" s="5"/>
      <c r="I23" s="5">
        <f>SUM(I17:I22)</f>
        <v>42417</v>
      </c>
      <c r="J23" s="5"/>
      <c r="K23" s="5"/>
    </row>
    <row r="24" spans="1:11">
      <c r="A24" s="5"/>
      <c r="B24" s="10">
        <v>2.3E-2</v>
      </c>
      <c r="C24" s="5"/>
      <c r="D24" s="5"/>
      <c r="E24" s="5"/>
      <c r="F24" s="5"/>
      <c r="G24" s="5">
        <f>SUM(G23,G23*0.023)</f>
        <v>40178.324999999997</v>
      </c>
      <c r="H24" s="5"/>
      <c r="I24" s="5">
        <f>SUM(I23,I23*0.023)</f>
        <v>43392.591</v>
      </c>
      <c r="J24" s="5"/>
      <c r="K24" s="5"/>
    </row>
    <row r="25" spans="1:11">
      <c r="B25" s="2" t="s">
        <v>35</v>
      </c>
    </row>
    <row r="26" spans="1:11">
      <c r="B26" s="11" t="s">
        <v>36</v>
      </c>
    </row>
    <row r="27" spans="1:11">
      <c r="B27" s="11" t="s">
        <v>37</v>
      </c>
    </row>
  </sheetData>
  <mergeCells count="11">
    <mergeCell ref="F13:F16"/>
    <mergeCell ref="A13:A16"/>
    <mergeCell ref="B13:B16"/>
    <mergeCell ref="C13:C16"/>
    <mergeCell ref="D13:D16"/>
    <mergeCell ref="E13:E16"/>
    <mergeCell ref="G13:G16"/>
    <mergeCell ref="H13:H16"/>
    <mergeCell ref="I13:I16"/>
    <mergeCell ref="J13:J16"/>
    <mergeCell ref="K13:K16"/>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dimension ref="A1:K25"/>
  <sheetViews>
    <sheetView topLeftCell="A13" workbookViewId="0"/>
  </sheetViews>
  <sheetFormatPr defaultRowHeight="13.8"/>
  <cols>
    <col min="1" max="1" width="4.09765625" customWidth="1"/>
    <col min="2" max="2" width="37.19921875" customWidth="1"/>
    <col min="3" max="3" width="12" customWidth="1"/>
    <col min="4" max="4" width="5.09765625" customWidth="1"/>
    <col min="5" max="5" width="5.69921875" customWidth="1"/>
    <col min="6" max="6" width="8.59765625" customWidth="1"/>
    <col min="7" max="7" width="10.59765625" customWidth="1"/>
    <col min="8" max="8" width="6.59765625" customWidth="1"/>
    <col min="9" max="9" width="10.59765625" customWidth="1"/>
    <col min="10" max="10" width="11.09765625" customWidth="1"/>
    <col min="11" max="11" width="12.19921875" customWidth="1"/>
    <col min="12" max="12" width="9" customWidth="1"/>
  </cols>
  <sheetData>
    <row r="1" spans="1:11">
      <c r="E1" s="31"/>
    </row>
    <row r="2" spans="1:11">
      <c r="C2" s="1" t="s">
        <v>0</v>
      </c>
      <c r="E2" s="31"/>
    </row>
    <row r="3" spans="1:11">
      <c r="E3" s="31"/>
    </row>
    <row r="4" spans="1:11">
      <c r="B4" s="2" t="s">
        <v>1</v>
      </c>
      <c r="C4" s="2" t="s">
        <v>2</v>
      </c>
      <c r="E4" s="31"/>
    </row>
    <row r="5" spans="1:11">
      <c r="B5" s="2"/>
      <c r="E5" s="31"/>
    </row>
    <row r="6" spans="1:11">
      <c r="B6" s="2" t="s">
        <v>3</v>
      </c>
      <c r="C6" s="2" t="s">
        <v>2</v>
      </c>
      <c r="E6" s="31"/>
    </row>
    <row r="7" spans="1:11">
      <c r="B7" s="2"/>
      <c r="E7" s="31"/>
    </row>
    <row r="8" spans="1:11">
      <c r="B8" s="2" t="s">
        <v>4</v>
      </c>
      <c r="E8" s="34" t="s">
        <v>5</v>
      </c>
    </row>
    <row r="9" spans="1:11">
      <c r="B9" s="2"/>
      <c r="E9" s="31"/>
    </row>
    <row r="10" spans="1:11">
      <c r="B10" s="2" t="s">
        <v>6</v>
      </c>
      <c r="E10" s="31"/>
    </row>
    <row r="11" spans="1:11">
      <c r="E11" s="31"/>
      <c r="H11" s="12" t="s">
        <v>102</v>
      </c>
      <c r="K11" s="4"/>
    </row>
    <row r="12" spans="1:11">
      <c r="A12" s="99" t="s">
        <v>8</v>
      </c>
      <c r="B12" s="99" t="s">
        <v>9</v>
      </c>
      <c r="C12" s="99" t="s">
        <v>10</v>
      </c>
      <c r="D12" s="99" t="s">
        <v>11</v>
      </c>
      <c r="E12" s="100" t="s">
        <v>12</v>
      </c>
      <c r="F12" s="99" t="s">
        <v>13</v>
      </c>
      <c r="G12" s="99" t="s">
        <v>14</v>
      </c>
      <c r="H12" s="99" t="s">
        <v>15</v>
      </c>
      <c r="I12" s="99" t="s">
        <v>16</v>
      </c>
      <c r="J12" s="99" t="s">
        <v>47</v>
      </c>
      <c r="K12" s="99" t="s">
        <v>18</v>
      </c>
    </row>
    <row r="13" spans="1:11">
      <c r="A13" s="99"/>
      <c r="B13" s="99"/>
      <c r="C13" s="99"/>
      <c r="D13" s="99"/>
      <c r="E13" s="100"/>
      <c r="F13" s="99"/>
      <c r="G13" s="99"/>
      <c r="H13" s="99"/>
      <c r="I13" s="99"/>
      <c r="J13" s="99"/>
      <c r="K13" s="99"/>
    </row>
    <row r="14" spans="1:11">
      <c r="A14" s="99"/>
      <c r="B14" s="99"/>
      <c r="C14" s="99"/>
      <c r="D14" s="99"/>
      <c r="E14" s="100"/>
      <c r="F14" s="99"/>
      <c r="G14" s="99"/>
      <c r="H14" s="99"/>
      <c r="I14" s="99"/>
      <c r="J14" s="99"/>
      <c r="K14" s="99"/>
    </row>
    <row r="15" spans="1:11" ht="14.85" customHeight="1">
      <c r="A15" s="99"/>
      <c r="B15" s="99"/>
      <c r="C15" s="99"/>
      <c r="D15" s="99"/>
      <c r="E15" s="100"/>
      <c r="F15" s="99"/>
      <c r="G15" s="99"/>
      <c r="H15" s="99"/>
      <c r="I15" s="99"/>
      <c r="J15" s="99"/>
      <c r="K15" s="99"/>
    </row>
    <row r="16" spans="1:11" ht="66.900000000000006" customHeight="1">
      <c r="A16" s="7" t="s">
        <v>19</v>
      </c>
      <c r="B16" s="6" t="s">
        <v>103</v>
      </c>
      <c r="C16" s="5" t="s">
        <v>104</v>
      </c>
      <c r="D16" s="5" t="s">
        <v>22</v>
      </c>
      <c r="E16" s="7">
        <v>2</v>
      </c>
      <c r="F16" s="5">
        <v>66</v>
      </c>
      <c r="G16" s="5">
        <f>PRODUCT(E16:F16)</f>
        <v>132</v>
      </c>
      <c r="H16" s="5">
        <f>0.08*G16</f>
        <v>10.56</v>
      </c>
      <c r="I16" s="5">
        <f>SUM(G16:H16)</f>
        <v>142.56</v>
      </c>
      <c r="J16" s="5"/>
      <c r="K16" s="5"/>
    </row>
    <row r="17" spans="1:11" ht="77.099999999999994" customHeight="1">
      <c r="A17" s="7" t="s">
        <v>23</v>
      </c>
      <c r="B17" s="6" t="s">
        <v>105</v>
      </c>
      <c r="C17" s="5" t="s">
        <v>104</v>
      </c>
      <c r="D17" s="5" t="s">
        <v>22</v>
      </c>
      <c r="E17" s="7">
        <v>3</v>
      </c>
      <c r="F17" s="5">
        <v>66</v>
      </c>
      <c r="G17" s="5">
        <f>PRODUCT(E17:F17)</f>
        <v>198</v>
      </c>
      <c r="H17" s="5">
        <f>0.08*G17</f>
        <v>15.84</v>
      </c>
      <c r="I17" s="5">
        <f>SUM(G17:H17)</f>
        <v>213.84</v>
      </c>
      <c r="J17" s="5"/>
      <c r="K17" s="5"/>
    </row>
    <row r="18" spans="1:11" ht="67.95" customHeight="1">
      <c r="A18" s="39" t="s">
        <v>25</v>
      </c>
      <c r="B18" s="6" t="s">
        <v>106</v>
      </c>
      <c r="C18" s="5" t="s">
        <v>104</v>
      </c>
      <c r="D18" s="5" t="s">
        <v>22</v>
      </c>
      <c r="E18" s="39">
        <v>25</v>
      </c>
      <c r="F18" s="5">
        <v>66</v>
      </c>
      <c r="G18" s="5">
        <f>PRODUCT(E18:F18)</f>
        <v>1650</v>
      </c>
      <c r="H18" s="5">
        <f>0.08*G18</f>
        <v>132</v>
      </c>
      <c r="I18" s="5">
        <f>SUM(G18:H18)</f>
        <v>1782</v>
      </c>
      <c r="J18" s="5"/>
      <c r="K18" s="5"/>
    </row>
    <row r="19" spans="1:11" ht="66">
      <c r="A19" s="39" t="s">
        <v>27</v>
      </c>
      <c r="B19" s="6" t="s">
        <v>107</v>
      </c>
      <c r="C19" s="5" t="s">
        <v>104</v>
      </c>
      <c r="D19" s="5" t="s">
        <v>22</v>
      </c>
      <c r="E19" s="39">
        <v>50</v>
      </c>
      <c r="F19" s="5">
        <v>66</v>
      </c>
      <c r="G19" s="5">
        <f>PRODUCT(E19:F19)</f>
        <v>3300</v>
      </c>
      <c r="H19" s="5">
        <f>0.08*G19</f>
        <v>264</v>
      </c>
      <c r="I19" s="5">
        <f>SUM(G19:H19)</f>
        <v>3564</v>
      </c>
      <c r="J19" s="5"/>
      <c r="K19" s="5"/>
    </row>
    <row r="20" spans="1:11" ht="69.599999999999994" customHeight="1">
      <c r="A20" s="39" t="s">
        <v>29</v>
      </c>
      <c r="B20" s="6" t="s">
        <v>108</v>
      </c>
      <c r="C20" s="5" t="s">
        <v>104</v>
      </c>
      <c r="D20" s="5" t="s">
        <v>22</v>
      </c>
      <c r="E20" s="39">
        <v>17</v>
      </c>
      <c r="F20" s="5">
        <v>66</v>
      </c>
      <c r="G20" s="5">
        <f>PRODUCT(E20:F20)</f>
        <v>1122</v>
      </c>
      <c r="H20" s="5">
        <f>0.08*G20</f>
        <v>89.76</v>
      </c>
      <c r="I20" s="5">
        <f>SUM(G20:H20)</f>
        <v>1211.76</v>
      </c>
      <c r="J20" s="5"/>
      <c r="K20" s="5"/>
    </row>
    <row r="21" spans="1:11">
      <c r="A21" s="21"/>
      <c r="B21" s="10" t="s">
        <v>34</v>
      </c>
      <c r="C21" s="21"/>
      <c r="D21" s="21"/>
      <c r="E21" s="21"/>
      <c r="F21" s="21"/>
      <c r="G21" s="5">
        <f>SUM(G16:G20)</f>
        <v>6402</v>
      </c>
      <c r="H21" s="5"/>
      <c r="I21" s="5">
        <f>SUM(I16:I20)</f>
        <v>6914.16</v>
      </c>
      <c r="J21" s="5"/>
      <c r="K21" s="5"/>
    </row>
    <row r="22" spans="1:11">
      <c r="A22" s="21"/>
      <c r="B22" s="10">
        <v>2.3E-2</v>
      </c>
      <c r="C22" s="21"/>
      <c r="D22" s="21"/>
      <c r="E22" s="21"/>
      <c r="F22" s="21"/>
      <c r="G22" s="5">
        <f>SUM(G21,G21*0.023)</f>
        <v>6549.2460000000001</v>
      </c>
      <c r="H22" s="5"/>
      <c r="I22" s="5">
        <f>SUM(I21,I21*0.023)</f>
        <v>7073.1856799999996</v>
      </c>
      <c r="J22" s="5"/>
      <c r="K22" s="5"/>
    </row>
    <row r="23" spans="1:11">
      <c r="B23" s="2" t="s">
        <v>35</v>
      </c>
      <c r="E23" s="31"/>
    </row>
    <row r="24" spans="1:11">
      <c r="B24" s="11" t="s">
        <v>36</v>
      </c>
    </row>
    <row r="25" spans="1:11">
      <c r="B25" s="11" t="s">
        <v>37</v>
      </c>
    </row>
  </sheetData>
  <mergeCells count="11">
    <mergeCell ref="F12:F15"/>
    <mergeCell ref="A12:A15"/>
    <mergeCell ref="B12:B15"/>
    <mergeCell ref="C12:C15"/>
    <mergeCell ref="D12:D15"/>
    <mergeCell ref="E12:E15"/>
    <mergeCell ref="G12:G15"/>
    <mergeCell ref="H12:H15"/>
    <mergeCell ref="I12:I15"/>
    <mergeCell ref="J12:J15"/>
    <mergeCell ref="K12:K15"/>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dimension ref="A1:L26"/>
  <sheetViews>
    <sheetView topLeftCell="A10" workbookViewId="0"/>
  </sheetViews>
  <sheetFormatPr defaultRowHeight="13.8"/>
  <cols>
    <col min="1" max="1" width="4.59765625" customWidth="1"/>
    <col min="2" max="2" width="27.8984375" customWidth="1"/>
    <col min="3" max="3" width="10.59765625" customWidth="1"/>
    <col min="4" max="4" width="5.19921875" customWidth="1"/>
    <col min="5" max="5" width="6.8984375" customWidth="1"/>
    <col min="6" max="6" width="5.8984375" customWidth="1"/>
    <col min="7" max="7" width="10.59765625" customWidth="1"/>
    <col min="8" max="8" width="7.19921875" customWidth="1"/>
    <col min="9" max="12" width="10.59765625" customWidth="1"/>
    <col min="13" max="13" width="9" customWidth="1"/>
  </cols>
  <sheetData>
    <row r="1" spans="1:11">
      <c r="E1" s="31"/>
    </row>
    <row r="2" spans="1:11">
      <c r="C2" s="1" t="s">
        <v>0</v>
      </c>
      <c r="E2" s="31"/>
    </row>
    <row r="3" spans="1:11">
      <c r="E3" s="31"/>
    </row>
    <row r="4" spans="1:11">
      <c r="B4" s="2" t="s">
        <v>1</v>
      </c>
      <c r="C4" s="2" t="s">
        <v>2</v>
      </c>
      <c r="E4" s="31"/>
    </row>
    <row r="5" spans="1:11">
      <c r="B5" s="2"/>
      <c r="E5" s="31"/>
    </row>
    <row r="6" spans="1:11">
      <c r="B6" s="2" t="s">
        <v>3</v>
      </c>
      <c r="C6" s="2" t="s">
        <v>2</v>
      </c>
      <c r="E6" s="31"/>
    </row>
    <row r="7" spans="1:11">
      <c r="B7" s="2"/>
      <c r="E7" s="31"/>
    </row>
    <row r="8" spans="1:11">
      <c r="B8" s="2" t="s">
        <v>4</v>
      </c>
      <c r="E8" s="34" t="s">
        <v>5</v>
      </c>
    </row>
    <row r="9" spans="1:11">
      <c r="B9" s="2"/>
      <c r="E9" s="31"/>
    </row>
    <row r="10" spans="1:11">
      <c r="B10" s="2"/>
      <c r="E10" s="31"/>
    </row>
    <row r="11" spans="1:11">
      <c r="B11" s="2" t="s">
        <v>6</v>
      </c>
      <c r="E11" s="31"/>
    </row>
    <row r="12" spans="1:11">
      <c r="E12" s="31"/>
    </row>
    <row r="13" spans="1:11">
      <c r="E13" s="31"/>
      <c r="H13" s="12" t="s">
        <v>109</v>
      </c>
      <c r="J13" s="4"/>
    </row>
    <row r="14" spans="1:11">
      <c r="A14" s="99" t="s">
        <v>8</v>
      </c>
      <c r="B14" s="99" t="s">
        <v>9</v>
      </c>
      <c r="C14" s="99" t="s">
        <v>10</v>
      </c>
      <c r="D14" s="99" t="s">
        <v>11</v>
      </c>
      <c r="E14" s="100" t="s">
        <v>12</v>
      </c>
      <c r="F14" s="99" t="s">
        <v>83</v>
      </c>
      <c r="G14" s="99" t="s">
        <v>14</v>
      </c>
      <c r="H14" s="99" t="s">
        <v>15</v>
      </c>
      <c r="I14" s="99" t="s">
        <v>16</v>
      </c>
      <c r="J14" s="99" t="s">
        <v>47</v>
      </c>
      <c r="K14" s="99" t="s">
        <v>110</v>
      </c>
    </row>
    <row r="15" spans="1:11">
      <c r="A15" s="99"/>
      <c r="B15" s="99"/>
      <c r="C15" s="99"/>
      <c r="D15" s="99"/>
      <c r="E15" s="100"/>
      <c r="F15" s="99"/>
      <c r="G15" s="99"/>
      <c r="H15" s="99"/>
      <c r="I15" s="99"/>
      <c r="J15" s="99"/>
      <c r="K15" s="99"/>
    </row>
    <row r="16" spans="1:11">
      <c r="A16" s="99"/>
      <c r="B16" s="99"/>
      <c r="C16" s="99"/>
      <c r="D16" s="99"/>
      <c r="E16" s="100"/>
      <c r="F16" s="99"/>
      <c r="G16" s="99"/>
      <c r="H16" s="99"/>
      <c r="I16" s="99"/>
      <c r="J16" s="99"/>
      <c r="K16" s="99"/>
    </row>
    <row r="17" spans="1:12" ht="33.15" customHeight="1">
      <c r="A17" s="99"/>
      <c r="B17" s="99"/>
      <c r="C17" s="99"/>
      <c r="D17" s="99"/>
      <c r="E17" s="100"/>
      <c r="F17" s="99"/>
      <c r="G17" s="99"/>
      <c r="H17" s="99"/>
      <c r="I17" s="99"/>
      <c r="J17" s="99"/>
      <c r="K17" s="99"/>
    </row>
    <row r="18" spans="1:12" ht="118.65" customHeight="1">
      <c r="A18" s="7" t="s">
        <v>19</v>
      </c>
      <c r="B18" s="76" t="s">
        <v>111</v>
      </c>
      <c r="C18" s="38" t="s">
        <v>57</v>
      </c>
      <c r="D18" s="5" t="s">
        <v>44</v>
      </c>
      <c r="E18" s="7">
        <v>150</v>
      </c>
      <c r="F18" s="5">
        <v>19</v>
      </c>
      <c r="G18" s="5">
        <f>PRODUCT(E18:F18)</f>
        <v>2850</v>
      </c>
      <c r="H18" s="5">
        <f>G18*0.05</f>
        <v>142.5</v>
      </c>
      <c r="I18" s="5">
        <f>SUM(G18:H18)</f>
        <v>2992.5</v>
      </c>
      <c r="J18" s="5"/>
      <c r="K18" s="5"/>
      <c r="L18">
        <v>5</v>
      </c>
    </row>
    <row r="19" spans="1:12" ht="122.85" customHeight="1">
      <c r="A19" s="7" t="s">
        <v>23</v>
      </c>
      <c r="B19" s="77" t="s">
        <v>112</v>
      </c>
      <c r="C19" s="38" t="s">
        <v>57</v>
      </c>
      <c r="D19" s="5" t="s">
        <v>44</v>
      </c>
      <c r="E19" s="7">
        <v>1050</v>
      </c>
      <c r="F19" s="5">
        <v>25</v>
      </c>
      <c r="G19" s="5">
        <f>PRODUCT(E19:F19)</f>
        <v>26250</v>
      </c>
      <c r="H19" s="5">
        <f>G19*0.05</f>
        <v>1312.5</v>
      </c>
      <c r="I19" s="5">
        <f>SUM(G19:H19)</f>
        <v>27562.5</v>
      </c>
      <c r="J19" s="5"/>
      <c r="K19" s="5"/>
      <c r="L19">
        <v>5</v>
      </c>
    </row>
    <row r="20" spans="1:12">
      <c r="A20" s="21"/>
      <c r="B20" s="10" t="s">
        <v>34</v>
      </c>
      <c r="C20" s="21"/>
      <c r="D20" s="21"/>
      <c r="E20" s="21"/>
      <c r="F20" s="21"/>
      <c r="G20" s="5">
        <f>SUM(G18:G19)</f>
        <v>29100</v>
      </c>
      <c r="H20" s="5"/>
      <c r="I20" s="5">
        <f>SUM(I18:I19)</f>
        <v>30555</v>
      </c>
      <c r="J20" s="5"/>
      <c r="K20" s="5"/>
    </row>
    <row r="21" spans="1:12" ht="15.6">
      <c r="A21" s="78"/>
      <c r="B21" s="79">
        <v>2.3E-2</v>
      </c>
      <c r="C21" s="80"/>
      <c r="D21" s="80"/>
      <c r="E21" s="81"/>
      <c r="F21" s="82"/>
      <c r="G21" s="82">
        <f>SUM(G20,G20*0.023)</f>
        <v>29769.3</v>
      </c>
      <c r="H21" s="82"/>
      <c r="I21" s="82">
        <f>SUM(I20,I20*0.023)</f>
        <v>31257.764999999999</v>
      </c>
      <c r="J21" s="62"/>
      <c r="K21" s="62"/>
    </row>
    <row r="22" spans="1:12" ht="15.6">
      <c r="A22" s="29"/>
      <c r="B22" s="75"/>
      <c r="C22" s="29"/>
      <c r="D22" s="29"/>
      <c r="E22" s="49"/>
      <c r="F22" s="29"/>
      <c r="G22" s="29"/>
      <c r="H22" s="29"/>
    </row>
    <row r="23" spans="1:12" ht="15">
      <c r="A23" s="29"/>
      <c r="B23" s="29"/>
      <c r="C23" s="29"/>
      <c r="D23" s="29"/>
      <c r="E23" s="49"/>
      <c r="F23" s="29"/>
      <c r="G23" s="29"/>
      <c r="H23" s="29"/>
    </row>
    <row r="24" spans="1:12">
      <c r="B24" s="2" t="s">
        <v>35</v>
      </c>
      <c r="E24" s="31"/>
    </row>
    <row r="25" spans="1:12">
      <c r="B25" s="11" t="s">
        <v>36</v>
      </c>
    </row>
    <row r="26" spans="1:12">
      <c r="B26" s="11" t="s">
        <v>37</v>
      </c>
    </row>
  </sheetData>
  <mergeCells count="11">
    <mergeCell ref="F14:F17"/>
    <mergeCell ref="A14:A17"/>
    <mergeCell ref="B14:B17"/>
    <mergeCell ref="C14:C17"/>
    <mergeCell ref="D14:D17"/>
    <mergeCell ref="E14:E17"/>
    <mergeCell ref="G14:G17"/>
    <mergeCell ref="H14:H17"/>
    <mergeCell ref="I14:I17"/>
    <mergeCell ref="J14:J17"/>
    <mergeCell ref="K14:K17"/>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12.xml><?xml version="1.0" encoding="utf-8"?>
<worksheet xmlns="http://schemas.openxmlformats.org/spreadsheetml/2006/main" xmlns:r="http://schemas.openxmlformats.org/officeDocument/2006/relationships">
  <dimension ref="A1:K29"/>
  <sheetViews>
    <sheetView workbookViewId="0"/>
  </sheetViews>
  <sheetFormatPr defaultRowHeight="13.8"/>
  <cols>
    <col min="1" max="1" width="4.3984375" customWidth="1"/>
    <col min="2" max="2" width="41.3984375" customWidth="1"/>
    <col min="3" max="3" width="11" customWidth="1"/>
    <col min="4" max="4" width="5.69921875" customWidth="1"/>
    <col min="5" max="5" width="5.5" customWidth="1"/>
    <col min="6" max="6" width="7.19921875" customWidth="1"/>
    <col min="7" max="7" width="8.19921875" customWidth="1"/>
    <col min="8" max="8" width="7.19921875" customWidth="1"/>
    <col min="9" max="11" width="10.59765625" customWidth="1"/>
    <col min="12" max="12" width="9" customWidth="1"/>
  </cols>
  <sheetData>
    <row r="1" spans="1:11">
      <c r="C1" s="1"/>
      <c r="E1" s="31"/>
    </row>
    <row r="2" spans="1:11">
      <c r="C2" s="1" t="s">
        <v>0</v>
      </c>
      <c r="E2" s="31"/>
    </row>
    <row r="3" spans="1:11">
      <c r="E3" s="31"/>
    </row>
    <row r="4" spans="1:11">
      <c r="B4" s="2" t="s">
        <v>1</v>
      </c>
      <c r="C4" s="2" t="s">
        <v>2</v>
      </c>
      <c r="E4" s="31"/>
    </row>
    <row r="5" spans="1:11">
      <c r="B5" s="2"/>
      <c r="E5" s="31"/>
    </row>
    <row r="6" spans="1:11">
      <c r="B6" s="2" t="s">
        <v>3</v>
      </c>
      <c r="C6" s="2" t="s">
        <v>2</v>
      </c>
      <c r="E6" s="31"/>
    </row>
    <row r="7" spans="1:11">
      <c r="B7" s="2"/>
      <c r="E7" s="31"/>
    </row>
    <row r="8" spans="1:11">
      <c r="B8" s="2" t="s">
        <v>4</v>
      </c>
      <c r="E8" s="34" t="s">
        <v>5</v>
      </c>
    </row>
    <row r="9" spans="1:11">
      <c r="B9" s="2"/>
      <c r="E9" s="31"/>
    </row>
    <row r="10" spans="1:11">
      <c r="B10" s="2" t="s">
        <v>6</v>
      </c>
      <c r="E10" s="31"/>
    </row>
    <row r="11" spans="1:11">
      <c r="E11" s="31"/>
      <c r="H11" s="12" t="s">
        <v>113</v>
      </c>
      <c r="J11" s="4"/>
    </row>
    <row r="12" spans="1:11">
      <c r="A12" s="99" t="s">
        <v>8</v>
      </c>
      <c r="B12" s="99" t="s">
        <v>9</v>
      </c>
      <c r="C12" s="99" t="s">
        <v>10</v>
      </c>
      <c r="D12" s="99" t="s">
        <v>11</v>
      </c>
      <c r="E12" s="100" t="s">
        <v>12</v>
      </c>
      <c r="F12" s="99" t="s">
        <v>13</v>
      </c>
      <c r="G12" s="99" t="s">
        <v>14</v>
      </c>
      <c r="H12" s="99" t="s">
        <v>15</v>
      </c>
      <c r="I12" s="99" t="s">
        <v>16</v>
      </c>
      <c r="J12" s="99" t="s">
        <v>69</v>
      </c>
      <c r="K12" s="99" t="s">
        <v>18</v>
      </c>
    </row>
    <row r="13" spans="1:11">
      <c r="A13" s="99"/>
      <c r="B13" s="99"/>
      <c r="C13" s="99"/>
      <c r="D13" s="99"/>
      <c r="E13" s="100"/>
      <c r="F13" s="99"/>
      <c r="G13" s="99"/>
      <c r="H13" s="99"/>
      <c r="I13" s="99"/>
      <c r="J13" s="99"/>
      <c r="K13" s="99"/>
    </row>
    <row r="14" spans="1:11">
      <c r="A14" s="99"/>
      <c r="B14" s="99"/>
      <c r="C14" s="99"/>
      <c r="D14" s="99"/>
      <c r="E14" s="100"/>
      <c r="F14" s="99"/>
      <c r="G14" s="99"/>
      <c r="H14" s="99"/>
      <c r="I14" s="99"/>
      <c r="J14" s="99"/>
      <c r="K14" s="99"/>
    </row>
    <row r="15" spans="1:11" ht="23.7" customHeight="1">
      <c r="A15" s="99"/>
      <c r="B15" s="99"/>
      <c r="C15" s="99"/>
      <c r="D15" s="99"/>
      <c r="E15" s="100"/>
      <c r="F15" s="99"/>
      <c r="G15" s="99"/>
      <c r="H15" s="99"/>
      <c r="I15" s="99"/>
      <c r="J15" s="99"/>
      <c r="K15" s="99"/>
    </row>
    <row r="16" spans="1:11" ht="29.1" customHeight="1">
      <c r="A16" s="7" t="s">
        <v>19</v>
      </c>
      <c r="B16" s="6" t="s">
        <v>114</v>
      </c>
      <c r="C16" s="5" t="s">
        <v>95</v>
      </c>
      <c r="D16" s="5" t="s">
        <v>22</v>
      </c>
      <c r="E16" s="7">
        <v>5</v>
      </c>
      <c r="F16" s="5">
        <v>120</v>
      </c>
      <c r="G16" s="5">
        <f>PRODUCT(E16:F16)</f>
        <v>600</v>
      </c>
      <c r="H16" s="5">
        <f>0.08*G16</f>
        <v>48</v>
      </c>
      <c r="I16" s="5">
        <f>SUM(G16:H16)</f>
        <v>648</v>
      </c>
      <c r="J16" s="5"/>
      <c r="K16" s="5"/>
    </row>
    <row r="17" spans="1:11" ht="29.1" customHeight="1">
      <c r="A17" s="7" t="s">
        <v>23</v>
      </c>
      <c r="B17" s="6" t="s">
        <v>115</v>
      </c>
      <c r="C17" s="5" t="s">
        <v>95</v>
      </c>
      <c r="D17" s="5" t="s">
        <v>22</v>
      </c>
      <c r="E17" s="7">
        <v>36</v>
      </c>
      <c r="F17" s="5">
        <v>120</v>
      </c>
      <c r="G17" s="5">
        <f>PRODUCT(E17:F17)</f>
        <v>4320</v>
      </c>
      <c r="H17" s="5">
        <f>0.08*G17</f>
        <v>345.6</v>
      </c>
      <c r="I17" s="5">
        <f>SUM(G17:H17)</f>
        <v>4665.6000000000004</v>
      </c>
      <c r="J17" s="5"/>
      <c r="K17" s="5"/>
    </row>
    <row r="18" spans="1:11" ht="38.85" customHeight="1">
      <c r="A18" s="7" t="s">
        <v>25</v>
      </c>
      <c r="B18" s="6" t="s">
        <v>116</v>
      </c>
      <c r="C18" s="5" t="s">
        <v>95</v>
      </c>
      <c r="D18" s="5" t="s">
        <v>22</v>
      </c>
      <c r="E18" s="7">
        <v>9</v>
      </c>
      <c r="F18" s="5">
        <v>185</v>
      </c>
      <c r="G18" s="5">
        <f>PRODUCT(E18:F18)</f>
        <v>1665</v>
      </c>
      <c r="H18" s="5">
        <f>0.08*G18</f>
        <v>133.19999999999999</v>
      </c>
      <c r="I18" s="5">
        <f>SUM(G18:H18)</f>
        <v>1798.2</v>
      </c>
      <c r="J18" s="5"/>
      <c r="K18" s="5"/>
    </row>
    <row r="19" spans="1:11" ht="29.1" customHeight="1">
      <c r="A19" s="7" t="s">
        <v>27</v>
      </c>
      <c r="B19" s="6" t="s">
        <v>117</v>
      </c>
      <c r="C19" s="5" t="s">
        <v>95</v>
      </c>
      <c r="D19" s="5" t="s">
        <v>22</v>
      </c>
      <c r="E19" s="7">
        <v>38</v>
      </c>
      <c r="F19" s="5">
        <v>185</v>
      </c>
      <c r="G19" s="5">
        <f>PRODUCT(E19:F19)</f>
        <v>7030</v>
      </c>
      <c r="H19" s="5">
        <f>0.08*G19</f>
        <v>562.4</v>
      </c>
      <c r="I19" s="5">
        <f>SUM(G19:H19)</f>
        <v>7592.4</v>
      </c>
      <c r="J19" s="5"/>
      <c r="K19" s="5"/>
    </row>
    <row r="20" spans="1:11">
      <c r="A20" s="39"/>
      <c r="B20" s="39" t="s">
        <v>34</v>
      </c>
      <c r="C20" s="39"/>
      <c r="D20" s="39"/>
      <c r="E20" s="7"/>
      <c r="F20" s="5"/>
      <c r="G20" s="5">
        <f>SUM(G16:G19)</f>
        <v>13615</v>
      </c>
      <c r="H20" s="5"/>
      <c r="I20" s="5">
        <f>SUM(I16:I19)</f>
        <v>14704.2</v>
      </c>
      <c r="J20" s="5"/>
      <c r="K20" s="5"/>
    </row>
    <row r="21" spans="1:11">
      <c r="A21" s="83"/>
      <c r="B21" s="84">
        <v>2.3E-2</v>
      </c>
      <c r="C21" s="83"/>
      <c r="D21" s="83"/>
      <c r="E21" s="85"/>
      <c r="F21" s="86"/>
      <c r="G21" s="5">
        <f>SUM(G20,G20*0.023)</f>
        <v>13928.145</v>
      </c>
      <c r="H21" s="5"/>
      <c r="I21" s="5">
        <f>SUM(I20,I20*0.023)</f>
        <v>15042.3966</v>
      </c>
      <c r="J21" s="5"/>
      <c r="K21" s="5"/>
    </row>
    <row r="22" spans="1:11" ht="15.6">
      <c r="A22" s="42"/>
      <c r="B22" s="75"/>
      <c r="C22" s="43"/>
      <c r="D22" s="43"/>
      <c r="E22" s="45"/>
      <c r="F22" s="46"/>
      <c r="G22" s="46"/>
      <c r="H22" s="47"/>
    </row>
    <row r="23" spans="1:11" ht="15.6">
      <c r="A23" s="29"/>
      <c r="B23" s="75"/>
      <c r="C23" s="29"/>
      <c r="D23" s="29"/>
      <c r="E23" s="49"/>
      <c r="F23" s="29"/>
      <c r="G23" s="29"/>
      <c r="H23" s="29"/>
    </row>
    <row r="24" spans="1:11" ht="15">
      <c r="A24" s="29"/>
      <c r="B24" s="29"/>
      <c r="C24" s="29"/>
      <c r="D24" s="29"/>
      <c r="E24" s="49"/>
      <c r="F24" s="29"/>
      <c r="G24" s="29"/>
      <c r="H24" s="29"/>
    </row>
    <row r="25" spans="1:11">
      <c r="B25" s="2" t="s">
        <v>35</v>
      </c>
      <c r="E25" s="31"/>
    </row>
    <row r="26" spans="1:11">
      <c r="B26" s="2"/>
      <c r="E26" s="31"/>
    </row>
    <row r="27" spans="1:11">
      <c r="B27" s="11"/>
      <c r="E27" s="31"/>
    </row>
    <row r="28" spans="1:11">
      <c r="B28" s="11" t="s">
        <v>36</v>
      </c>
      <c r="E28" s="31"/>
    </row>
    <row r="29" spans="1:11">
      <c r="B29" s="11" t="s">
        <v>37</v>
      </c>
      <c r="E29" s="31"/>
    </row>
  </sheetData>
  <mergeCells count="11">
    <mergeCell ref="F12:F15"/>
    <mergeCell ref="A12:A15"/>
    <mergeCell ref="B12:B15"/>
    <mergeCell ref="C12:C15"/>
    <mergeCell ref="D12:D15"/>
    <mergeCell ref="E12:E15"/>
    <mergeCell ref="G12:G15"/>
    <mergeCell ref="H12:H15"/>
    <mergeCell ref="I12:I15"/>
    <mergeCell ref="J12:J15"/>
    <mergeCell ref="K12:K15"/>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13.xml><?xml version="1.0" encoding="utf-8"?>
<worksheet xmlns="http://schemas.openxmlformats.org/spreadsheetml/2006/main" xmlns:r="http://schemas.openxmlformats.org/officeDocument/2006/relationships">
  <dimension ref="A1:K30"/>
  <sheetViews>
    <sheetView topLeftCell="A19" workbookViewId="0"/>
  </sheetViews>
  <sheetFormatPr defaultRowHeight="13.8"/>
  <cols>
    <col min="1" max="1" width="4.5" customWidth="1"/>
    <col min="2" max="2" width="34.19921875" customWidth="1"/>
    <col min="3" max="3" width="12.09765625" customWidth="1"/>
    <col min="4" max="4" width="5.5" customWidth="1"/>
    <col min="5" max="5" width="8.8984375" customWidth="1"/>
    <col min="6" max="6" width="7.3984375" customWidth="1"/>
    <col min="7" max="7" width="10.59765625" customWidth="1"/>
    <col min="8" max="8" width="7.8984375" customWidth="1"/>
    <col min="9" max="9" width="10.59765625" customWidth="1"/>
    <col min="10" max="10" width="11.19921875" customWidth="1"/>
    <col min="11" max="11" width="10.59765625" customWidth="1"/>
    <col min="12" max="12" width="9" customWidth="1"/>
  </cols>
  <sheetData>
    <row r="1" spans="1:11">
      <c r="C1" s="1"/>
      <c r="E1" s="31"/>
    </row>
    <row r="2" spans="1:11">
      <c r="C2" s="1" t="s">
        <v>0</v>
      </c>
      <c r="E2" s="31"/>
    </row>
    <row r="3" spans="1:11">
      <c r="E3" s="31"/>
    </row>
    <row r="4" spans="1:11">
      <c r="B4" s="2" t="s">
        <v>1</v>
      </c>
      <c r="C4" s="2" t="s">
        <v>2</v>
      </c>
      <c r="E4" s="31"/>
    </row>
    <row r="5" spans="1:11">
      <c r="B5" s="2"/>
      <c r="E5" s="31"/>
    </row>
    <row r="6" spans="1:11">
      <c r="B6" s="2" t="s">
        <v>3</v>
      </c>
      <c r="C6" s="2" t="s">
        <v>2</v>
      </c>
      <c r="E6" s="31"/>
    </row>
    <row r="7" spans="1:11">
      <c r="B7" s="2"/>
      <c r="E7" s="31"/>
    </row>
    <row r="8" spans="1:11">
      <c r="B8" s="2" t="s">
        <v>4</v>
      </c>
      <c r="E8" s="34" t="s">
        <v>5</v>
      </c>
    </row>
    <row r="9" spans="1:11">
      <c r="B9" s="2"/>
      <c r="E9" s="31"/>
    </row>
    <row r="10" spans="1:11">
      <c r="B10" s="2" t="s">
        <v>6</v>
      </c>
      <c r="E10" s="31"/>
    </row>
    <row r="11" spans="1:11">
      <c r="E11" s="31"/>
      <c r="H11" s="12" t="s">
        <v>118</v>
      </c>
      <c r="K11" s="4"/>
    </row>
    <row r="12" spans="1:11">
      <c r="A12" s="99" t="s">
        <v>8</v>
      </c>
      <c r="B12" s="99" t="s">
        <v>9</v>
      </c>
      <c r="C12" s="99" t="s">
        <v>10</v>
      </c>
      <c r="D12" s="99" t="s">
        <v>11</v>
      </c>
      <c r="E12" s="100" t="s">
        <v>12</v>
      </c>
      <c r="F12" s="99" t="s">
        <v>13</v>
      </c>
      <c r="G12" s="99" t="s">
        <v>14</v>
      </c>
      <c r="H12" s="99" t="s">
        <v>15</v>
      </c>
      <c r="I12" s="99" t="s">
        <v>16</v>
      </c>
      <c r="J12" s="99" t="s">
        <v>69</v>
      </c>
      <c r="K12" s="99" t="s">
        <v>18</v>
      </c>
    </row>
    <row r="13" spans="1:11">
      <c r="A13" s="99"/>
      <c r="B13" s="99"/>
      <c r="C13" s="99"/>
      <c r="D13" s="99"/>
      <c r="E13" s="100"/>
      <c r="F13" s="99"/>
      <c r="G13" s="99"/>
      <c r="H13" s="99"/>
      <c r="I13" s="99"/>
      <c r="J13" s="99"/>
      <c r="K13" s="99"/>
    </row>
    <row r="14" spans="1:11">
      <c r="A14" s="99"/>
      <c r="B14" s="99"/>
      <c r="C14" s="99"/>
      <c r="D14" s="99"/>
      <c r="E14" s="100"/>
      <c r="F14" s="99"/>
      <c r="G14" s="99"/>
      <c r="H14" s="99"/>
      <c r="I14" s="99"/>
      <c r="J14" s="99"/>
      <c r="K14" s="99"/>
    </row>
    <row r="15" spans="1:11" ht="18.45" customHeight="1">
      <c r="A15" s="99"/>
      <c r="B15" s="99"/>
      <c r="C15" s="99"/>
      <c r="D15" s="99"/>
      <c r="E15" s="100"/>
      <c r="F15" s="99"/>
      <c r="G15" s="99"/>
      <c r="H15" s="99"/>
      <c r="I15" s="99"/>
      <c r="J15" s="99"/>
      <c r="K15" s="99"/>
    </row>
    <row r="16" spans="1:11" ht="124.5" customHeight="1">
      <c r="A16" s="7" t="s">
        <v>19</v>
      </c>
      <c r="B16" s="6" t="s">
        <v>119</v>
      </c>
      <c r="C16" s="5" t="s">
        <v>21</v>
      </c>
      <c r="D16" s="5" t="s">
        <v>22</v>
      </c>
      <c r="E16" s="7">
        <v>30</v>
      </c>
      <c r="F16" s="5">
        <v>100</v>
      </c>
      <c r="G16" s="5">
        <f t="shared" ref="G16:G21" si="0">PRODUCT(E16:F16)</f>
        <v>3000</v>
      </c>
      <c r="H16" s="5">
        <f t="shared" ref="H16:H21" si="1">0.08*G16</f>
        <v>240</v>
      </c>
      <c r="I16" s="5">
        <f t="shared" ref="I16:I21" si="2">SUM(G16:H16)</f>
        <v>3240</v>
      </c>
      <c r="J16" s="5"/>
      <c r="K16" s="5"/>
    </row>
    <row r="17" spans="1:11" ht="146.85" customHeight="1">
      <c r="A17" s="7" t="s">
        <v>23</v>
      </c>
      <c r="B17" s="6" t="s">
        <v>120</v>
      </c>
      <c r="C17" s="5" t="s">
        <v>21</v>
      </c>
      <c r="D17" s="5" t="s">
        <v>22</v>
      </c>
      <c r="E17" s="7">
        <v>3</v>
      </c>
      <c r="F17" s="5">
        <v>66.8</v>
      </c>
      <c r="G17" s="5">
        <f t="shared" si="0"/>
        <v>200.39999999999998</v>
      </c>
      <c r="H17" s="5">
        <f t="shared" si="1"/>
        <v>16.032</v>
      </c>
      <c r="I17" s="5">
        <f t="shared" si="2"/>
        <v>216.43199999999999</v>
      </c>
      <c r="J17" s="5"/>
      <c r="K17" s="5"/>
    </row>
    <row r="18" spans="1:11" ht="136.19999999999999" customHeight="1">
      <c r="A18" s="39" t="s">
        <v>25</v>
      </c>
      <c r="B18" s="6" t="s">
        <v>121</v>
      </c>
      <c r="C18" s="5" t="s">
        <v>21</v>
      </c>
      <c r="D18" s="5" t="s">
        <v>22</v>
      </c>
      <c r="E18" s="7">
        <v>50</v>
      </c>
      <c r="F18" s="5">
        <v>186.85</v>
      </c>
      <c r="G18" s="5">
        <f t="shared" si="0"/>
        <v>9342.5</v>
      </c>
      <c r="H18" s="5">
        <f t="shared" si="1"/>
        <v>747.4</v>
      </c>
      <c r="I18" s="5">
        <f t="shared" si="2"/>
        <v>10089.9</v>
      </c>
      <c r="J18" s="5"/>
      <c r="K18" s="5"/>
    </row>
    <row r="19" spans="1:11" ht="128.85" customHeight="1">
      <c r="A19" s="39" t="s">
        <v>27</v>
      </c>
      <c r="B19" s="6" t="s">
        <v>122</v>
      </c>
      <c r="C19" s="5" t="s">
        <v>21</v>
      </c>
      <c r="D19" s="5" t="s">
        <v>22</v>
      </c>
      <c r="E19" s="7">
        <v>180</v>
      </c>
      <c r="F19" s="5">
        <v>30</v>
      </c>
      <c r="G19" s="5">
        <f t="shared" si="0"/>
        <v>5400</v>
      </c>
      <c r="H19" s="5">
        <f t="shared" si="1"/>
        <v>432</v>
      </c>
      <c r="I19" s="5">
        <f t="shared" si="2"/>
        <v>5832</v>
      </c>
      <c r="J19" s="5"/>
      <c r="K19" s="5"/>
    </row>
    <row r="20" spans="1:11" ht="39.6">
      <c r="A20" s="39" t="s">
        <v>29</v>
      </c>
      <c r="B20" s="6" t="s">
        <v>123</v>
      </c>
      <c r="C20" s="5" t="s">
        <v>21</v>
      </c>
      <c r="D20" s="5" t="s">
        <v>22</v>
      </c>
      <c r="E20" s="7">
        <v>85</v>
      </c>
      <c r="F20" s="5">
        <v>0.65</v>
      </c>
      <c r="G20" s="5">
        <f t="shared" si="0"/>
        <v>55.25</v>
      </c>
      <c r="H20" s="5">
        <f t="shared" si="1"/>
        <v>4.42</v>
      </c>
      <c r="I20" s="5">
        <f t="shared" si="2"/>
        <v>59.67</v>
      </c>
      <c r="J20" s="5"/>
      <c r="K20" s="5"/>
    </row>
    <row r="21" spans="1:11" ht="39.6">
      <c r="A21" s="39" t="s">
        <v>31</v>
      </c>
      <c r="B21" s="6" t="s">
        <v>124</v>
      </c>
      <c r="C21" s="5" t="s">
        <v>21</v>
      </c>
      <c r="D21" s="5" t="s">
        <v>22</v>
      </c>
      <c r="E21" s="7">
        <v>200</v>
      </c>
      <c r="F21" s="5">
        <v>2.0699999999999998</v>
      </c>
      <c r="G21" s="5">
        <f t="shared" si="0"/>
        <v>413.99999999999994</v>
      </c>
      <c r="H21" s="5">
        <f t="shared" si="1"/>
        <v>33.119999999999997</v>
      </c>
      <c r="I21" s="5">
        <f t="shared" si="2"/>
        <v>447.11999999999995</v>
      </c>
      <c r="J21" s="5"/>
      <c r="K21" s="5"/>
    </row>
    <row r="22" spans="1:11">
      <c r="A22" s="39"/>
      <c r="B22" s="39" t="s">
        <v>34</v>
      </c>
      <c r="C22" s="39"/>
      <c r="D22" s="39"/>
      <c r="E22" s="7"/>
      <c r="F22" s="5"/>
      <c r="G22" s="5">
        <f>SUM(G16:G21)</f>
        <v>18412.150000000001</v>
      </c>
      <c r="H22" s="5"/>
      <c r="I22" s="5">
        <f>SUM(I16:I21)</f>
        <v>19885.121999999996</v>
      </c>
      <c r="J22" s="5"/>
      <c r="K22" s="5"/>
    </row>
    <row r="23" spans="1:11" ht="15.6">
      <c r="A23" s="78"/>
      <c r="B23" s="79">
        <v>2.3E-2</v>
      </c>
      <c r="C23" s="80"/>
      <c r="D23" s="80"/>
      <c r="E23" s="81"/>
      <c r="F23" s="82"/>
      <c r="G23" s="82">
        <f>SUM(G22,G22*0.023)</f>
        <v>18835.62945</v>
      </c>
      <c r="H23" s="82"/>
      <c r="I23" s="82">
        <f>SUM(I22,I22*0.023)</f>
        <v>20342.479805999996</v>
      </c>
      <c r="J23" s="62"/>
      <c r="K23" s="62"/>
    </row>
    <row r="24" spans="1:11" ht="15.6">
      <c r="A24" s="29"/>
      <c r="B24" s="75"/>
      <c r="C24" s="29"/>
      <c r="D24" s="29"/>
      <c r="E24" s="49"/>
      <c r="F24" s="29"/>
      <c r="G24" s="29"/>
      <c r="H24" s="29"/>
    </row>
    <row r="25" spans="1:11" ht="15">
      <c r="A25" s="29"/>
      <c r="B25" s="29"/>
      <c r="C25" s="29"/>
      <c r="D25" s="29"/>
      <c r="E25" s="49"/>
      <c r="F25" s="29"/>
      <c r="G25" s="29"/>
      <c r="H25" s="29"/>
    </row>
    <row r="26" spans="1:11">
      <c r="B26" s="2" t="s">
        <v>35</v>
      </c>
      <c r="E26" s="31"/>
    </row>
    <row r="27" spans="1:11">
      <c r="B27" s="2"/>
      <c r="E27" s="31"/>
    </row>
    <row r="28" spans="1:11">
      <c r="B28" s="11"/>
      <c r="E28" s="31"/>
    </row>
    <row r="29" spans="1:11">
      <c r="B29" s="11" t="s">
        <v>36</v>
      </c>
      <c r="E29" s="31"/>
    </row>
    <row r="30" spans="1:11">
      <c r="B30" s="11" t="s">
        <v>37</v>
      </c>
      <c r="E30" s="31"/>
    </row>
  </sheetData>
  <mergeCells count="11">
    <mergeCell ref="F12:F15"/>
    <mergeCell ref="A12:A15"/>
    <mergeCell ref="B12:B15"/>
    <mergeCell ref="C12:C15"/>
    <mergeCell ref="D12:D15"/>
    <mergeCell ref="E12:E15"/>
    <mergeCell ref="G12:G15"/>
    <mergeCell ref="H12:H15"/>
    <mergeCell ref="I12:I15"/>
    <mergeCell ref="J12:J15"/>
    <mergeCell ref="K12:K15"/>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14.xml><?xml version="1.0" encoding="utf-8"?>
<worksheet xmlns="http://schemas.openxmlformats.org/spreadsheetml/2006/main" xmlns:r="http://schemas.openxmlformats.org/officeDocument/2006/relationships">
  <dimension ref="A1:K24"/>
  <sheetViews>
    <sheetView tabSelected="1" topLeftCell="A7" workbookViewId="0"/>
  </sheetViews>
  <sheetFormatPr defaultRowHeight="13.8"/>
  <cols>
    <col min="1" max="1" width="3.8984375" customWidth="1"/>
    <col min="2" max="2" width="43.09765625" customWidth="1"/>
    <col min="3" max="3" width="10.59765625" customWidth="1"/>
    <col min="4" max="4" width="5.09765625" customWidth="1"/>
    <col min="5" max="5" width="5.69921875" customWidth="1"/>
    <col min="6" max="6" width="7" customWidth="1"/>
    <col min="7" max="11" width="10.59765625" customWidth="1"/>
    <col min="12" max="12" width="9" customWidth="1"/>
  </cols>
  <sheetData>
    <row r="1" spans="1:11">
      <c r="C1" s="1" t="s">
        <v>0</v>
      </c>
    </row>
    <row r="2" spans="1:11">
      <c r="A2" s="103" t="s">
        <v>125</v>
      </c>
      <c r="B2" s="103"/>
      <c r="C2" s="103"/>
      <c r="D2" s="103"/>
      <c r="E2" s="103"/>
      <c r="F2" s="103"/>
      <c r="G2" t="s">
        <v>126</v>
      </c>
    </row>
    <row r="3" spans="1:11">
      <c r="A3" s="104" t="s">
        <v>127</v>
      </c>
      <c r="B3" s="104"/>
      <c r="C3" s="104"/>
      <c r="D3" s="104"/>
      <c r="E3" s="104"/>
      <c r="F3" s="104"/>
    </row>
    <row r="4" spans="1:11">
      <c r="A4" s="2"/>
      <c r="B4" s="2"/>
      <c r="C4" s="2"/>
      <c r="D4" s="2"/>
      <c r="E4" s="2"/>
      <c r="F4" s="2"/>
    </row>
    <row r="5" spans="1:11">
      <c r="A5" s="104" t="s">
        <v>128</v>
      </c>
      <c r="B5" s="104"/>
      <c r="C5" s="104"/>
      <c r="D5" s="104"/>
      <c r="E5" s="104"/>
      <c r="F5" s="104"/>
    </row>
    <row r="6" spans="1:11">
      <c r="A6" s="2"/>
      <c r="B6" s="2"/>
      <c r="C6" s="2"/>
      <c r="D6" s="2"/>
      <c r="E6" s="2"/>
      <c r="F6" s="2"/>
    </row>
    <row r="7" spans="1:11">
      <c r="A7" s="104" t="s">
        <v>129</v>
      </c>
      <c r="B7" s="104"/>
      <c r="C7" s="104"/>
      <c r="D7" s="104"/>
      <c r="E7" s="104"/>
      <c r="F7" s="104"/>
    </row>
    <row r="8" spans="1:11">
      <c r="H8" s="12" t="s">
        <v>130</v>
      </c>
      <c r="I8" s="12"/>
      <c r="J8" s="87"/>
      <c r="K8" s="12"/>
    </row>
    <row r="9" spans="1:11">
      <c r="A9" s="99" t="s">
        <v>8</v>
      </c>
      <c r="B9" s="99" t="s">
        <v>131</v>
      </c>
      <c r="C9" s="99" t="s">
        <v>10</v>
      </c>
      <c r="D9" s="99" t="s">
        <v>11</v>
      </c>
      <c r="E9" s="99" t="s">
        <v>12</v>
      </c>
      <c r="F9" s="99" t="s">
        <v>13</v>
      </c>
      <c r="G9" s="99" t="s">
        <v>14</v>
      </c>
      <c r="H9" s="99" t="s">
        <v>15</v>
      </c>
      <c r="I9" s="99" t="s">
        <v>16</v>
      </c>
      <c r="J9" s="99" t="s">
        <v>132</v>
      </c>
      <c r="K9" s="99" t="s">
        <v>18</v>
      </c>
    </row>
    <row r="10" spans="1:11">
      <c r="A10" s="99"/>
      <c r="B10" s="99"/>
      <c r="C10" s="99"/>
      <c r="D10" s="99"/>
      <c r="E10" s="99"/>
      <c r="F10" s="99"/>
      <c r="G10" s="99"/>
      <c r="H10" s="99"/>
      <c r="I10" s="99"/>
      <c r="J10" s="99"/>
      <c r="K10" s="99"/>
    </row>
    <row r="11" spans="1:11" ht="16.350000000000001" customHeight="1">
      <c r="A11" s="99"/>
      <c r="B11" s="99"/>
      <c r="C11" s="99"/>
      <c r="D11" s="99"/>
      <c r="E11" s="99"/>
      <c r="F11" s="99"/>
      <c r="G11" s="99"/>
      <c r="H11" s="99"/>
      <c r="I11" s="99"/>
      <c r="J11" s="99"/>
      <c r="K11" s="99"/>
    </row>
    <row r="12" spans="1:11" ht="14.85" customHeight="1">
      <c r="A12" s="99"/>
      <c r="B12" s="99"/>
      <c r="C12" s="99"/>
      <c r="D12" s="99"/>
      <c r="E12" s="99"/>
      <c r="F12" s="99"/>
      <c r="G12" s="99"/>
      <c r="H12" s="99"/>
      <c r="I12" s="99"/>
      <c r="J12" s="99"/>
      <c r="K12" s="99"/>
    </row>
    <row r="13" spans="1:11" ht="133.94999999999999" customHeight="1">
      <c r="A13" s="39" t="s">
        <v>19</v>
      </c>
      <c r="B13" s="88" t="s">
        <v>133</v>
      </c>
      <c r="C13" s="5" t="s">
        <v>57</v>
      </c>
      <c r="D13" s="39" t="s">
        <v>134</v>
      </c>
      <c r="E13" s="39">
        <v>20</v>
      </c>
      <c r="F13" s="5">
        <v>445</v>
      </c>
      <c r="G13" s="5">
        <f>PRODUCT(E13:F13)</f>
        <v>8900</v>
      </c>
      <c r="H13" s="5">
        <f>0.08*G13</f>
        <v>712</v>
      </c>
      <c r="I13" s="5">
        <f>SUM(G13:H13)</f>
        <v>9612</v>
      </c>
      <c r="J13" s="5"/>
      <c r="K13" s="5"/>
    </row>
    <row r="14" spans="1:11" ht="62.85" customHeight="1">
      <c r="A14" s="39" t="s">
        <v>23</v>
      </c>
      <c r="B14" s="88" t="s">
        <v>135</v>
      </c>
      <c r="C14" s="5" t="s">
        <v>57</v>
      </c>
      <c r="D14" s="39" t="s">
        <v>134</v>
      </c>
      <c r="E14" s="39">
        <v>22</v>
      </c>
      <c r="F14" s="5">
        <v>105</v>
      </c>
      <c r="G14" s="5">
        <f>PRODUCT(E14:F14)</f>
        <v>2310</v>
      </c>
      <c r="H14" s="5">
        <f>0.08*G14</f>
        <v>184.8</v>
      </c>
      <c r="I14" s="5">
        <f>SUM(G14:H14)</f>
        <v>2494.8000000000002</v>
      </c>
      <c r="J14" s="5"/>
      <c r="K14" s="5"/>
    </row>
    <row r="15" spans="1:11" ht="60.15" customHeight="1">
      <c r="A15" s="39" t="s">
        <v>25</v>
      </c>
      <c r="B15" s="88" t="s">
        <v>136</v>
      </c>
      <c r="C15" s="5" t="s">
        <v>57</v>
      </c>
      <c r="D15" s="39" t="s">
        <v>134</v>
      </c>
      <c r="E15" s="39">
        <v>4</v>
      </c>
      <c r="F15" s="5">
        <v>105</v>
      </c>
      <c r="G15" s="5">
        <f>PRODUCT(E15:F15)</f>
        <v>420</v>
      </c>
      <c r="H15" s="5">
        <f>0.08*G15</f>
        <v>33.6</v>
      </c>
      <c r="I15" s="5">
        <f>SUM(G15:H15)</f>
        <v>453.6</v>
      </c>
      <c r="J15" s="5"/>
      <c r="K15" s="5"/>
    </row>
    <row r="16" spans="1:11" ht="61.2" customHeight="1">
      <c r="A16" s="39" t="s">
        <v>27</v>
      </c>
      <c r="B16" s="88" t="s">
        <v>137</v>
      </c>
      <c r="C16" s="5" t="s">
        <v>57</v>
      </c>
      <c r="D16" s="39" t="s">
        <v>134</v>
      </c>
      <c r="E16" s="39">
        <v>2</v>
      </c>
      <c r="F16" s="5">
        <v>105</v>
      </c>
      <c r="G16" s="5">
        <f>PRODUCT(E16:F16)</f>
        <v>210</v>
      </c>
      <c r="H16" s="5">
        <f>0.08*G16</f>
        <v>16.8</v>
      </c>
      <c r="I16" s="5">
        <f>SUM(G16:H16)</f>
        <v>226.8</v>
      </c>
      <c r="J16" s="5"/>
      <c r="K16" s="5"/>
    </row>
    <row r="17" spans="1:11">
      <c r="A17" s="39"/>
      <c r="B17" s="39" t="s">
        <v>34</v>
      </c>
      <c r="C17" s="39"/>
      <c r="D17" s="39"/>
      <c r="E17" s="39"/>
      <c r="F17" s="5"/>
      <c r="G17" s="5">
        <f>SUM(G13:G16)</f>
        <v>11840</v>
      </c>
      <c r="H17" s="5"/>
      <c r="I17" s="5">
        <f>SUM(I13:I16)</f>
        <v>12787.199999999999</v>
      </c>
      <c r="J17" s="5"/>
      <c r="K17" s="5"/>
    </row>
    <row r="18" spans="1:11">
      <c r="A18" s="21"/>
      <c r="B18" s="22">
        <v>2.3E-2</v>
      </c>
      <c r="C18" s="21"/>
      <c r="D18" s="21"/>
      <c r="E18" s="21"/>
      <c r="F18" s="8"/>
      <c r="G18" s="8">
        <f>SUM(G17,G17*0.023)</f>
        <v>12112.32</v>
      </c>
      <c r="H18" s="8"/>
      <c r="I18" s="8">
        <f>SUM(I17,I17*0.023)</f>
        <v>13081.3056</v>
      </c>
      <c r="J18" s="5"/>
      <c r="K18" s="5"/>
    </row>
    <row r="19" spans="1:11" ht="15.6">
      <c r="A19" s="42"/>
      <c r="B19" s="75"/>
      <c r="C19" s="43"/>
      <c r="D19" s="43"/>
      <c r="E19" s="43"/>
    </row>
    <row r="20" spans="1:11" ht="15.6">
      <c r="A20" s="29"/>
      <c r="B20" s="75"/>
      <c r="C20" s="29"/>
      <c r="D20" s="29"/>
      <c r="E20" s="29"/>
    </row>
    <row r="21" spans="1:11" ht="15">
      <c r="A21" s="29"/>
      <c r="B21" s="29"/>
      <c r="C21" s="29"/>
      <c r="D21" s="29"/>
      <c r="E21" s="29"/>
    </row>
    <row r="22" spans="1:11">
      <c r="B22" s="2" t="s">
        <v>35</v>
      </c>
    </row>
    <row r="23" spans="1:11">
      <c r="B23" s="11" t="s">
        <v>36</v>
      </c>
    </row>
    <row r="24" spans="1:11">
      <c r="B24" s="11" t="s">
        <v>37</v>
      </c>
    </row>
  </sheetData>
  <mergeCells count="15">
    <mergeCell ref="A2:F2"/>
    <mergeCell ref="A3:F3"/>
    <mergeCell ref="A5:F5"/>
    <mergeCell ref="A7:F7"/>
    <mergeCell ref="A9:A12"/>
    <mergeCell ref="B9:B12"/>
    <mergeCell ref="C9:C12"/>
    <mergeCell ref="D9:D12"/>
    <mergeCell ref="E9:E12"/>
    <mergeCell ref="F9:F12"/>
    <mergeCell ref="G9:G12"/>
    <mergeCell ref="H9:H12"/>
    <mergeCell ref="I9:I12"/>
    <mergeCell ref="J9:J12"/>
    <mergeCell ref="K9:K12"/>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15.xml><?xml version="1.0" encoding="utf-8"?>
<worksheet xmlns="http://schemas.openxmlformats.org/spreadsheetml/2006/main" xmlns:r="http://schemas.openxmlformats.org/officeDocument/2006/relationships">
  <dimension ref="A1:K27"/>
  <sheetViews>
    <sheetView workbookViewId="0"/>
  </sheetViews>
  <sheetFormatPr defaultRowHeight="13.8"/>
  <cols>
    <col min="1" max="1" width="3.69921875" customWidth="1"/>
    <col min="2" max="2" width="31.5" customWidth="1"/>
    <col min="3" max="3" width="11.59765625" customWidth="1"/>
    <col min="4" max="4" width="4.59765625" customWidth="1"/>
    <col min="5" max="5" width="5.3984375" customWidth="1"/>
    <col min="6" max="6" width="6.3984375" customWidth="1"/>
    <col min="7" max="11" width="10.59765625" customWidth="1"/>
    <col min="12" max="12" width="9" customWidth="1"/>
  </cols>
  <sheetData>
    <row r="1" spans="1:11">
      <c r="A1" s="50"/>
      <c r="B1" s="50"/>
      <c r="C1" s="89"/>
      <c r="D1" s="50"/>
      <c r="E1" s="90"/>
      <c r="F1" s="50"/>
      <c r="G1" s="91"/>
      <c r="H1" s="91"/>
      <c r="I1" s="91"/>
      <c r="J1" s="91"/>
      <c r="K1" s="91"/>
    </row>
    <row r="2" spans="1:11">
      <c r="A2" s="50"/>
      <c r="B2" s="50"/>
      <c r="C2" s="92" t="s">
        <v>0</v>
      </c>
      <c r="D2" s="50"/>
      <c r="E2" s="90"/>
      <c r="F2" s="50"/>
      <c r="G2" s="91"/>
      <c r="H2" s="91"/>
      <c r="I2" s="91"/>
      <c r="J2" s="91"/>
      <c r="K2" s="91"/>
    </row>
    <row r="3" spans="1:11">
      <c r="A3" s="50"/>
      <c r="B3" s="50"/>
      <c r="C3" s="50"/>
      <c r="D3" s="50"/>
      <c r="E3" s="90"/>
      <c r="F3" s="50"/>
      <c r="G3" s="91"/>
      <c r="H3" s="91"/>
      <c r="I3" s="91"/>
      <c r="J3" s="91"/>
      <c r="K3" s="91"/>
    </row>
    <row r="4" spans="1:11">
      <c r="A4" s="105" t="s">
        <v>138</v>
      </c>
      <c r="B4" s="105"/>
      <c r="C4" s="105"/>
      <c r="D4" s="105"/>
      <c r="E4" s="105"/>
      <c r="F4" s="105"/>
      <c r="G4" s="105"/>
      <c r="H4" s="91"/>
      <c r="I4" s="91"/>
      <c r="J4" s="91"/>
      <c r="K4" s="91"/>
    </row>
    <row r="5" spans="1:11">
      <c r="A5" s="50"/>
      <c r="B5" s="50"/>
      <c r="C5" s="50"/>
      <c r="D5" s="50"/>
      <c r="E5" s="90"/>
      <c r="F5" s="50"/>
      <c r="G5" s="91"/>
      <c r="H5" s="91"/>
      <c r="I5" s="91"/>
      <c r="J5" s="91"/>
      <c r="K5" s="91"/>
    </row>
    <row r="6" spans="1:11">
      <c r="A6" s="105" t="s">
        <v>139</v>
      </c>
      <c r="B6" s="105"/>
      <c r="C6" s="105"/>
      <c r="D6" s="105"/>
      <c r="E6" s="105"/>
      <c r="F6" s="105"/>
      <c r="G6" s="105"/>
      <c r="H6" s="91"/>
      <c r="I6" s="91"/>
      <c r="J6" s="91"/>
      <c r="K6" s="91"/>
    </row>
    <row r="7" spans="1:11">
      <c r="A7" s="50"/>
      <c r="B7" s="50"/>
      <c r="C7" s="50"/>
      <c r="D7" s="50"/>
      <c r="E7" s="90"/>
      <c r="F7" s="50"/>
      <c r="G7" s="91"/>
      <c r="H7" s="91"/>
      <c r="I7" s="91"/>
      <c r="J7" s="91"/>
      <c r="K7" s="91"/>
    </row>
    <row r="8" spans="1:11">
      <c r="A8" s="105" t="s">
        <v>140</v>
      </c>
      <c r="B8" s="105"/>
      <c r="C8" s="105"/>
      <c r="D8" s="105"/>
      <c r="E8" s="105"/>
      <c r="F8" s="105"/>
      <c r="G8" s="105"/>
      <c r="H8" s="91"/>
      <c r="I8" s="91"/>
      <c r="J8" s="91"/>
      <c r="K8" s="91"/>
    </row>
    <row r="9" spans="1:11">
      <c r="A9" s="50"/>
      <c r="B9" s="50"/>
      <c r="C9" s="50"/>
      <c r="D9" s="50"/>
      <c r="E9" s="90"/>
      <c r="F9" s="50"/>
      <c r="G9" s="91"/>
      <c r="H9" s="91"/>
      <c r="I9" s="91"/>
      <c r="J9" s="91"/>
      <c r="K9" s="91"/>
    </row>
    <row r="10" spans="1:11">
      <c r="A10" s="105" t="s">
        <v>6</v>
      </c>
      <c r="B10" s="105"/>
      <c r="C10" s="105"/>
      <c r="D10" s="105"/>
      <c r="E10" s="105"/>
      <c r="F10" s="105"/>
      <c r="G10" s="91"/>
      <c r="H10" s="91"/>
      <c r="I10" s="91"/>
      <c r="J10" s="91"/>
      <c r="K10" s="91"/>
    </row>
    <row r="11" spans="1:11">
      <c r="A11" s="91"/>
      <c r="B11" s="91"/>
      <c r="C11" s="91"/>
      <c r="D11" s="91"/>
      <c r="E11" s="93"/>
      <c r="F11" s="91"/>
      <c r="G11" s="91"/>
      <c r="H11" s="12" t="s">
        <v>141</v>
      </c>
      <c r="I11" s="91"/>
      <c r="J11" s="91"/>
      <c r="K11" s="94"/>
    </row>
    <row r="12" spans="1:11">
      <c r="A12" s="99" t="s">
        <v>8</v>
      </c>
      <c r="B12" s="99" t="s">
        <v>9</v>
      </c>
      <c r="C12" s="99" t="s">
        <v>10</v>
      </c>
      <c r="D12" s="99" t="s">
        <v>11</v>
      </c>
      <c r="E12" s="100" t="s">
        <v>12</v>
      </c>
      <c r="F12" s="99" t="s">
        <v>13</v>
      </c>
      <c r="G12" s="99" t="s">
        <v>14</v>
      </c>
      <c r="H12" s="99" t="s">
        <v>15</v>
      </c>
      <c r="I12" s="99" t="s">
        <v>16</v>
      </c>
      <c r="J12" s="99" t="s">
        <v>47</v>
      </c>
      <c r="K12" s="99" t="s">
        <v>142</v>
      </c>
    </row>
    <row r="13" spans="1:11">
      <c r="A13" s="99"/>
      <c r="B13" s="99"/>
      <c r="C13" s="99"/>
      <c r="D13" s="99"/>
      <c r="E13" s="100"/>
      <c r="F13" s="99"/>
      <c r="G13" s="99"/>
      <c r="H13" s="99"/>
      <c r="I13" s="99"/>
      <c r="J13" s="99"/>
      <c r="K13" s="99"/>
    </row>
    <row r="14" spans="1:11">
      <c r="A14" s="99"/>
      <c r="B14" s="99"/>
      <c r="C14" s="99"/>
      <c r="D14" s="99"/>
      <c r="E14" s="100"/>
      <c r="F14" s="99"/>
      <c r="G14" s="99"/>
      <c r="H14" s="99"/>
      <c r="I14" s="99"/>
      <c r="J14" s="99"/>
      <c r="K14" s="99"/>
    </row>
    <row r="15" spans="1:11" ht="21" customHeight="1">
      <c r="A15" s="99"/>
      <c r="B15" s="99"/>
      <c r="C15" s="99"/>
      <c r="D15" s="99"/>
      <c r="E15" s="100"/>
      <c r="F15" s="99"/>
      <c r="G15" s="99"/>
      <c r="H15" s="99"/>
      <c r="I15" s="99"/>
      <c r="J15" s="99"/>
      <c r="K15" s="99"/>
    </row>
    <row r="16" spans="1:11" ht="35.700000000000003" customHeight="1">
      <c r="A16" s="7" t="s">
        <v>19</v>
      </c>
      <c r="B16" s="6" t="s">
        <v>143</v>
      </c>
      <c r="C16" s="5" t="s">
        <v>49</v>
      </c>
      <c r="D16" s="5" t="s">
        <v>22</v>
      </c>
      <c r="E16" s="7">
        <v>1200</v>
      </c>
      <c r="F16" s="5">
        <v>1.7</v>
      </c>
      <c r="G16" s="5">
        <f>PRODUCT(E16:F16)</f>
        <v>2040</v>
      </c>
      <c r="H16" s="5">
        <f>0.08*G16</f>
        <v>163.20000000000002</v>
      </c>
      <c r="I16" s="5">
        <f>SUM(G16:H16)</f>
        <v>2203.1999999999998</v>
      </c>
      <c r="J16" s="5"/>
      <c r="K16" s="5"/>
    </row>
    <row r="17" spans="1:11">
      <c r="A17" s="39"/>
      <c r="B17" s="39" t="s">
        <v>34</v>
      </c>
      <c r="C17" s="39"/>
      <c r="D17" s="39"/>
      <c r="E17" s="7"/>
      <c r="F17" s="5"/>
      <c r="G17" s="5">
        <f>SUM(G16)</f>
        <v>2040</v>
      </c>
      <c r="H17" s="5"/>
      <c r="I17" s="5">
        <f>SUM(I16)</f>
        <v>2203.1999999999998</v>
      </c>
      <c r="J17" s="5"/>
      <c r="K17" s="5"/>
    </row>
    <row r="18" spans="1:11">
      <c r="A18" s="83"/>
      <c r="B18" s="84">
        <v>2.3E-2</v>
      </c>
      <c r="C18" s="83"/>
      <c r="D18" s="83"/>
      <c r="E18" s="85"/>
      <c r="F18" s="86"/>
      <c r="G18" s="5">
        <f>SUM(G17,G17*0.023)</f>
        <v>2086.92</v>
      </c>
      <c r="H18" s="5"/>
      <c r="I18" s="5">
        <f>SUM(I17,I17*0.023)</f>
        <v>2253.8735999999999</v>
      </c>
      <c r="J18" s="5"/>
      <c r="K18" s="5"/>
    </row>
    <row r="19" spans="1:11">
      <c r="A19" s="95"/>
      <c r="B19" s="71"/>
      <c r="C19" s="91"/>
      <c r="D19" s="91"/>
      <c r="E19" s="93"/>
      <c r="F19" s="96"/>
      <c r="G19" s="96"/>
      <c r="H19" s="96"/>
      <c r="I19" s="91"/>
      <c r="J19" s="91"/>
      <c r="K19" s="91"/>
    </row>
    <row r="20" spans="1:11">
      <c r="A20" s="91"/>
      <c r="B20" s="71"/>
      <c r="C20" s="91"/>
      <c r="D20" s="91"/>
      <c r="E20" s="93"/>
      <c r="F20" s="91"/>
      <c r="G20" s="91"/>
      <c r="H20" s="91"/>
      <c r="I20" s="91"/>
      <c r="J20" s="91"/>
      <c r="K20" s="91"/>
    </row>
    <row r="21" spans="1:11">
      <c r="A21" s="91"/>
      <c r="B21" s="91"/>
      <c r="C21" s="91"/>
      <c r="D21" s="91"/>
      <c r="E21" s="93"/>
      <c r="F21" s="91"/>
      <c r="G21" s="91"/>
      <c r="H21" s="91"/>
      <c r="I21" s="91"/>
      <c r="J21" s="91"/>
      <c r="K21" s="91"/>
    </row>
    <row r="22" spans="1:11">
      <c r="A22" s="91"/>
      <c r="B22" s="91" t="s">
        <v>35</v>
      </c>
      <c r="C22" s="91"/>
      <c r="D22" s="91"/>
      <c r="E22" s="93"/>
      <c r="F22" s="91"/>
      <c r="G22" s="91"/>
      <c r="H22" s="91"/>
      <c r="I22" s="91"/>
      <c r="J22" s="91"/>
      <c r="K22" s="91"/>
    </row>
    <row r="23" spans="1:11">
      <c r="A23" s="91"/>
      <c r="B23" s="91"/>
      <c r="C23" s="91"/>
      <c r="D23" s="91"/>
      <c r="E23" s="93"/>
      <c r="F23" s="91"/>
      <c r="G23" s="91"/>
      <c r="H23" s="91"/>
      <c r="I23" s="91"/>
      <c r="J23" s="91"/>
      <c r="K23" s="91"/>
    </row>
    <row r="24" spans="1:11">
      <c r="A24" s="91"/>
      <c r="B24" s="91"/>
      <c r="C24" s="91"/>
      <c r="D24" s="91"/>
      <c r="E24" s="93"/>
      <c r="F24" s="91"/>
      <c r="G24" s="91"/>
      <c r="H24" s="91"/>
      <c r="I24" s="91"/>
      <c r="J24" s="91"/>
      <c r="K24" s="91"/>
    </row>
    <row r="25" spans="1:11">
      <c r="A25" s="91"/>
      <c r="B25" s="91" t="s">
        <v>36</v>
      </c>
      <c r="C25" s="91"/>
      <c r="D25" s="91"/>
      <c r="E25" s="93"/>
      <c r="F25" s="91"/>
      <c r="G25" s="91"/>
      <c r="H25" s="91"/>
      <c r="I25" s="91"/>
      <c r="J25" s="91"/>
      <c r="K25" s="91"/>
    </row>
    <row r="26" spans="1:11">
      <c r="A26" s="91"/>
      <c r="B26" s="91" t="s">
        <v>37</v>
      </c>
      <c r="C26" s="91"/>
      <c r="D26" s="91"/>
      <c r="E26" s="93"/>
      <c r="F26" s="91"/>
      <c r="G26" s="91"/>
      <c r="H26" s="91"/>
      <c r="I26" s="91"/>
      <c r="J26" s="91"/>
      <c r="K26" s="91"/>
    </row>
    <row r="27" spans="1:11">
      <c r="A27" s="91"/>
      <c r="B27" s="91"/>
      <c r="C27" s="91"/>
      <c r="D27" s="91"/>
      <c r="E27" s="91"/>
      <c r="F27" s="91"/>
      <c r="G27" s="91"/>
      <c r="H27" s="91"/>
      <c r="I27" s="91"/>
      <c r="J27" s="91"/>
      <c r="K27" s="91"/>
    </row>
  </sheetData>
  <mergeCells count="15">
    <mergeCell ref="A4:G4"/>
    <mergeCell ref="A6:G6"/>
    <mergeCell ref="A8:G8"/>
    <mergeCell ref="A10:F10"/>
    <mergeCell ref="A12:A15"/>
    <mergeCell ref="B12:B15"/>
    <mergeCell ref="C12:C15"/>
    <mergeCell ref="D12:D15"/>
    <mergeCell ref="E12:E15"/>
    <mergeCell ref="F12:F15"/>
    <mergeCell ref="G12:G15"/>
    <mergeCell ref="H12:H15"/>
    <mergeCell ref="I12:I15"/>
    <mergeCell ref="J12:J15"/>
    <mergeCell ref="K12:K15"/>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16.xml><?xml version="1.0" encoding="utf-8"?>
<worksheet xmlns="http://schemas.openxmlformats.org/spreadsheetml/2006/main" xmlns:r="http://schemas.openxmlformats.org/officeDocument/2006/relationships">
  <dimension ref="A1:K26"/>
  <sheetViews>
    <sheetView workbookViewId="0"/>
  </sheetViews>
  <sheetFormatPr defaultRowHeight="13.8"/>
  <cols>
    <col min="1" max="1" width="3.69921875" customWidth="1"/>
    <col min="2" max="2" width="41.09765625" customWidth="1"/>
    <col min="3" max="3" width="11" customWidth="1"/>
    <col min="4" max="4" width="5.09765625" customWidth="1"/>
    <col min="5" max="5" width="7.8984375" customWidth="1"/>
    <col min="6" max="6" width="7.19921875" customWidth="1"/>
    <col min="7" max="7" width="8.19921875" customWidth="1"/>
    <col min="8" max="8" width="6.69921875" customWidth="1"/>
    <col min="9" max="9" width="8.3984375" customWidth="1"/>
    <col min="10" max="11" width="10.59765625" customWidth="1"/>
    <col min="12" max="12" width="9" customWidth="1"/>
  </cols>
  <sheetData>
    <row r="1" spans="1:11">
      <c r="A1" s="50"/>
      <c r="B1" s="50"/>
      <c r="C1" s="92" t="s">
        <v>0</v>
      </c>
      <c r="D1" s="50"/>
      <c r="E1" s="90"/>
      <c r="F1" s="50"/>
      <c r="G1" s="91"/>
      <c r="H1" s="91"/>
      <c r="I1" s="91"/>
      <c r="J1" s="91"/>
      <c r="K1" s="91"/>
    </row>
    <row r="2" spans="1:11">
      <c r="A2" s="50"/>
      <c r="B2" s="50"/>
      <c r="C2" s="50"/>
      <c r="D2" s="50"/>
      <c r="E2" s="90"/>
      <c r="F2" s="50"/>
      <c r="G2" s="91"/>
      <c r="H2" s="91"/>
      <c r="I2" s="91"/>
      <c r="J2" s="91"/>
      <c r="K2" s="91"/>
    </row>
    <row r="3" spans="1:11">
      <c r="A3" s="105" t="s">
        <v>138</v>
      </c>
      <c r="B3" s="105"/>
      <c r="C3" s="105"/>
      <c r="D3" s="105"/>
      <c r="E3" s="105"/>
      <c r="F3" s="105"/>
      <c r="G3" s="105"/>
      <c r="H3" s="91"/>
      <c r="I3" s="91"/>
      <c r="J3" s="91"/>
      <c r="K3" s="91"/>
    </row>
    <row r="4" spans="1:11">
      <c r="A4" s="50"/>
      <c r="B4" s="50"/>
      <c r="C4" s="50"/>
      <c r="D4" s="50"/>
      <c r="E4" s="90"/>
      <c r="F4" s="50"/>
      <c r="G4" s="91"/>
      <c r="H4" s="91"/>
      <c r="I4" s="91"/>
      <c r="J4" s="91"/>
      <c r="K4" s="91"/>
    </row>
    <row r="5" spans="1:11">
      <c r="A5" s="105" t="s">
        <v>139</v>
      </c>
      <c r="B5" s="105"/>
      <c r="C5" s="105"/>
      <c r="D5" s="105"/>
      <c r="E5" s="105"/>
      <c r="F5" s="105"/>
      <c r="G5" s="105"/>
      <c r="H5" s="91"/>
      <c r="I5" s="91"/>
      <c r="J5" s="91"/>
      <c r="K5" s="91"/>
    </row>
    <row r="6" spans="1:11">
      <c r="A6" s="50"/>
      <c r="B6" s="50"/>
      <c r="C6" s="50"/>
      <c r="D6" s="50"/>
      <c r="E6" s="90"/>
      <c r="F6" s="50"/>
      <c r="G6" s="91"/>
      <c r="H6" s="91"/>
      <c r="I6" s="91"/>
      <c r="J6" s="91"/>
      <c r="K6" s="91"/>
    </row>
    <row r="7" spans="1:11">
      <c r="A7" s="105" t="s">
        <v>140</v>
      </c>
      <c r="B7" s="105"/>
      <c r="C7" s="105"/>
      <c r="D7" s="105"/>
      <c r="E7" s="105"/>
      <c r="F7" s="105"/>
      <c r="G7" s="105"/>
      <c r="H7" s="91"/>
      <c r="I7" s="91"/>
      <c r="J7" s="91"/>
      <c r="K7" s="91"/>
    </row>
    <row r="8" spans="1:11">
      <c r="A8" s="50"/>
      <c r="B8" s="50"/>
      <c r="C8" s="50"/>
      <c r="D8" s="50"/>
      <c r="E8" s="90"/>
      <c r="F8" s="50"/>
      <c r="G8" s="91"/>
      <c r="H8" s="91"/>
      <c r="I8" s="91"/>
      <c r="J8" s="91"/>
      <c r="K8" s="91"/>
    </row>
    <row r="9" spans="1:11">
      <c r="A9" s="105" t="s">
        <v>6</v>
      </c>
      <c r="B9" s="105"/>
      <c r="C9" s="105"/>
      <c r="D9" s="105"/>
      <c r="E9" s="105"/>
      <c r="F9" s="105"/>
      <c r="G9" s="91"/>
      <c r="H9" s="91"/>
      <c r="I9" s="91"/>
      <c r="J9" s="91"/>
      <c r="K9" s="91"/>
    </row>
    <row r="10" spans="1:11">
      <c r="A10" s="91"/>
      <c r="B10" s="91"/>
      <c r="C10" s="91"/>
      <c r="D10" s="91"/>
      <c r="E10" s="93"/>
      <c r="F10" s="91"/>
      <c r="G10" s="91"/>
      <c r="H10" s="71" t="s">
        <v>144</v>
      </c>
      <c r="I10" s="91"/>
      <c r="J10" s="94"/>
      <c r="K10" s="91"/>
    </row>
    <row r="11" spans="1:11">
      <c r="A11" s="99" t="s">
        <v>8</v>
      </c>
      <c r="B11" s="99" t="s">
        <v>9</v>
      </c>
      <c r="C11" s="99" t="s">
        <v>10</v>
      </c>
      <c r="D11" s="99" t="s">
        <v>11</v>
      </c>
      <c r="E11" s="100" t="s">
        <v>12</v>
      </c>
      <c r="F11" s="99" t="s">
        <v>13</v>
      </c>
      <c r="G11" s="99" t="s">
        <v>14</v>
      </c>
      <c r="H11" s="99" t="s">
        <v>15</v>
      </c>
      <c r="I11" s="99" t="s">
        <v>16</v>
      </c>
      <c r="J11" s="99" t="s">
        <v>47</v>
      </c>
      <c r="K11" s="99" t="s">
        <v>18</v>
      </c>
    </row>
    <row r="12" spans="1:11">
      <c r="A12" s="99"/>
      <c r="B12" s="99"/>
      <c r="C12" s="99"/>
      <c r="D12" s="99"/>
      <c r="E12" s="100"/>
      <c r="F12" s="99"/>
      <c r="G12" s="99"/>
      <c r="H12" s="99"/>
      <c r="I12" s="99"/>
      <c r="J12" s="99"/>
      <c r="K12" s="99"/>
    </row>
    <row r="13" spans="1:11">
      <c r="A13" s="99"/>
      <c r="B13" s="99"/>
      <c r="C13" s="99"/>
      <c r="D13" s="99"/>
      <c r="E13" s="100"/>
      <c r="F13" s="99"/>
      <c r="G13" s="99"/>
      <c r="H13" s="99"/>
      <c r="I13" s="99"/>
      <c r="J13" s="99"/>
      <c r="K13" s="99"/>
    </row>
    <row r="14" spans="1:11" ht="18.899999999999999" customHeight="1">
      <c r="A14" s="99"/>
      <c r="B14" s="99"/>
      <c r="C14" s="99"/>
      <c r="D14" s="99"/>
      <c r="E14" s="100"/>
      <c r="F14" s="99"/>
      <c r="G14" s="99"/>
      <c r="H14" s="99"/>
      <c r="I14" s="99"/>
      <c r="J14" s="99"/>
      <c r="K14" s="99"/>
    </row>
    <row r="15" spans="1:11" ht="44.1" customHeight="1">
      <c r="A15" s="7" t="s">
        <v>19</v>
      </c>
      <c r="B15" s="6" t="s">
        <v>145</v>
      </c>
      <c r="C15" s="5" t="s">
        <v>49</v>
      </c>
      <c r="D15" s="5" t="s">
        <v>22</v>
      </c>
      <c r="E15" s="7">
        <v>1800</v>
      </c>
      <c r="F15" s="5">
        <v>2.2999999999999998</v>
      </c>
      <c r="G15" s="5">
        <f>PRODUCT(E15:F15)</f>
        <v>4140</v>
      </c>
      <c r="H15" s="5">
        <f>0.08*G15</f>
        <v>331.2</v>
      </c>
      <c r="I15" s="5">
        <f>SUM(G15:H15)</f>
        <v>4471.2</v>
      </c>
      <c r="J15" s="5"/>
      <c r="K15" s="5"/>
    </row>
    <row r="16" spans="1:11" ht="60.45" customHeight="1">
      <c r="A16" s="39" t="s">
        <v>23</v>
      </c>
      <c r="B16" s="88" t="s">
        <v>146</v>
      </c>
      <c r="C16" s="39" t="s">
        <v>49</v>
      </c>
      <c r="D16" s="39" t="s">
        <v>22</v>
      </c>
      <c r="E16" s="7">
        <v>1600</v>
      </c>
      <c r="F16" s="5">
        <v>4.4000000000000004</v>
      </c>
      <c r="G16" s="5">
        <f>PRODUCT(E16:F16)</f>
        <v>7040.0000000000009</v>
      </c>
      <c r="H16" s="5">
        <f>0.08*G16</f>
        <v>563.20000000000005</v>
      </c>
      <c r="I16" s="5">
        <f>SUM(G16:H16)</f>
        <v>7603.2000000000007</v>
      </c>
      <c r="J16" s="5"/>
      <c r="K16" s="5"/>
    </row>
    <row r="17" spans="1:11">
      <c r="A17" s="83"/>
      <c r="B17" s="97" t="s">
        <v>34</v>
      </c>
      <c r="C17" s="83"/>
      <c r="D17" s="83"/>
      <c r="E17" s="85"/>
      <c r="F17" s="86"/>
      <c r="G17" s="5">
        <f>SUM(G15:G16)</f>
        <v>11180</v>
      </c>
      <c r="H17" s="5"/>
      <c r="I17" s="5">
        <f>SUM(I15:I16)</f>
        <v>12074.400000000001</v>
      </c>
      <c r="J17" s="5"/>
      <c r="K17" s="5"/>
    </row>
    <row r="18" spans="1:11">
      <c r="A18" s="17"/>
      <c r="B18" s="98">
        <v>2.3E-2</v>
      </c>
      <c r="C18" s="18"/>
      <c r="D18" s="18"/>
      <c r="E18" s="19"/>
      <c r="F18" s="20"/>
      <c r="G18" s="20">
        <f>SUM(G17,G17*0.023)</f>
        <v>11437.14</v>
      </c>
      <c r="H18" s="20"/>
      <c r="I18" s="20">
        <f>SUM(I17,I17*0.023)</f>
        <v>12352.111200000001</v>
      </c>
      <c r="J18" s="18"/>
      <c r="K18" s="18"/>
    </row>
    <row r="19" spans="1:11">
      <c r="A19" s="91"/>
      <c r="B19" s="71"/>
      <c r="C19" s="91"/>
      <c r="D19" s="91"/>
      <c r="E19" s="93"/>
      <c r="F19" s="91"/>
      <c r="G19" s="91"/>
      <c r="H19" s="91"/>
      <c r="I19" s="91"/>
      <c r="J19" s="91"/>
      <c r="K19" s="91"/>
    </row>
    <row r="20" spans="1:11">
      <c r="A20" s="91"/>
      <c r="B20" s="91"/>
      <c r="C20" s="91"/>
      <c r="D20" s="91"/>
      <c r="E20" s="93"/>
      <c r="F20" s="91"/>
      <c r="G20" s="91"/>
      <c r="H20" s="91"/>
      <c r="I20" s="91"/>
      <c r="J20" s="91"/>
      <c r="K20" s="91"/>
    </row>
    <row r="21" spans="1:11">
      <c r="A21" s="91"/>
      <c r="B21" s="91" t="s">
        <v>35</v>
      </c>
      <c r="C21" s="91"/>
      <c r="D21" s="91"/>
      <c r="E21" s="93"/>
      <c r="F21" s="91"/>
      <c r="G21" s="91"/>
      <c r="H21" s="91"/>
      <c r="I21" s="91"/>
      <c r="J21" s="91"/>
      <c r="K21" s="91"/>
    </row>
    <row r="22" spans="1:11">
      <c r="A22" s="91"/>
      <c r="B22" s="91"/>
      <c r="C22" s="91"/>
      <c r="D22" s="91"/>
      <c r="E22" s="93"/>
      <c r="F22" s="91"/>
      <c r="G22" s="91"/>
      <c r="H22" s="91"/>
      <c r="I22" s="91"/>
      <c r="J22" s="91"/>
      <c r="K22" s="91"/>
    </row>
    <row r="23" spans="1:11">
      <c r="A23" s="91"/>
      <c r="B23" s="91"/>
      <c r="C23" s="91"/>
      <c r="D23" s="91"/>
      <c r="E23" s="93"/>
      <c r="F23" s="91"/>
      <c r="G23" s="91"/>
      <c r="H23" s="91"/>
      <c r="I23" s="91"/>
      <c r="J23" s="91"/>
      <c r="K23" s="91"/>
    </row>
    <row r="24" spans="1:11">
      <c r="A24" s="91"/>
      <c r="B24" s="91" t="s">
        <v>36</v>
      </c>
      <c r="C24" s="91"/>
      <c r="D24" s="91"/>
      <c r="E24" s="93"/>
      <c r="F24" s="91"/>
      <c r="G24" s="91"/>
      <c r="H24" s="91"/>
      <c r="I24" s="91"/>
      <c r="J24" s="91"/>
      <c r="K24" s="91"/>
    </row>
    <row r="25" spans="1:11">
      <c r="A25" s="91"/>
      <c r="B25" s="91" t="s">
        <v>37</v>
      </c>
      <c r="C25" s="91"/>
      <c r="D25" s="91"/>
      <c r="E25" s="93"/>
      <c r="F25" s="91"/>
      <c r="G25" s="91"/>
      <c r="H25" s="91"/>
      <c r="I25" s="91"/>
      <c r="J25" s="91"/>
      <c r="K25" s="91"/>
    </row>
    <row r="26" spans="1:11">
      <c r="A26" s="91"/>
      <c r="B26" s="91"/>
      <c r="C26" s="91"/>
      <c r="D26" s="91"/>
      <c r="E26" s="91"/>
      <c r="F26" s="91"/>
      <c r="G26" s="91"/>
      <c r="H26" s="91"/>
      <c r="I26" s="91"/>
      <c r="J26" s="91"/>
      <c r="K26" s="91"/>
    </row>
  </sheetData>
  <mergeCells count="15">
    <mergeCell ref="A3:G3"/>
    <mergeCell ref="A5:G5"/>
    <mergeCell ref="A7:G7"/>
    <mergeCell ref="A9:F9"/>
    <mergeCell ref="A11:A14"/>
    <mergeCell ref="B11:B14"/>
    <mergeCell ref="C11:C14"/>
    <mergeCell ref="D11:D14"/>
    <mergeCell ref="E11:E14"/>
    <mergeCell ref="F11:F14"/>
    <mergeCell ref="G11:G14"/>
    <mergeCell ref="H11:H14"/>
    <mergeCell ref="I11:I14"/>
    <mergeCell ref="J11:J14"/>
    <mergeCell ref="K11:K14"/>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1:AE26"/>
  <sheetViews>
    <sheetView topLeftCell="A10" workbookViewId="0">
      <selection activeCell="B21" sqref="B21"/>
    </sheetView>
  </sheetViews>
  <sheetFormatPr defaultRowHeight="13.8"/>
  <cols>
    <col min="1" max="1" width="3.8984375" customWidth="1"/>
    <col min="2" max="2" width="51" customWidth="1"/>
    <col min="3" max="3" width="9.09765625" customWidth="1"/>
    <col min="4" max="4" width="5.19921875" customWidth="1"/>
    <col min="5" max="5" width="5" customWidth="1"/>
    <col min="6" max="6" width="10.5" customWidth="1"/>
    <col min="7" max="7" width="8.59765625" customWidth="1"/>
    <col min="8" max="8" width="6.8984375" customWidth="1"/>
    <col min="9" max="9" width="8.5" customWidth="1"/>
    <col min="10" max="10" width="10.5" customWidth="1"/>
    <col min="11" max="1024" width="10.59765625" customWidth="1"/>
    <col min="1025" max="1025" width="9" customWidth="1"/>
  </cols>
  <sheetData>
    <row r="1" spans="1:11" ht="19.5" customHeight="1">
      <c r="E1" t="s">
        <v>38</v>
      </c>
    </row>
    <row r="2" spans="1:11">
      <c r="C2" s="1" t="s">
        <v>0</v>
      </c>
    </row>
    <row r="4" spans="1:11">
      <c r="B4" s="2" t="s">
        <v>1</v>
      </c>
      <c r="C4" s="2" t="s">
        <v>2</v>
      </c>
    </row>
    <row r="5" spans="1:11">
      <c r="B5" s="2"/>
    </row>
    <row r="6" spans="1:11">
      <c r="B6" s="2" t="s">
        <v>3</v>
      </c>
      <c r="C6" s="2" t="s">
        <v>2</v>
      </c>
    </row>
    <row r="7" spans="1:11">
      <c r="B7" s="2"/>
    </row>
    <row r="8" spans="1:11">
      <c r="B8" s="2" t="s">
        <v>4</v>
      </c>
      <c r="E8" s="2" t="s">
        <v>5</v>
      </c>
    </row>
    <row r="9" spans="1:11" ht="11.85" customHeight="1">
      <c r="B9" s="2"/>
    </row>
    <row r="10" spans="1:11">
      <c r="B10" s="2" t="s">
        <v>6</v>
      </c>
    </row>
    <row r="11" spans="1:11" ht="11.85" customHeight="1">
      <c r="H11" s="12" t="s">
        <v>39</v>
      </c>
      <c r="J11" s="4"/>
    </row>
    <row r="12" spans="1:11" ht="16.350000000000001" customHeight="1">
      <c r="A12" s="99" t="s">
        <v>8</v>
      </c>
      <c r="B12" s="99" t="s">
        <v>9</v>
      </c>
      <c r="C12" s="99" t="s">
        <v>10</v>
      </c>
      <c r="D12" s="99" t="s">
        <v>11</v>
      </c>
      <c r="E12" s="99" t="s">
        <v>12</v>
      </c>
      <c r="F12" s="99" t="s">
        <v>40</v>
      </c>
      <c r="G12" s="99" t="s">
        <v>14</v>
      </c>
      <c r="H12" s="99" t="s">
        <v>15</v>
      </c>
      <c r="I12" s="99" t="s">
        <v>16</v>
      </c>
      <c r="J12" s="99" t="s">
        <v>41</v>
      </c>
      <c r="K12" s="99" t="s">
        <v>18</v>
      </c>
    </row>
    <row r="13" spans="1:11" ht="14.1" customHeight="1">
      <c r="A13" s="99"/>
      <c r="B13" s="99"/>
      <c r="C13" s="99"/>
      <c r="D13" s="99"/>
      <c r="E13" s="99"/>
      <c r="F13" s="99"/>
      <c r="G13" s="99"/>
      <c r="H13" s="99"/>
      <c r="I13" s="99"/>
      <c r="J13" s="99"/>
      <c r="K13" s="99"/>
    </row>
    <row r="14" spans="1:11" ht="10.199999999999999" customHeight="1">
      <c r="A14" s="99"/>
      <c r="B14" s="99"/>
      <c r="C14" s="99"/>
      <c r="D14" s="99"/>
      <c r="E14" s="99"/>
      <c r="F14" s="99"/>
      <c r="G14" s="99"/>
      <c r="H14" s="99"/>
      <c r="I14" s="99"/>
      <c r="J14" s="99"/>
      <c r="K14" s="99"/>
    </row>
    <row r="15" spans="1:11" ht="5.25" customHeight="1">
      <c r="A15" s="99"/>
      <c r="B15" s="99"/>
      <c r="C15" s="99"/>
      <c r="D15" s="99"/>
      <c r="E15" s="99"/>
      <c r="F15" s="99"/>
      <c r="G15" s="99"/>
      <c r="H15" s="99"/>
      <c r="I15" s="99"/>
      <c r="J15" s="99"/>
      <c r="K15" s="99"/>
    </row>
    <row r="16" spans="1:11" ht="192.45" customHeight="1">
      <c r="A16" s="13" t="s">
        <v>19</v>
      </c>
      <c r="B16" s="6" t="s">
        <v>42</v>
      </c>
      <c r="C16" s="13" t="s">
        <v>43</v>
      </c>
      <c r="D16" s="13" t="s">
        <v>44</v>
      </c>
      <c r="E16" s="14">
        <v>1200</v>
      </c>
      <c r="F16" s="15">
        <v>22</v>
      </c>
      <c r="G16" s="13">
        <f>PRODUCT(E16:F16)</f>
        <v>26400</v>
      </c>
      <c r="H16" s="13">
        <f>0.08*G16</f>
        <v>2112</v>
      </c>
      <c r="I16" s="13">
        <f>SUM(G16:H16)</f>
        <v>28512</v>
      </c>
      <c r="J16" s="16"/>
      <c r="K16" s="16"/>
    </row>
    <row r="17" spans="1:31">
      <c r="A17" s="17"/>
      <c r="B17" s="18" t="s">
        <v>34</v>
      </c>
      <c r="C17" s="18"/>
      <c r="D17" s="18"/>
      <c r="E17" s="19"/>
      <c r="F17" s="20"/>
      <c r="G17" s="13">
        <f>SUM(G16)</f>
        <v>26400</v>
      </c>
      <c r="H17" s="13"/>
      <c r="I17" s="13">
        <f>SUM(I16)</f>
        <v>28512</v>
      </c>
      <c r="J17" s="16"/>
      <c r="K17" s="16"/>
    </row>
    <row r="18" spans="1:31" s="9" customFormat="1">
      <c r="A18" s="21"/>
      <c r="B18" s="22">
        <v>2.3E-2</v>
      </c>
      <c r="C18" s="21"/>
      <c r="D18" s="21"/>
      <c r="E18" s="23"/>
      <c r="F18" s="8"/>
      <c r="G18" s="8">
        <f>SUM(G17,G17*0.023)</f>
        <v>27007.200000000001</v>
      </c>
      <c r="H18" s="8"/>
      <c r="I18" s="8">
        <f>SUM(I17,I17*0.023)</f>
        <v>29167.776000000002</v>
      </c>
      <c r="J18" s="24"/>
      <c r="K18" s="24"/>
    </row>
    <row r="19" spans="1:31" s="28" customFormat="1" ht="15.6">
      <c r="A19" s="25"/>
      <c r="B19" s="25"/>
      <c r="C19" s="25"/>
      <c r="D19" s="25"/>
      <c r="E19" s="25"/>
      <c r="F19" s="26"/>
      <c r="G19" s="26"/>
      <c r="H19" s="27"/>
    </row>
    <row r="20" spans="1:31" s="28" customFormat="1" ht="15.6">
      <c r="A20" s="25"/>
      <c r="B20" s="25" t="s">
        <v>45</v>
      </c>
      <c r="C20" s="25"/>
      <c r="D20" s="25"/>
      <c r="E20" s="25"/>
      <c r="F20" s="26"/>
      <c r="G20" s="26"/>
      <c r="H20" s="27"/>
    </row>
    <row r="21" spans="1:31" s="28" customFormat="1" ht="88.2" customHeight="1">
      <c r="A21" s="25"/>
      <c r="B21" s="106" t="s">
        <v>147</v>
      </c>
      <c r="C21" s="107"/>
      <c r="D21" s="107"/>
      <c r="E21" s="107"/>
      <c r="F21" s="108"/>
      <c r="G21" s="108"/>
      <c r="H21" s="109"/>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row>
    <row r="22" spans="1:31" ht="15">
      <c r="A22" s="29"/>
      <c r="B22" s="29"/>
      <c r="C22" s="29"/>
      <c r="D22" s="29"/>
      <c r="E22" s="29"/>
      <c r="F22" s="29"/>
      <c r="G22" s="29"/>
      <c r="H22" s="29"/>
    </row>
    <row r="23" spans="1:31">
      <c r="B23" s="2" t="s">
        <v>35</v>
      </c>
    </row>
    <row r="24" spans="1:31">
      <c r="B24" s="11"/>
    </row>
    <row r="25" spans="1:31">
      <c r="B25" s="11" t="s">
        <v>36</v>
      </c>
    </row>
    <row r="26" spans="1:31">
      <c r="B26" s="11" t="s">
        <v>37</v>
      </c>
    </row>
  </sheetData>
  <mergeCells count="11">
    <mergeCell ref="F12:F15"/>
    <mergeCell ref="A12:A15"/>
    <mergeCell ref="B12:B15"/>
    <mergeCell ref="C12:C15"/>
    <mergeCell ref="D12:D15"/>
    <mergeCell ref="E12:E15"/>
    <mergeCell ref="G12:G15"/>
    <mergeCell ref="H12:H15"/>
    <mergeCell ref="I12:I15"/>
    <mergeCell ref="J12:J15"/>
    <mergeCell ref="K12:K15"/>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3:L30"/>
  <sheetViews>
    <sheetView topLeftCell="A13" workbookViewId="0"/>
  </sheetViews>
  <sheetFormatPr defaultRowHeight="13.8"/>
  <cols>
    <col min="1" max="1" width="3.8984375" customWidth="1"/>
    <col min="2" max="2" width="44.8984375" customWidth="1"/>
    <col min="3" max="3" width="8.5" customWidth="1"/>
    <col min="4" max="4" width="10.69921875" style="30" customWidth="1"/>
    <col min="5" max="5" width="8" customWidth="1"/>
    <col min="6" max="6" width="7.59765625" style="31" customWidth="1"/>
    <col min="7" max="7" width="7" customWidth="1"/>
    <col min="8" max="8" width="9" customWidth="1"/>
    <col min="9" max="10" width="8.69921875" customWidth="1"/>
    <col min="11" max="1024" width="10.59765625" customWidth="1"/>
    <col min="1025" max="1025" width="9" customWidth="1"/>
  </cols>
  <sheetData>
    <row r="3" spans="1:12">
      <c r="D3" s="32" t="s">
        <v>0</v>
      </c>
    </row>
    <row r="5" spans="1:12">
      <c r="B5" s="2" t="s">
        <v>1</v>
      </c>
      <c r="C5" s="2"/>
      <c r="D5" s="33" t="s">
        <v>2</v>
      </c>
    </row>
    <row r="6" spans="1:12">
      <c r="B6" s="2"/>
      <c r="C6" s="2"/>
    </row>
    <row r="7" spans="1:12">
      <c r="B7" s="2" t="s">
        <v>3</v>
      </c>
      <c r="C7" s="2"/>
      <c r="D7" s="33" t="s">
        <v>2</v>
      </c>
    </row>
    <row r="8" spans="1:12">
      <c r="B8" s="2"/>
      <c r="C8" s="2"/>
    </row>
    <row r="9" spans="1:12">
      <c r="B9" s="2" t="s">
        <v>4</v>
      </c>
      <c r="C9" s="2"/>
      <c r="F9" s="34" t="s">
        <v>5</v>
      </c>
    </row>
    <row r="10" spans="1:12">
      <c r="B10" s="2"/>
      <c r="C10" s="2"/>
    </row>
    <row r="11" spans="1:12">
      <c r="B11" s="2"/>
      <c r="C11" s="2"/>
    </row>
    <row r="12" spans="1:12">
      <c r="B12" s="2" t="s">
        <v>6</v>
      </c>
      <c r="C12" s="2"/>
    </row>
    <row r="13" spans="1:12">
      <c r="I13" s="12" t="s">
        <v>46</v>
      </c>
      <c r="K13" s="4"/>
    </row>
    <row r="14" spans="1:12" ht="17.100000000000001" customHeight="1">
      <c r="A14" s="99" t="s">
        <v>8</v>
      </c>
      <c r="B14" s="99" t="s">
        <v>9</v>
      </c>
      <c r="C14" s="35"/>
      <c r="D14" s="100" t="s">
        <v>10</v>
      </c>
      <c r="E14" s="99" t="s">
        <v>11</v>
      </c>
      <c r="F14" s="100" t="s">
        <v>12</v>
      </c>
      <c r="G14" s="99" t="s">
        <v>13</v>
      </c>
      <c r="H14" s="99" t="s">
        <v>14</v>
      </c>
      <c r="I14" s="99" t="s">
        <v>15</v>
      </c>
      <c r="J14" s="99" t="s">
        <v>16</v>
      </c>
      <c r="K14" s="99" t="s">
        <v>47</v>
      </c>
      <c r="L14" s="99" t="s">
        <v>18</v>
      </c>
    </row>
    <row r="15" spans="1:12" ht="18.600000000000001" customHeight="1">
      <c r="A15" s="99"/>
      <c r="B15" s="99"/>
      <c r="C15" s="36"/>
      <c r="D15" s="100"/>
      <c r="E15" s="99"/>
      <c r="F15" s="100"/>
      <c r="G15" s="99"/>
      <c r="H15" s="99"/>
      <c r="I15" s="99"/>
      <c r="J15" s="99"/>
      <c r="K15" s="99"/>
      <c r="L15" s="99"/>
    </row>
    <row r="16" spans="1:12" ht="15" customHeight="1">
      <c r="A16" s="99"/>
      <c r="B16" s="99"/>
      <c r="C16" s="36"/>
      <c r="D16" s="100"/>
      <c r="E16" s="99"/>
      <c r="F16" s="100"/>
      <c r="G16" s="99"/>
      <c r="H16" s="99"/>
      <c r="I16" s="99"/>
      <c r="J16" s="99"/>
      <c r="K16" s="99"/>
      <c r="L16" s="99"/>
    </row>
    <row r="17" spans="1:12" ht="36" customHeight="1">
      <c r="A17" s="99"/>
      <c r="B17" s="99"/>
      <c r="C17" s="37"/>
      <c r="D17" s="100"/>
      <c r="E17" s="99"/>
      <c r="F17" s="100"/>
      <c r="G17" s="99"/>
      <c r="H17" s="99"/>
      <c r="I17" s="99"/>
      <c r="J17" s="99"/>
      <c r="K17" s="99"/>
      <c r="L17" s="99"/>
    </row>
    <row r="18" spans="1:12" ht="25.95" customHeight="1">
      <c r="A18" s="7" t="s">
        <v>19</v>
      </c>
      <c r="B18" s="6" t="s">
        <v>48</v>
      </c>
      <c r="C18" s="5"/>
      <c r="D18" s="38" t="s">
        <v>49</v>
      </c>
      <c r="E18" s="5" t="s">
        <v>22</v>
      </c>
      <c r="F18" s="7">
        <v>1500</v>
      </c>
      <c r="G18" s="5">
        <v>3.3</v>
      </c>
      <c r="H18" s="5">
        <f>PRODUCT(F18:G18)</f>
        <v>4950</v>
      </c>
      <c r="I18" s="5">
        <f>0.08*H18</f>
        <v>396</v>
      </c>
      <c r="J18" s="5">
        <f>SUM(H18:I18)</f>
        <v>5346</v>
      </c>
      <c r="K18" s="5"/>
      <c r="L18" s="5"/>
    </row>
    <row r="19" spans="1:12" ht="62.7" customHeight="1">
      <c r="A19" s="7" t="s">
        <v>23</v>
      </c>
      <c r="B19" s="6" t="s">
        <v>50</v>
      </c>
      <c r="C19" s="5"/>
      <c r="D19" s="38" t="s">
        <v>51</v>
      </c>
      <c r="E19" s="5" t="s">
        <v>22</v>
      </c>
      <c r="F19" s="7">
        <v>6200</v>
      </c>
      <c r="G19" s="5">
        <v>5.5</v>
      </c>
      <c r="H19" s="5">
        <f>PRODUCT(F19:G19)</f>
        <v>34100</v>
      </c>
      <c r="I19" s="5">
        <f>0.08*H19</f>
        <v>2728</v>
      </c>
      <c r="J19" s="5">
        <f>SUM(H19:I19)</f>
        <v>36828</v>
      </c>
      <c r="K19" s="5"/>
      <c r="L19" s="5"/>
    </row>
    <row r="20" spans="1:12" ht="85.5" customHeight="1">
      <c r="A20" s="7" t="s">
        <v>25</v>
      </c>
      <c r="B20" s="6" t="s">
        <v>52</v>
      </c>
      <c r="C20" s="5"/>
      <c r="D20" s="38" t="s">
        <v>49</v>
      </c>
      <c r="E20" s="5" t="s">
        <v>22</v>
      </c>
      <c r="F20" s="7">
        <v>1900</v>
      </c>
      <c r="G20" s="5">
        <v>28.5</v>
      </c>
      <c r="H20" s="5">
        <f>PRODUCT(F20:G20)</f>
        <v>54150</v>
      </c>
      <c r="I20" s="5">
        <f>0.08*H20</f>
        <v>4332</v>
      </c>
      <c r="J20" s="5">
        <f>SUM(H20:I20)</f>
        <v>58482</v>
      </c>
      <c r="K20" s="5"/>
      <c r="L20" s="5"/>
    </row>
    <row r="21" spans="1:12" ht="34.5" customHeight="1">
      <c r="A21" s="7" t="s">
        <v>27</v>
      </c>
      <c r="B21" s="6" t="s">
        <v>53</v>
      </c>
      <c r="C21" s="5"/>
      <c r="D21" s="38" t="s">
        <v>51</v>
      </c>
      <c r="E21" s="5" t="s">
        <v>22</v>
      </c>
      <c r="F21" s="7">
        <v>5200</v>
      </c>
      <c r="G21" s="5">
        <v>2.5</v>
      </c>
      <c r="H21" s="5">
        <f>PRODUCT(F21:G21)</f>
        <v>13000</v>
      </c>
      <c r="I21" s="5">
        <f>0.08*H21</f>
        <v>1040</v>
      </c>
      <c r="J21" s="5">
        <f>SUM(H21:I21)</f>
        <v>14040</v>
      </c>
      <c r="K21" s="5"/>
      <c r="L21" s="5"/>
    </row>
    <row r="22" spans="1:12" ht="37.5" customHeight="1">
      <c r="A22" s="7" t="s">
        <v>29</v>
      </c>
      <c r="B22" s="6" t="s">
        <v>54</v>
      </c>
      <c r="C22" s="5"/>
      <c r="D22" s="38" t="s">
        <v>51</v>
      </c>
      <c r="E22" s="5" t="s">
        <v>22</v>
      </c>
      <c r="F22" s="7">
        <v>5200</v>
      </c>
      <c r="G22" s="5">
        <v>3.5</v>
      </c>
      <c r="H22" s="5">
        <f>PRODUCT(F22:G22)</f>
        <v>18200</v>
      </c>
      <c r="I22" s="5">
        <f>0.08*H22</f>
        <v>1456</v>
      </c>
      <c r="J22" s="5">
        <f>SUM(H22:I22)</f>
        <v>19656</v>
      </c>
      <c r="K22" s="5"/>
      <c r="L22" s="5"/>
    </row>
    <row r="23" spans="1:12">
      <c r="A23" s="39"/>
      <c r="B23" s="39" t="s">
        <v>34</v>
      </c>
      <c r="C23" s="39"/>
      <c r="D23" s="7"/>
      <c r="E23" s="39"/>
      <c r="F23" s="40"/>
      <c r="G23" s="5"/>
      <c r="H23" s="5">
        <f>SUM(H18:H22)</f>
        <v>124400</v>
      </c>
      <c r="I23" s="5"/>
      <c r="J23" s="5">
        <f>SUM(J18:J22)</f>
        <v>134352</v>
      </c>
      <c r="K23" s="5"/>
      <c r="L23" s="5"/>
    </row>
    <row r="24" spans="1:12" s="9" customFormat="1">
      <c r="A24" s="21"/>
      <c r="B24" s="22">
        <v>2.3E-2</v>
      </c>
      <c r="C24" s="21"/>
      <c r="D24" s="23"/>
      <c r="E24" s="21"/>
      <c r="F24" s="41"/>
      <c r="G24" s="8"/>
      <c r="H24" s="8">
        <f>SUM(H23,H23*0.023)</f>
        <v>127261.2</v>
      </c>
      <c r="I24" s="8"/>
      <c r="J24" s="8">
        <f>SUM(J23,J23*0.023)</f>
        <v>137442.09599999999</v>
      </c>
      <c r="K24" s="5"/>
      <c r="L24" s="5"/>
    </row>
    <row r="25" spans="1:12" ht="15.6">
      <c r="A25" s="42"/>
      <c r="B25" s="43"/>
      <c r="C25" s="43"/>
      <c r="D25" s="44"/>
      <c r="E25" s="43"/>
      <c r="F25" s="45"/>
      <c r="G25" s="46"/>
      <c r="H25" s="46"/>
      <c r="I25" s="47"/>
    </row>
    <row r="26" spans="1:12" ht="15">
      <c r="A26" s="29"/>
      <c r="B26" s="29"/>
      <c r="C26" s="29"/>
      <c r="D26" s="48"/>
      <c r="E26" s="29"/>
      <c r="F26" s="49"/>
      <c r="G26" s="29"/>
      <c r="H26" s="29"/>
      <c r="I26" s="29"/>
    </row>
    <row r="27" spans="1:12">
      <c r="B27" s="2" t="s">
        <v>35</v>
      </c>
      <c r="C27" s="2"/>
    </row>
    <row r="28" spans="1:12">
      <c r="B28" s="2"/>
      <c r="C28" s="2"/>
    </row>
    <row r="29" spans="1:12">
      <c r="B29" s="11" t="s">
        <v>36</v>
      </c>
      <c r="C29" s="11"/>
    </row>
    <row r="30" spans="1:12">
      <c r="B30" s="11" t="s">
        <v>37</v>
      </c>
      <c r="C30" s="11"/>
    </row>
  </sheetData>
  <mergeCells count="11">
    <mergeCell ref="G14:G17"/>
    <mergeCell ref="A14:A17"/>
    <mergeCell ref="B14:B17"/>
    <mergeCell ref="D14:D17"/>
    <mergeCell ref="E14:E17"/>
    <mergeCell ref="F14:F17"/>
    <mergeCell ref="H14:H17"/>
    <mergeCell ref="I14:I17"/>
    <mergeCell ref="J14:J17"/>
    <mergeCell ref="K14:K17"/>
    <mergeCell ref="L14:L17"/>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2:K30"/>
  <sheetViews>
    <sheetView topLeftCell="A21" workbookViewId="0"/>
  </sheetViews>
  <sheetFormatPr defaultRowHeight="13.8"/>
  <cols>
    <col min="1" max="1" width="4" customWidth="1"/>
    <col min="2" max="2" width="52.3984375" style="50" customWidth="1"/>
    <col min="3" max="3" width="10.3984375" customWidth="1"/>
    <col min="4" max="4" width="6.3984375" customWidth="1"/>
    <col min="5" max="5" width="6.19921875" style="31" customWidth="1"/>
    <col min="6" max="6" width="7.59765625" customWidth="1"/>
    <col min="7" max="7" width="11" customWidth="1"/>
    <col min="8" max="8" width="8" customWidth="1"/>
    <col min="9" max="9" width="9.59765625" customWidth="1"/>
    <col min="10" max="1024" width="10.59765625" customWidth="1"/>
    <col min="1025" max="1025" width="9" customWidth="1"/>
  </cols>
  <sheetData>
    <row r="2" spans="1:11">
      <c r="C2" s="1" t="s">
        <v>0</v>
      </c>
    </row>
    <row r="3" spans="1:11">
      <c r="B3" s="50" t="s">
        <v>1</v>
      </c>
      <c r="C3" s="2" t="s">
        <v>2</v>
      </c>
    </row>
    <row r="5" spans="1:11">
      <c r="B5" s="50" t="s">
        <v>3</v>
      </c>
      <c r="C5" s="2" t="s">
        <v>2</v>
      </c>
    </row>
    <row r="7" spans="1:11">
      <c r="B7" s="50" t="s">
        <v>4</v>
      </c>
      <c r="E7" s="34" t="s">
        <v>5</v>
      </c>
    </row>
    <row r="9" spans="1:11">
      <c r="B9" s="50" t="s">
        <v>6</v>
      </c>
    </row>
    <row r="10" spans="1:11">
      <c r="H10" s="12" t="s">
        <v>55</v>
      </c>
      <c r="J10" s="4"/>
    </row>
    <row r="11" spans="1:11">
      <c r="A11" s="99" t="s">
        <v>8</v>
      </c>
      <c r="B11" s="99" t="s">
        <v>9</v>
      </c>
      <c r="C11" s="99" t="s">
        <v>10</v>
      </c>
      <c r="D11" s="99" t="s">
        <v>11</v>
      </c>
      <c r="E11" s="100" t="s">
        <v>12</v>
      </c>
      <c r="F11" s="99" t="s">
        <v>13</v>
      </c>
      <c r="G11" s="99" t="s">
        <v>14</v>
      </c>
      <c r="H11" s="99" t="s">
        <v>15</v>
      </c>
      <c r="I11" s="99" t="s">
        <v>16</v>
      </c>
      <c r="J11" s="99" t="s">
        <v>47</v>
      </c>
      <c r="K11" s="99" t="s">
        <v>18</v>
      </c>
    </row>
    <row r="12" spans="1:11" ht="17.100000000000001" customHeight="1">
      <c r="A12" s="99"/>
      <c r="B12" s="99"/>
      <c r="C12" s="99"/>
      <c r="D12" s="99"/>
      <c r="E12" s="100"/>
      <c r="F12" s="99"/>
      <c r="G12" s="99"/>
      <c r="H12" s="99"/>
      <c r="I12" s="99"/>
      <c r="J12" s="99"/>
      <c r="K12" s="99"/>
    </row>
    <row r="13" spans="1:11" ht="17.100000000000001" customHeight="1">
      <c r="A13" s="99"/>
      <c r="B13" s="99"/>
      <c r="C13" s="99"/>
      <c r="D13" s="99"/>
      <c r="E13" s="100"/>
      <c r="F13" s="99"/>
      <c r="G13" s="99"/>
      <c r="H13" s="99"/>
      <c r="I13" s="99"/>
      <c r="J13" s="99"/>
      <c r="K13" s="99"/>
    </row>
    <row r="14" spans="1:11" ht="14.1" customHeight="1">
      <c r="A14" s="99"/>
      <c r="B14" s="99"/>
      <c r="C14" s="99"/>
      <c r="D14" s="99"/>
      <c r="E14" s="100"/>
      <c r="F14" s="99"/>
      <c r="G14" s="99"/>
      <c r="H14" s="99"/>
      <c r="I14" s="99"/>
      <c r="J14" s="99"/>
      <c r="K14" s="99"/>
    </row>
    <row r="15" spans="1:11" ht="398.25" customHeight="1">
      <c r="A15" s="51" t="s">
        <v>19</v>
      </c>
      <c r="B15" s="6" t="s">
        <v>56</v>
      </c>
      <c r="C15" s="5" t="s">
        <v>57</v>
      </c>
      <c r="D15" s="5" t="s">
        <v>44</v>
      </c>
      <c r="E15" s="7">
        <v>700</v>
      </c>
      <c r="F15" s="5">
        <v>78</v>
      </c>
      <c r="G15" s="5">
        <f>PRODUCT(E15:F15)</f>
        <v>54600</v>
      </c>
      <c r="H15" s="5">
        <f t="shared" ref="H15:H21" si="0">0.08*G15</f>
        <v>4368</v>
      </c>
      <c r="I15" s="5">
        <f t="shared" ref="I15:I21" si="1">SUM(G15:H15)</f>
        <v>58968</v>
      </c>
      <c r="J15" s="5"/>
      <c r="K15" s="5"/>
    </row>
    <row r="16" spans="1:11" ht="273" customHeight="1">
      <c r="A16" s="51" t="s">
        <v>23</v>
      </c>
      <c r="B16" s="6" t="s">
        <v>58</v>
      </c>
      <c r="C16" s="5" t="s">
        <v>57</v>
      </c>
      <c r="D16" s="7" t="s">
        <v>44</v>
      </c>
      <c r="E16" s="7">
        <v>2750</v>
      </c>
      <c r="F16" s="5">
        <v>22.5</v>
      </c>
      <c r="G16" s="5">
        <f>PRODUCT(E16:F16)</f>
        <v>61875</v>
      </c>
      <c r="H16" s="5">
        <f t="shared" si="0"/>
        <v>4950</v>
      </c>
      <c r="I16" s="5">
        <f t="shared" si="1"/>
        <v>66825</v>
      </c>
      <c r="J16" s="5"/>
      <c r="K16" s="5"/>
    </row>
    <row r="17" spans="1:11" ht="340.5" customHeight="1">
      <c r="A17" s="51" t="s">
        <v>25</v>
      </c>
      <c r="B17" s="6" t="s">
        <v>59</v>
      </c>
      <c r="C17" s="5" t="s">
        <v>57</v>
      </c>
      <c r="D17" s="7" t="s">
        <v>44</v>
      </c>
      <c r="E17" s="7">
        <v>5</v>
      </c>
      <c r="F17" s="5">
        <v>13</v>
      </c>
      <c r="G17" s="5">
        <f>PRODUCT(E17:F17)</f>
        <v>65</v>
      </c>
      <c r="H17" s="5">
        <f t="shared" si="0"/>
        <v>5.2</v>
      </c>
      <c r="I17" s="5">
        <f t="shared" si="1"/>
        <v>70.2</v>
      </c>
      <c r="J17" s="5"/>
      <c r="K17" s="5"/>
    </row>
    <row r="18" spans="1:11" ht="312" customHeight="1">
      <c r="A18" s="51" t="s">
        <v>27</v>
      </c>
      <c r="B18" s="6" t="s">
        <v>60</v>
      </c>
      <c r="C18" s="5" t="s">
        <v>57</v>
      </c>
      <c r="D18" s="7" t="s">
        <v>44</v>
      </c>
      <c r="E18" s="7">
        <v>450</v>
      </c>
      <c r="F18" s="5">
        <v>16.8</v>
      </c>
      <c r="G18" s="5">
        <f>PRODUCT(E18:F18)</f>
        <v>7560</v>
      </c>
      <c r="H18" s="5">
        <f t="shared" si="0"/>
        <v>604.80000000000007</v>
      </c>
      <c r="I18" s="5">
        <f t="shared" si="1"/>
        <v>8164.8</v>
      </c>
      <c r="J18" s="5"/>
      <c r="K18" s="5"/>
    </row>
    <row r="19" spans="1:11" ht="409.5" customHeight="1">
      <c r="A19" s="51" t="s">
        <v>29</v>
      </c>
      <c r="B19" s="52" t="s">
        <v>61</v>
      </c>
      <c r="C19" s="5" t="s">
        <v>57</v>
      </c>
      <c r="D19" s="7" t="s">
        <v>44</v>
      </c>
      <c r="E19" s="7">
        <v>250</v>
      </c>
      <c r="F19" s="5">
        <v>22</v>
      </c>
      <c r="G19" s="5">
        <f>F19*E19</f>
        <v>5500</v>
      </c>
      <c r="H19" s="5">
        <f t="shared" si="0"/>
        <v>440</v>
      </c>
      <c r="I19" s="5">
        <f t="shared" si="1"/>
        <v>5940</v>
      </c>
      <c r="J19" s="5"/>
      <c r="K19" s="5"/>
    </row>
    <row r="20" spans="1:11" ht="399.75" customHeight="1">
      <c r="A20" s="51" t="s">
        <v>31</v>
      </c>
      <c r="B20" s="52" t="s">
        <v>62</v>
      </c>
      <c r="C20" s="5" t="s">
        <v>57</v>
      </c>
      <c r="D20" s="7" t="s">
        <v>44</v>
      </c>
      <c r="E20" s="7">
        <v>20</v>
      </c>
      <c r="F20" s="5">
        <v>59.9</v>
      </c>
      <c r="G20" s="5">
        <f>F20*E20</f>
        <v>1198</v>
      </c>
      <c r="H20" s="5">
        <f t="shared" si="0"/>
        <v>95.84</v>
      </c>
      <c r="I20" s="5">
        <f t="shared" si="1"/>
        <v>1293.8399999999999</v>
      </c>
      <c r="J20" s="5"/>
      <c r="K20" s="5"/>
    </row>
    <row r="21" spans="1:11" ht="105" customHeight="1">
      <c r="A21" s="5" t="s">
        <v>63</v>
      </c>
      <c r="B21" s="52" t="s">
        <v>64</v>
      </c>
      <c r="C21" s="5" t="s">
        <v>57</v>
      </c>
      <c r="D21" s="7" t="s">
        <v>44</v>
      </c>
      <c r="E21" s="7">
        <v>25</v>
      </c>
      <c r="F21" s="5">
        <v>12</v>
      </c>
      <c r="G21" s="5">
        <f>PRODUCT(E21:F21)</f>
        <v>300</v>
      </c>
      <c r="H21" s="5">
        <f t="shared" si="0"/>
        <v>24</v>
      </c>
      <c r="I21" s="5">
        <f t="shared" si="1"/>
        <v>324</v>
      </c>
      <c r="J21" s="5"/>
      <c r="K21" s="5"/>
    </row>
    <row r="22" spans="1:11">
      <c r="A22" s="5"/>
      <c r="B22" s="5" t="s">
        <v>34</v>
      </c>
      <c r="C22" s="5"/>
      <c r="D22" s="5"/>
      <c r="E22" s="7"/>
      <c r="F22" s="5"/>
      <c r="G22" s="5">
        <f>SUM(G15:G21)</f>
        <v>131098</v>
      </c>
      <c r="H22" s="5"/>
      <c r="I22" s="5">
        <f>SUM(I15:I21)</f>
        <v>141585.84</v>
      </c>
      <c r="J22" s="5"/>
      <c r="K22" s="5"/>
    </row>
    <row r="23" spans="1:11" s="9" customFormat="1">
      <c r="A23" s="8"/>
      <c r="B23" s="22">
        <v>2.3E-2</v>
      </c>
      <c r="C23" s="8"/>
      <c r="D23" s="8"/>
      <c r="E23" s="23"/>
      <c r="F23" s="8"/>
      <c r="G23" s="8">
        <f>SUM(G22,G22*0.023)</f>
        <v>134113.25399999999</v>
      </c>
      <c r="H23" s="8"/>
      <c r="I23" s="8">
        <f>SUM(I22,I22*0.023)</f>
        <v>144842.31432</v>
      </c>
      <c r="J23" s="5"/>
      <c r="K23" s="5"/>
    </row>
    <row r="24" spans="1:11" ht="15.6">
      <c r="A24" s="42"/>
      <c r="B24" s="43"/>
      <c r="C24" s="43"/>
      <c r="D24" s="43"/>
      <c r="E24" s="45"/>
      <c r="F24" s="46"/>
      <c r="G24" s="46"/>
      <c r="H24" s="47"/>
    </row>
    <row r="25" spans="1:11" ht="15.6">
      <c r="A25" s="29"/>
      <c r="B25" s="43"/>
      <c r="C25" s="29"/>
      <c r="D25" s="29"/>
      <c r="E25" s="49"/>
      <c r="F25" s="29"/>
      <c r="G25" s="29"/>
      <c r="H25" s="29"/>
    </row>
    <row r="26" spans="1:11">
      <c r="B26" s="50" t="s">
        <v>35</v>
      </c>
    </row>
    <row r="28" spans="1:11">
      <c r="B28" s="53"/>
    </row>
    <row r="29" spans="1:11">
      <c r="B29" s="53" t="s">
        <v>36</v>
      </c>
    </row>
    <row r="30" spans="1:11">
      <c r="B30" s="53" t="s">
        <v>37</v>
      </c>
    </row>
  </sheetData>
  <mergeCells count="11">
    <mergeCell ref="F11:F14"/>
    <mergeCell ref="A11:A14"/>
    <mergeCell ref="B11:B14"/>
    <mergeCell ref="C11:C14"/>
    <mergeCell ref="D11:D14"/>
    <mergeCell ref="E11:E14"/>
    <mergeCell ref="G11:G14"/>
    <mergeCell ref="H11:H14"/>
    <mergeCell ref="I11:I14"/>
    <mergeCell ref="J11:J14"/>
    <mergeCell ref="K11:K14"/>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dimension ref="A1:N43"/>
  <sheetViews>
    <sheetView topLeftCell="A22" workbookViewId="0"/>
  </sheetViews>
  <sheetFormatPr defaultRowHeight="13.8"/>
  <cols>
    <col min="1" max="1" width="3.3984375" customWidth="1"/>
    <col min="2" max="2" width="62.09765625" customWidth="1"/>
    <col min="3" max="3" width="12.69921875" customWidth="1"/>
    <col min="4" max="4" width="5.59765625" customWidth="1"/>
    <col min="5" max="5" width="5.19921875" style="31" customWidth="1"/>
    <col min="6" max="6" width="6" customWidth="1"/>
    <col min="7" max="7" width="9.3984375" customWidth="1"/>
    <col min="8" max="8" width="8.09765625" customWidth="1"/>
    <col min="9" max="9" width="10.69921875" customWidth="1"/>
    <col min="10" max="10" width="8.19921875" customWidth="1"/>
    <col min="11" max="11" width="8.3984375" customWidth="1"/>
    <col min="12" max="1024" width="10.59765625" customWidth="1"/>
    <col min="1025" max="1025" width="9" customWidth="1"/>
  </cols>
  <sheetData>
    <row r="1" spans="1:14">
      <c r="C1" s="54"/>
    </row>
    <row r="2" spans="1:14">
      <c r="C2" s="1" t="s">
        <v>65</v>
      </c>
    </row>
    <row r="4" spans="1:14">
      <c r="B4" s="2" t="s">
        <v>1</v>
      </c>
      <c r="C4" s="2" t="s">
        <v>66</v>
      </c>
    </row>
    <row r="5" spans="1:14">
      <c r="B5" s="2"/>
    </row>
    <row r="6" spans="1:14">
      <c r="B6" s="2" t="s">
        <v>3</v>
      </c>
      <c r="C6" s="2" t="s">
        <v>67</v>
      </c>
    </row>
    <row r="7" spans="1:14">
      <c r="B7" s="2"/>
    </row>
    <row r="8" spans="1:14">
      <c r="B8" s="2" t="s">
        <v>4</v>
      </c>
      <c r="E8" s="34" t="s">
        <v>5</v>
      </c>
    </row>
    <row r="9" spans="1:14">
      <c r="B9" s="2"/>
    </row>
    <row r="10" spans="1:14">
      <c r="B10" s="2" t="s">
        <v>6</v>
      </c>
    </row>
    <row r="11" spans="1:14">
      <c r="H11" s="12" t="s">
        <v>68</v>
      </c>
      <c r="J11" s="4"/>
    </row>
    <row r="12" spans="1:14" ht="14.1" customHeight="1">
      <c r="A12" s="102" t="s">
        <v>8</v>
      </c>
      <c r="B12" s="99" t="s">
        <v>9</v>
      </c>
      <c r="C12" s="101" t="s">
        <v>10</v>
      </c>
      <c r="D12" s="101" t="s">
        <v>11</v>
      </c>
      <c r="E12" s="100" t="s">
        <v>12</v>
      </c>
      <c r="F12" s="101" t="s">
        <v>13</v>
      </c>
      <c r="G12" s="101" t="s">
        <v>14</v>
      </c>
      <c r="H12" s="101" t="s">
        <v>15</v>
      </c>
      <c r="I12" s="101" t="s">
        <v>16</v>
      </c>
      <c r="J12" s="101" t="s">
        <v>69</v>
      </c>
      <c r="K12" s="101" t="s">
        <v>18</v>
      </c>
      <c r="L12" s="55"/>
      <c r="M12" s="56"/>
      <c r="N12" s="56"/>
    </row>
    <row r="13" spans="1:14" ht="14.1" customHeight="1">
      <c r="A13" s="102"/>
      <c r="B13" s="99"/>
      <c r="C13" s="101"/>
      <c r="D13" s="101"/>
      <c r="E13" s="100"/>
      <c r="F13" s="101"/>
      <c r="G13" s="101"/>
      <c r="H13" s="101"/>
      <c r="I13" s="101"/>
      <c r="J13" s="101"/>
      <c r="K13" s="101"/>
      <c r="L13" s="55"/>
      <c r="M13" s="56"/>
      <c r="N13" s="56"/>
    </row>
    <row r="14" spans="1:14" ht="13.5" customHeight="1">
      <c r="A14" s="102"/>
      <c r="B14" s="99"/>
      <c r="C14" s="101"/>
      <c r="D14" s="101"/>
      <c r="E14" s="100"/>
      <c r="F14" s="101"/>
      <c r="G14" s="101"/>
      <c r="H14" s="101"/>
      <c r="I14" s="101"/>
      <c r="J14" s="101"/>
      <c r="K14" s="101"/>
      <c r="L14" s="55"/>
      <c r="M14" s="56"/>
      <c r="N14" s="56"/>
    </row>
    <row r="15" spans="1:14" ht="34.5" customHeight="1">
      <c r="A15" s="102"/>
      <c r="B15" s="99"/>
      <c r="C15" s="101"/>
      <c r="D15" s="101"/>
      <c r="E15" s="100"/>
      <c r="F15" s="101"/>
      <c r="G15" s="101"/>
      <c r="H15" s="101"/>
      <c r="I15" s="101"/>
      <c r="J15" s="101"/>
      <c r="K15" s="101"/>
      <c r="L15" s="55"/>
      <c r="M15" s="56"/>
      <c r="N15" s="56"/>
    </row>
    <row r="16" spans="1:14" ht="318.60000000000002" customHeight="1">
      <c r="A16" s="5" t="s">
        <v>19</v>
      </c>
      <c r="B16" s="6" t="s">
        <v>70</v>
      </c>
      <c r="C16" s="5" t="s">
        <v>49</v>
      </c>
      <c r="D16" s="5" t="s">
        <v>44</v>
      </c>
      <c r="E16" s="7">
        <v>320</v>
      </c>
      <c r="F16" s="5">
        <v>46</v>
      </c>
      <c r="G16" s="5">
        <f t="shared" ref="G16:G23" si="0">PRODUCT(E16:F16)</f>
        <v>14720</v>
      </c>
      <c r="H16" s="5">
        <f t="shared" ref="H16:H23" si="1">0.08*G16</f>
        <v>1177.6000000000001</v>
      </c>
      <c r="I16" s="5">
        <f t="shared" ref="I16:I23" si="2">SUM(G16:H16)</f>
        <v>15897.6</v>
      </c>
      <c r="J16" s="5"/>
      <c r="K16" s="5"/>
      <c r="L16" s="55"/>
      <c r="M16" s="56"/>
      <c r="N16" s="56"/>
    </row>
    <row r="17" spans="1:14" ht="360" customHeight="1">
      <c r="A17" s="5" t="s">
        <v>23</v>
      </c>
      <c r="B17" s="6" t="s">
        <v>71</v>
      </c>
      <c r="C17" s="5" t="s">
        <v>49</v>
      </c>
      <c r="D17" s="5" t="s">
        <v>44</v>
      </c>
      <c r="E17" s="7">
        <v>240</v>
      </c>
      <c r="F17" s="5">
        <v>80</v>
      </c>
      <c r="G17" s="5">
        <f t="shared" si="0"/>
        <v>19200</v>
      </c>
      <c r="H17" s="5">
        <f t="shared" si="1"/>
        <v>1536</v>
      </c>
      <c r="I17" s="5">
        <f t="shared" si="2"/>
        <v>20736</v>
      </c>
      <c r="J17" s="5"/>
      <c r="K17" s="5"/>
      <c r="L17" s="55"/>
      <c r="M17" s="56"/>
      <c r="N17" s="56"/>
    </row>
    <row r="18" spans="1:14" ht="357" customHeight="1">
      <c r="A18" s="5" t="s">
        <v>25</v>
      </c>
      <c r="B18" s="6" t="s">
        <v>72</v>
      </c>
      <c r="C18" s="5" t="s">
        <v>49</v>
      </c>
      <c r="D18" s="5" t="s">
        <v>73</v>
      </c>
      <c r="E18" s="7">
        <v>270</v>
      </c>
      <c r="F18" s="5">
        <v>60</v>
      </c>
      <c r="G18" s="5">
        <f t="shared" si="0"/>
        <v>16200</v>
      </c>
      <c r="H18" s="5">
        <f t="shared" si="1"/>
        <v>1296</v>
      </c>
      <c r="I18" s="5">
        <f t="shared" si="2"/>
        <v>17496</v>
      </c>
      <c r="J18" s="5"/>
      <c r="K18" s="5"/>
      <c r="L18" s="55"/>
      <c r="M18" s="56"/>
      <c r="N18" s="56"/>
    </row>
    <row r="19" spans="1:14" s="50" customFormat="1" ht="155.25" customHeight="1">
      <c r="A19" s="5" t="s">
        <v>27</v>
      </c>
      <c r="B19" s="6" t="s">
        <v>74</v>
      </c>
      <c r="C19" s="5" t="s">
        <v>49</v>
      </c>
      <c r="D19" s="5" t="s">
        <v>22</v>
      </c>
      <c r="E19" s="7">
        <v>800</v>
      </c>
      <c r="F19" s="5">
        <v>9</v>
      </c>
      <c r="G19" s="5">
        <f t="shared" si="0"/>
        <v>7200</v>
      </c>
      <c r="H19" s="5">
        <f t="shared" si="1"/>
        <v>576</v>
      </c>
      <c r="I19" s="5">
        <f t="shared" si="2"/>
        <v>7776</v>
      </c>
      <c r="J19" s="5"/>
      <c r="K19" s="5"/>
      <c r="L19" s="55"/>
      <c r="M19" s="56"/>
      <c r="N19" s="56"/>
    </row>
    <row r="20" spans="1:14" s="50" customFormat="1" ht="150.75" customHeight="1">
      <c r="A20" s="5" t="s">
        <v>29</v>
      </c>
      <c r="B20" s="6" t="s">
        <v>75</v>
      </c>
      <c r="C20" s="5" t="s">
        <v>49</v>
      </c>
      <c r="D20" s="5" t="s">
        <v>22</v>
      </c>
      <c r="E20" s="7">
        <v>1750</v>
      </c>
      <c r="F20" s="5">
        <v>7</v>
      </c>
      <c r="G20" s="5">
        <f t="shared" si="0"/>
        <v>12250</v>
      </c>
      <c r="H20" s="5">
        <f t="shared" si="1"/>
        <v>980</v>
      </c>
      <c r="I20" s="5">
        <f t="shared" si="2"/>
        <v>13230</v>
      </c>
      <c r="J20" s="5"/>
      <c r="K20" s="5"/>
      <c r="L20" s="55"/>
      <c r="M20" s="56"/>
      <c r="N20" s="56"/>
    </row>
    <row r="21" spans="1:14" ht="149.25" customHeight="1">
      <c r="A21" s="5" t="s">
        <v>31</v>
      </c>
      <c r="B21" s="6" t="s">
        <v>76</v>
      </c>
      <c r="C21" s="5" t="s">
        <v>49</v>
      </c>
      <c r="D21" s="5" t="s">
        <v>22</v>
      </c>
      <c r="E21" s="7">
        <v>300</v>
      </c>
      <c r="F21" s="5">
        <v>6</v>
      </c>
      <c r="G21" s="5">
        <f t="shared" si="0"/>
        <v>1800</v>
      </c>
      <c r="H21" s="5">
        <f t="shared" si="1"/>
        <v>144</v>
      </c>
      <c r="I21" s="5">
        <f t="shared" si="2"/>
        <v>1944</v>
      </c>
      <c r="J21" s="5"/>
      <c r="K21" s="5"/>
      <c r="L21" s="55"/>
      <c r="M21" s="56"/>
      <c r="N21" s="56"/>
    </row>
    <row r="22" spans="1:14" ht="145.35" customHeight="1">
      <c r="A22" s="5" t="s">
        <v>63</v>
      </c>
      <c r="B22" s="6" t="s">
        <v>77</v>
      </c>
      <c r="C22" s="5" t="s">
        <v>49</v>
      </c>
      <c r="D22" s="5" t="s">
        <v>22</v>
      </c>
      <c r="E22" s="7">
        <v>200</v>
      </c>
      <c r="F22" s="5">
        <v>5</v>
      </c>
      <c r="G22" s="5">
        <f t="shared" si="0"/>
        <v>1000</v>
      </c>
      <c r="H22" s="5">
        <f t="shared" si="1"/>
        <v>80</v>
      </c>
      <c r="I22" s="5">
        <f t="shared" si="2"/>
        <v>1080</v>
      </c>
      <c r="J22" s="5"/>
      <c r="K22" s="5"/>
      <c r="L22" s="55"/>
      <c r="M22" s="56"/>
      <c r="N22" s="56"/>
    </row>
    <row r="23" spans="1:14" ht="153.44999999999999" customHeight="1">
      <c r="A23" s="5" t="s">
        <v>78</v>
      </c>
      <c r="B23" s="6" t="s">
        <v>79</v>
      </c>
      <c r="C23" s="5" t="s">
        <v>49</v>
      </c>
      <c r="D23" s="5" t="s">
        <v>44</v>
      </c>
      <c r="E23" s="7">
        <v>2000</v>
      </c>
      <c r="F23" s="5">
        <v>10</v>
      </c>
      <c r="G23" s="5">
        <f t="shared" si="0"/>
        <v>20000</v>
      </c>
      <c r="H23" s="5">
        <f t="shared" si="1"/>
        <v>1600</v>
      </c>
      <c r="I23" s="5">
        <f t="shared" si="2"/>
        <v>21600</v>
      </c>
      <c r="J23" s="5"/>
      <c r="K23" s="5"/>
      <c r="L23" s="55"/>
      <c r="M23" s="56"/>
      <c r="N23" s="56"/>
    </row>
    <row r="24" spans="1:14">
      <c r="A24" s="5"/>
      <c r="B24" s="5" t="s">
        <v>34</v>
      </c>
      <c r="C24" s="5"/>
      <c r="D24" s="5"/>
      <c r="E24" s="7"/>
      <c r="F24" s="5"/>
      <c r="G24" s="5">
        <f>SUM(G16:G23)</f>
        <v>92370</v>
      </c>
      <c r="H24" s="5"/>
      <c r="I24" s="5">
        <f>SUM(I16:I23)</f>
        <v>99759.6</v>
      </c>
      <c r="J24" s="5"/>
      <c r="K24" s="5"/>
      <c r="L24" s="55"/>
      <c r="M24" s="56"/>
      <c r="N24" s="56"/>
    </row>
    <row r="25" spans="1:14" s="9" customFormat="1">
      <c r="A25" s="8"/>
      <c r="B25" s="8"/>
      <c r="C25" s="8"/>
      <c r="D25" s="8"/>
      <c r="E25" s="23"/>
      <c r="F25" s="8"/>
      <c r="G25" s="8">
        <f>SUM(G24,G24*0.023)</f>
        <v>94494.51</v>
      </c>
      <c r="H25" s="8"/>
      <c r="I25" s="8">
        <f>SUM(I24,I24*0.023)</f>
        <v>102054.0708</v>
      </c>
      <c r="J25" s="5"/>
      <c r="K25" s="5"/>
      <c r="L25" s="57"/>
      <c r="M25" s="58"/>
      <c r="N25" s="58"/>
    </row>
    <row r="26" spans="1:14">
      <c r="A26" s="56"/>
      <c r="B26" s="56"/>
      <c r="C26" s="56"/>
      <c r="D26" s="56"/>
      <c r="E26" s="59"/>
      <c r="F26" s="56"/>
      <c r="G26" s="56"/>
      <c r="H26" s="56"/>
      <c r="I26" s="56"/>
      <c r="J26" s="56"/>
      <c r="K26" s="56"/>
      <c r="L26" s="56"/>
      <c r="M26" s="56"/>
      <c r="N26" s="56"/>
    </row>
    <row r="27" spans="1:14">
      <c r="A27" s="56"/>
      <c r="B27" s="60"/>
      <c r="C27" s="56"/>
      <c r="D27" s="56"/>
      <c r="E27" s="59"/>
      <c r="F27" s="56"/>
      <c r="G27" s="56"/>
      <c r="H27" s="56"/>
      <c r="I27" s="56"/>
      <c r="J27" s="56"/>
      <c r="K27" s="56"/>
      <c r="L27" s="56"/>
      <c r="M27" s="56"/>
      <c r="N27" s="56"/>
    </row>
    <row r="28" spans="1:14">
      <c r="A28" s="56"/>
      <c r="B28" s="60"/>
      <c r="C28" s="56"/>
      <c r="D28" s="56"/>
      <c r="E28" s="59"/>
      <c r="F28" s="56"/>
      <c r="G28" s="56"/>
      <c r="H28" s="56"/>
      <c r="I28" s="56"/>
      <c r="J28" s="56"/>
      <c r="K28" s="56"/>
      <c r="L28" s="56"/>
      <c r="M28" s="56"/>
      <c r="N28" s="56"/>
    </row>
    <row r="29" spans="1:14">
      <c r="A29" s="56"/>
      <c r="B29" s="56"/>
      <c r="C29" s="56"/>
      <c r="D29" s="56"/>
      <c r="E29" s="59"/>
      <c r="F29" s="56"/>
      <c r="G29" s="56"/>
      <c r="H29" s="56"/>
      <c r="I29" s="56"/>
      <c r="J29" s="56"/>
      <c r="K29" s="56"/>
      <c r="L29" s="56"/>
      <c r="M29" s="56"/>
      <c r="N29" s="56"/>
    </row>
    <row r="30" spans="1:14">
      <c r="A30" s="56"/>
      <c r="B30" s="56" t="s">
        <v>35</v>
      </c>
      <c r="C30" s="56"/>
      <c r="D30" s="56"/>
      <c r="E30" s="59"/>
      <c r="F30" s="56"/>
      <c r="G30" s="56"/>
      <c r="H30" s="56"/>
      <c r="I30" s="56"/>
      <c r="J30" s="56"/>
      <c r="K30" s="56"/>
      <c r="L30" s="56"/>
      <c r="M30" s="56"/>
      <c r="N30" s="56"/>
    </row>
    <row r="31" spans="1:14">
      <c r="A31" s="56"/>
      <c r="B31" s="56"/>
      <c r="C31" s="56"/>
      <c r="D31" s="56"/>
      <c r="E31" s="59"/>
      <c r="F31" s="56"/>
      <c r="G31" s="56"/>
      <c r="H31" s="56"/>
      <c r="I31" s="56"/>
      <c r="J31" s="56"/>
      <c r="K31" s="56"/>
      <c r="L31" s="56"/>
      <c r="M31" s="56"/>
      <c r="N31" s="56"/>
    </row>
    <row r="32" spans="1:14">
      <c r="A32" s="56"/>
      <c r="B32" s="56"/>
      <c r="C32" s="56"/>
      <c r="D32" s="56"/>
      <c r="E32" s="59"/>
      <c r="F32" s="56"/>
      <c r="G32" s="56"/>
      <c r="H32" s="56"/>
      <c r="I32" s="56"/>
      <c r="J32" s="56"/>
      <c r="K32" s="56"/>
      <c r="L32" s="56"/>
      <c r="M32" s="56"/>
      <c r="N32" s="56"/>
    </row>
    <row r="33" spans="1:14">
      <c r="A33" s="56"/>
      <c r="B33" s="56" t="s">
        <v>36</v>
      </c>
      <c r="C33" s="56"/>
      <c r="D33" s="56"/>
      <c r="E33" s="59"/>
      <c r="F33" s="56"/>
      <c r="G33" s="56"/>
      <c r="H33" s="56"/>
      <c r="I33" s="56"/>
      <c r="J33" s="56"/>
      <c r="K33" s="56"/>
      <c r="L33" s="56"/>
      <c r="M33" s="56"/>
      <c r="N33" s="56"/>
    </row>
    <row r="34" spans="1:14">
      <c r="A34" s="56"/>
      <c r="B34" s="56" t="s">
        <v>37</v>
      </c>
      <c r="C34" s="56"/>
      <c r="D34" s="56"/>
      <c r="E34" s="59"/>
      <c r="F34" s="56"/>
      <c r="G34" s="56"/>
      <c r="H34" s="56"/>
      <c r="I34" s="56"/>
      <c r="J34" s="56"/>
      <c r="K34" s="56"/>
      <c r="L34" s="56"/>
      <c r="M34" s="56"/>
      <c r="N34" s="56"/>
    </row>
    <row r="35" spans="1:14">
      <c r="A35" s="56"/>
      <c r="B35" s="56"/>
      <c r="C35" s="56"/>
      <c r="D35" s="56"/>
      <c r="E35" s="59"/>
      <c r="F35" s="56"/>
      <c r="G35" s="56"/>
      <c r="H35" s="56"/>
      <c r="I35" s="56"/>
      <c r="J35" s="56"/>
      <c r="K35" s="56"/>
      <c r="L35" s="56"/>
      <c r="M35" s="56"/>
      <c r="N35" s="56"/>
    </row>
    <row r="36" spans="1:14">
      <c r="A36" s="56"/>
      <c r="B36" s="56"/>
      <c r="C36" s="56"/>
      <c r="D36" s="56"/>
      <c r="E36" s="59"/>
      <c r="F36" s="56"/>
      <c r="G36" s="56"/>
      <c r="H36" s="56"/>
      <c r="I36" s="56"/>
      <c r="J36" s="56"/>
      <c r="K36" s="56"/>
      <c r="L36" s="56"/>
      <c r="M36" s="56"/>
      <c r="N36" s="56"/>
    </row>
    <row r="37" spans="1:14">
      <c r="A37" s="56"/>
      <c r="B37" s="56"/>
      <c r="C37" s="56"/>
      <c r="D37" s="56"/>
      <c r="E37" s="59"/>
      <c r="F37" s="56"/>
      <c r="G37" s="56"/>
      <c r="H37" s="56"/>
      <c r="I37" s="56"/>
      <c r="J37" s="56"/>
      <c r="K37" s="56"/>
      <c r="L37" s="56"/>
      <c r="M37" s="56"/>
      <c r="N37" s="56"/>
    </row>
    <row r="38" spans="1:14">
      <c r="A38" s="56"/>
      <c r="B38" s="56"/>
      <c r="C38" s="56"/>
      <c r="D38" s="56"/>
      <c r="E38" s="59"/>
      <c r="F38" s="56"/>
      <c r="G38" s="56"/>
      <c r="H38" s="56"/>
      <c r="I38" s="56"/>
      <c r="J38" s="56"/>
      <c r="K38" s="56"/>
      <c r="L38" s="56"/>
      <c r="M38" s="56"/>
      <c r="N38" s="56"/>
    </row>
    <row r="39" spans="1:14">
      <c r="A39" s="56"/>
      <c r="B39" s="56"/>
      <c r="C39" s="56"/>
      <c r="D39" s="56"/>
      <c r="E39" s="59"/>
      <c r="F39" s="56"/>
      <c r="G39" s="56"/>
      <c r="H39" s="56"/>
      <c r="I39" s="56"/>
      <c r="J39" s="56"/>
      <c r="K39" s="56"/>
      <c r="L39" s="56"/>
      <c r="M39" s="56"/>
      <c r="N39" s="56"/>
    </row>
    <row r="40" spans="1:14">
      <c r="A40" s="56"/>
      <c r="B40" s="56"/>
      <c r="C40" s="56"/>
      <c r="D40" s="56"/>
      <c r="E40" s="59"/>
      <c r="F40" s="56"/>
      <c r="G40" s="56"/>
      <c r="H40" s="56"/>
      <c r="I40" s="56"/>
      <c r="J40" s="56"/>
      <c r="K40" s="56"/>
      <c r="L40" s="56"/>
      <c r="M40" s="56"/>
      <c r="N40" s="56"/>
    </row>
    <row r="41" spans="1:14">
      <c r="A41" s="56"/>
      <c r="B41" s="56"/>
      <c r="C41" s="56"/>
      <c r="D41" s="56"/>
      <c r="E41" s="59"/>
      <c r="F41" s="56"/>
      <c r="G41" s="56"/>
      <c r="H41" s="56"/>
      <c r="I41" s="56"/>
      <c r="J41" s="56"/>
      <c r="K41" s="56"/>
      <c r="L41" s="56"/>
      <c r="M41" s="56"/>
      <c r="N41" s="56"/>
    </row>
    <row r="42" spans="1:14">
      <c r="A42" s="56"/>
      <c r="B42" s="56"/>
      <c r="C42" s="56"/>
      <c r="D42" s="56"/>
      <c r="E42" s="59"/>
      <c r="F42" s="56"/>
      <c r="G42" s="56"/>
      <c r="H42" s="56"/>
      <c r="I42" s="56"/>
      <c r="J42" s="56"/>
      <c r="K42" s="56"/>
      <c r="L42" s="56"/>
      <c r="M42" s="56"/>
      <c r="N42" s="56"/>
    </row>
    <row r="43" spans="1:14">
      <c r="A43" s="56"/>
      <c r="B43" s="56"/>
      <c r="C43" s="56"/>
      <c r="D43" s="56"/>
      <c r="E43" s="59"/>
      <c r="F43" s="56"/>
      <c r="G43" s="56"/>
      <c r="H43" s="56"/>
      <c r="I43" s="56"/>
      <c r="J43" s="56"/>
      <c r="K43" s="56"/>
      <c r="L43" s="56"/>
      <c r="M43" s="56"/>
      <c r="N43" s="56"/>
    </row>
  </sheetData>
  <mergeCells count="11">
    <mergeCell ref="F12:F15"/>
    <mergeCell ref="A12:A15"/>
    <mergeCell ref="B12:B15"/>
    <mergeCell ref="C12:C15"/>
    <mergeCell ref="D12:D15"/>
    <mergeCell ref="E12:E15"/>
    <mergeCell ref="G12:G15"/>
    <mergeCell ref="H12:H15"/>
    <mergeCell ref="I12:I15"/>
    <mergeCell ref="J12:J15"/>
    <mergeCell ref="K12:K15"/>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M27"/>
  <sheetViews>
    <sheetView topLeftCell="A16" workbookViewId="0"/>
  </sheetViews>
  <sheetFormatPr defaultRowHeight="13.8"/>
  <cols>
    <col min="1" max="1" width="4" customWidth="1"/>
    <col min="2" max="2" width="63.8984375" customWidth="1"/>
    <col min="3" max="3" width="11.3984375" customWidth="1"/>
    <col min="4" max="4" width="4.8984375" customWidth="1"/>
    <col min="5" max="5" width="5.3984375" customWidth="1"/>
    <col min="6" max="6" width="6" customWidth="1"/>
    <col min="7" max="7" width="8.09765625" customWidth="1"/>
    <col min="8" max="8" width="6.8984375" customWidth="1"/>
    <col min="9" max="9" width="8.5" customWidth="1"/>
    <col min="10" max="1024" width="10.59765625" customWidth="1"/>
    <col min="1025" max="1025" width="9" customWidth="1"/>
  </cols>
  <sheetData>
    <row r="1" spans="1:13">
      <c r="C1" s="54"/>
      <c r="E1" s="31"/>
    </row>
    <row r="2" spans="1:13">
      <c r="C2" s="1" t="s">
        <v>0</v>
      </c>
      <c r="E2" s="31"/>
    </row>
    <row r="3" spans="1:13">
      <c r="E3" s="31"/>
    </row>
    <row r="4" spans="1:13">
      <c r="B4" s="2" t="s">
        <v>1</v>
      </c>
      <c r="C4" s="2" t="s">
        <v>80</v>
      </c>
      <c r="E4" s="31"/>
    </row>
    <row r="5" spans="1:13">
      <c r="B5" s="2"/>
      <c r="E5" s="31"/>
    </row>
    <row r="6" spans="1:13">
      <c r="B6" s="2" t="s">
        <v>3</v>
      </c>
      <c r="C6" s="2" t="s">
        <v>81</v>
      </c>
      <c r="E6" s="31"/>
    </row>
    <row r="7" spans="1:13">
      <c r="B7" s="2"/>
      <c r="E7" s="31"/>
    </row>
    <row r="8" spans="1:13">
      <c r="B8" s="2" t="s">
        <v>4</v>
      </c>
      <c r="E8" s="34" t="s">
        <v>5</v>
      </c>
    </row>
    <row r="9" spans="1:13">
      <c r="B9" s="2"/>
      <c r="E9" s="31"/>
    </row>
    <row r="10" spans="1:13">
      <c r="B10" s="2" t="s">
        <v>6</v>
      </c>
      <c r="E10" s="31"/>
    </row>
    <row r="11" spans="1:13">
      <c r="E11" s="31"/>
      <c r="H11" s="12" t="s">
        <v>82</v>
      </c>
      <c r="J11" s="4"/>
    </row>
    <row r="12" spans="1:13" ht="17.850000000000001" customHeight="1">
      <c r="A12" s="101" t="s">
        <v>8</v>
      </c>
      <c r="B12" s="99" t="s">
        <v>9</v>
      </c>
      <c r="C12" s="101" t="s">
        <v>10</v>
      </c>
      <c r="D12" s="101" t="s">
        <v>11</v>
      </c>
      <c r="E12" s="100" t="s">
        <v>12</v>
      </c>
      <c r="F12" s="101" t="s">
        <v>83</v>
      </c>
      <c r="G12" s="101" t="s">
        <v>14</v>
      </c>
      <c r="H12" s="101" t="s">
        <v>15</v>
      </c>
      <c r="I12" s="101" t="s">
        <v>16</v>
      </c>
      <c r="J12" s="101" t="s">
        <v>47</v>
      </c>
      <c r="K12" s="101" t="s">
        <v>18</v>
      </c>
      <c r="L12" s="56"/>
      <c r="M12" s="56"/>
    </row>
    <row r="13" spans="1:13" ht="14.85" customHeight="1">
      <c r="A13" s="101"/>
      <c r="B13" s="99"/>
      <c r="C13" s="101"/>
      <c r="D13" s="101"/>
      <c r="E13" s="100"/>
      <c r="F13" s="101"/>
      <c r="G13" s="101"/>
      <c r="H13" s="101"/>
      <c r="I13" s="101"/>
      <c r="J13" s="101"/>
      <c r="K13" s="101"/>
      <c r="L13" s="56"/>
      <c r="M13" s="56"/>
    </row>
    <row r="14" spans="1:13" ht="18.600000000000001" customHeight="1">
      <c r="A14" s="101"/>
      <c r="B14" s="99"/>
      <c r="C14" s="101"/>
      <c r="D14" s="101"/>
      <c r="E14" s="100"/>
      <c r="F14" s="101"/>
      <c r="G14" s="101"/>
      <c r="H14" s="101"/>
      <c r="I14" s="101"/>
      <c r="J14" s="101"/>
      <c r="K14" s="101"/>
      <c r="L14" s="56"/>
      <c r="M14" s="56"/>
    </row>
    <row r="15" spans="1:13" ht="10.5" customHeight="1">
      <c r="A15" s="101"/>
      <c r="B15" s="99"/>
      <c r="C15" s="101"/>
      <c r="D15" s="101"/>
      <c r="E15" s="100"/>
      <c r="F15" s="101"/>
      <c r="G15" s="101"/>
      <c r="H15" s="101"/>
      <c r="I15" s="101"/>
      <c r="J15" s="101"/>
      <c r="K15" s="101"/>
      <c r="L15" s="56"/>
      <c r="M15" s="56"/>
    </row>
    <row r="16" spans="1:13" ht="381.6" customHeight="1">
      <c r="A16" s="5" t="s">
        <v>19</v>
      </c>
      <c r="B16" s="61" t="s">
        <v>84</v>
      </c>
      <c r="C16" s="5" t="s">
        <v>49</v>
      </c>
      <c r="D16" s="5" t="s">
        <v>44</v>
      </c>
      <c r="E16" s="7">
        <v>2050</v>
      </c>
      <c r="F16" s="5">
        <v>37.5</v>
      </c>
      <c r="G16" s="5">
        <f>PRODUCT(E16:F16)</f>
        <v>76875</v>
      </c>
      <c r="H16" s="5">
        <f>0.08*G16</f>
        <v>6150</v>
      </c>
      <c r="I16" s="5">
        <f>SUM(G16:H16)</f>
        <v>83025</v>
      </c>
      <c r="J16" s="5"/>
      <c r="K16" s="5"/>
      <c r="L16" s="56"/>
      <c r="M16" s="56"/>
    </row>
    <row r="17" spans="1:11">
      <c r="A17" s="62"/>
      <c r="B17" s="63" t="s">
        <v>34</v>
      </c>
      <c r="C17" s="62"/>
      <c r="D17" s="62"/>
      <c r="E17" s="62"/>
      <c r="F17" s="62"/>
      <c r="G17" s="64">
        <f>SUM(G16)</f>
        <v>76875</v>
      </c>
      <c r="H17" s="5"/>
      <c r="I17" s="5">
        <f>SUM(I16)</f>
        <v>83025</v>
      </c>
      <c r="J17" s="5"/>
      <c r="K17" s="5"/>
    </row>
    <row r="18" spans="1:11" s="9" customFormat="1">
      <c r="A18" s="65"/>
      <c r="B18" s="66">
        <v>2.3E-2</v>
      </c>
      <c r="C18" s="65"/>
      <c r="D18" s="65"/>
      <c r="E18" s="65"/>
      <c r="F18" s="65"/>
      <c r="G18" s="67">
        <f>SUM(G17,G17*0.023)</f>
        <v>78643.125</v>
      </c>
      <c r="H18" s="67"/>
      <c r="I18" s="67">
        <f>SUM(I17,I17*0.023)</f>
        <v>84934.574999999997</v>
      </c>
      <c r="J18" s="5"/>
      <c r="K18" s="5"/>
    </row>
    <row r="19" spans="1:11" s="9" customFormat="1">
      <c r="B19" s="68"/>
      <c r="G19" s="57"/>
      <c r="H19" s="56"/>
      <c r="I19" s="56"/>
      <c r="J19" s="56"/>
      <c r="K19" s="56"/>
    </row>
    <row r="20" spans="1:11" s="9" customFormat="1">
      <c r="B20" s="68"/>
      <c r="G20" s="57"/>
      <c r="H20" s="56"/>
      <c r="I20" s="56"/>
      <c r="J20" s="56"/>
      <c r="K20" s="56"/>
    </row>
    <row r="21" spans="1:11">
      <c r="A21" s="56"/>
      <c r="B21" s="56" t="s">
        <v>35</v>
      </c>
      <c r="C21" s="56"/>
      <c r="D21" s="56"/>
      <c r="E21" s="56"/>
    </row>
    <row r="22" spans="1:11">
      <c r="A22" s="56"/>
      <c r="B22" s="56"/>
      <c r="C22" s="56"/>
      <c r="D22" s="56"/>
      <c r="E22" s="56"/>
    </row>
    <row r="23" spans="1:11">
      <c r="A23" s="56"/>
      <c r="B23" s="56" t="s">
        <v>36</v>
      </c>
      <c r="C23" s="56"/>
      <c r="D23" s="56"/>
      <c r="E23" s="56"/>
    </row>
    <row r="24" spans="1:11">
      <c r="A24" s="56"/>
      <c r="B24" s="56" t="s">
        <v>37</v>
      </c>
      <c r="C24" s="56"/>
      <c r="D24" s="56"/>
      <c r="E24" s="56"/>
    </row>
    <row r="25" spans="1:11">
      <c r="A25" s="56"/>
      <c r="B25" s="56"/>
      <c r="C25" s="56"/>
      <c r="D25" s="56"/>
      <c r="E25" s="56"/>
    </row>
    <row r="26" spans="1:11">
      <c r="A26" s="56"/>
      <c r="B26" s="56"/>
      <c r="C26" s="56"/>
      <c r="D26" s="56"/>
      <c r="E26" s="56"/>
    </row>
    <row r="27" spans="1:11">
      <c r="A27" s="56"/>
      <c r="B27" s="56"/>
      <c r="C27" s="56"/>
      <c r="D27" s="56"/>
      <c r="E27" s="56"/>
    </row>
  </sheetData>
  <mergeCells count="11">
    <mergeCell ref="F12:F15"/>
    <mergeCell ref="A12:A15"/>
    <mergeCell ref="B12:B15"/>
    <mergeCell ref="C12:C15"/>
    <mergeCell ref="D12:D15"/>
    <mergeCell ref="E12:E15"/>
    <mergeCell ref="G12:G15"/>
    <mergeCell ref="H12:H15"/>
    <mergeCell ref="I12:I15"/>
    <mergeCell ref="J12:J15"/>
    <mergeCell ref="K12:K15"/>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dimension ref="A1:AMI33"/>
  <sheetViews>
    <sheetView workbookViewId="0"/>
  </sheetViews>
  <sheetFormatPr defaultRowHeight="13.8"/>
  <cols>
    <col min="1" max="1" width="4" customWidth="1"/>
    <col min="2" max="2" width="56.5" customWidth="1"/>
    <col min="3" max="3" width="9.3984375" customWidth="1"/>
    <col min="4" max="4" width="5" customWidth="1"/>
    <col min="5" max="5" width="5.59765625" customWidth="1"/>
    <col min="6" max="6" width="6.3984375" customWidth="1"/>
    <col min="7" max="7" width="8.5" customWidth="1"/>
    <col min="8" max="8" width="6.19921875" customWidth="1"/>
    <col min="9" max="9" width="8.09765625" customWidth="1"/>
    <col min="10" max="1023" width="10.59765625" customWidth="1"/>
    <col min="1024" max="1024" width="9" customWidth="1"/>
  </cols>
  <sheetData>
    <row r="1" spans="1:14">
      <c r="C1" s="54"/>
      <c r="E1" s="31"/>
    </row>
    <row r="2" spans="1:14">
      <c r="C2" s="1" t="s">
        <v>0</v>
      </c>
      <c r="E2" s="31"/>
    </row>
    <row r="3" spans="1:14">
      <c r="E3" s="31"/>
    </row>
    <row r="4" spans="1:14">
      <c r="B4" s="2" t="s">
        <v>1</v>
      </c>
      <c r="C4" s="2" t="s">
        <v>2</v>
      </c>
      <c r="E4" s="31"/>
    </row>
    <row r="5" spans="1:14">
      <c r="B5" s="2"/>
      <c r="E5" s="31"/>
    </row>
    <row r="6" spans="1:14">
      <c r="B6" s="2" t="s">
        <v>3</v>
      </c>
      <c r="C6" s="2" t="s">
        <v>2</v>
      </c>
      <c r="E6" s="31"/>
    </row>
    <row r="7" spans="1:14">
      <c r="B7" s="2"/>
      <c r="E7" s="31"/>
    </row>
    <row r="8" spans="1:14">
      <c r="B8" s="2" t="s">
        <v>4</v>
      </c>
      <c r="E8" s="34" t="s">
        <v>5</v>
      </c>
    </row>
    <row r="9" spans="1:14">
      <c r="B9" s="2"/>
      <c r="E9" s="31"/>
    </row>
    <row r="10" spans="1:14">
      <c r="B10" s="2" t="s">
        <v>6</v>
      </c>
      <c r="E10" s="31"/>
    </row>
    <row r="11" spans="1:14">
      <c r="A11" s="69"/>
      <c r="B11" s="69"/>
      <c r="C11" s="69"/>
      <c r="D11" s="69"/>
      <c r="E11" s="70"/>
      <c r="F11" s="69"/>
      <c r="G11" s="69"/>
      <c r="H11" s="71" t="s">
        <v>85</v>
      </c>
      <c r="I11" s="69"/>
      <c r="J11" s="72"/>
      <c r="K11" s="69"/>
    </row>
    <row r="12" spans="1:14" ht="17.850000000000001" customHeight="1">
      <c r="A12" s="101" t="s">
        <v>8</v>
      </c>
      <c r="B12" s="99" t="s">
        <v>9</v>
      </c>
      <c r="C12" s="101" t="s">
        <v>10</v>
      </c>
      <c r="D12" s="101" t="s">
        <v>11</v>
      </c>
      <c r="E12" s="100" t="s">
        <v>12</v>
      </c>
      <c r="F12" s="101" t="s">
        <v>83</v>
      </c>
      <c r="G12" s="101" t="s">
        <v>14</v>
      </c>
      <c r="H12" s="101" t="s">
        <v>15</v>
      </c>
      <c r="I12" s="101" t="s">
        <v>16</v>
      </c>
      <c r="J12" s="101" t="s">
        <v>47</v>
      </c>
      <c r="K12" s="101" t="s">
        <v>18</v>
      </c>
      <c r="L12" s="55"/>
      <c r="M12" s="56"/>
    </row>
    <row r="13" spans="1:14" ht="16.350000000000001" customHeight="1">
      <c r="A13" s="101"/>
      <c r="B13" s="99"/>
      <c r="C13" s="101"/>
      <c r="D13" s="101"/>
      <c r="E13" s="100"/>
      <c r="F13" s="101"/>
      <c r="G13" s="101"/>
      <c r="H13" s="101"/>
      <c r="I13" s="101"/>
      <c r="J13" s="101"/>
      <c r="K13" s="101"/>
      <c r="L13" s="55"/>
      <c r="M13" s="56"/>
    </row>
    <row r="14" spans="1:14" ht="17.100000000000001" customHeight="1">
      <c r="A14" s="101"/>
      <c r="B14" s="99"/>
      <c r="C14" s="101"/>
      <c r="D14" s="101"/>
      <c r="E14" s="100"/>
      <c r="F14" s="101"/>
      <c r="G14" s="101"/>
      <c r="H14" s="101"/>
      <c r="I14" s="101"/>
      <c r="J14" s="101"/>
      <c r="K14" s="101"/>
      <c r="L14" s="55"/>
      <c r="M14" s="56"/>
    </row>
    <row r="15" spans="1:14" ht="8.85" customHeight="1">
      <c r="A15" s="101"/>
      <c r="B15" s="99"/>
      <c r="C15" s="101"/>
      <c r="D15" s="101"/>
      <c r="E15" s="100"/>
      <c r="F15" s="101"/>
      <c r="G15" s="101"/>
      <c r="H15" s="101"/>
      <c r="I15" s="101"/>
      <c r="J15" s="101"/>
      <c r="K15" s="101"/>
      <c r="L15" s="55"/>
      <c r="M15" s="56"/>
    </row>
    <row r="16" spans="1:14" ht="49.2" customHeight="1">
      <c r="A16" s="5" t="s">
        <v>19</v>
      </c>
      <c r="B16" s="61" t="s">
        <v>86</v>
      </c>
      <c r="C16" s="5" t="s">
        <v>87</v>
      </c>
      <c r="D16" s="5" t="s">
        <v>22</v>
      </c>
      <c r="E16" s="7">
        <v>14000</v>
      </c>
      <c r="F16" s="5">
        <v>0.2</v>
      </c>
      <c r="G16" s="5">
        <f>PRODUCT(E16:F16)</f>
        <v>2800</v>
      </c>
      <c r="H16" s="5">
        <f>0.08*G16</f>
        <v>224</v>
      </c>
      <c r="I16" s="5">
        <f>SUM(G16:H16)</f>
        <v>3024</v>
      </c>
      <c r="J16" s="5"/>
      <c r="K16" s="5"/>
      <c r="L16" s="55"/>
      <c r="M16" s="56"/>
      <c r="N16" s="56"/>
    </row>
    <row r="17" spans="1:1023" ht="36.450000000000003" customHeight="1">
      <c r="A17" s="5" t="s">
        <v>23</v>
      </c>
      <c r="B17" s="61" t="s">
        <v>88</v>
      </c>
      <c r="C17" s="5" t="s">
        <v>87</v>
      </c>
      <c r="D17" s="5" t="s">
        <v>22</v>
      </c>
      <c r="E17" s="7">
        <v>6800</v>
      </c>
      <c r="F17" s="5">
        <v>0.2</v>
      </c>
      <c r="G17" s="5">
        <f>PRODUCT(E17:F17)</f>
        <v>1360</v>
      </c>
      <c r="H17" s="5">
        <f>0.08*G17</f>
        <v>108.8</v>
      </c>
      <c r="I17" s="5">
        <f>SUM(G17:H17)</f>
        <v>1468.8</v>
      </c>
      <c r="J17" s="5"/>
      <c r="K17" s="5"/>
      <c r="L17" s="55"/>
      <c r="M17" s="56"/>
      <c r="N17" s="56"/>
    </row>
    <row r="18" spans="1:1023" ht="20.85" customHeight="1">
      <c r="A18" s="5" t="s">
        <v>63</v>
      </c>
      <c r="B18" s="6" t="s">
        <v>89</v>
      </c>
      <c r="C18" s="5" t="s">
        <v>87</v>
      </c>
      <c r="D18" s="5" t="s">
        <v>90</v>
      </c>
      <c r="E18" s="7">
        <v>5000</v>
      </c>
      <c r="F18" s="5">
        <v>0.24</v>
      </c>
      <c r="G18" s="5">
        <f>PRODUCT(E18:F18)</f>
        <v>1200</v>
      </c>
      <c r="H18" s="5">
        <f>0.08*G18</f>
        <v>96</v>
      </c>
      <c r="I18" s="5">
        <f>SUM(G18:H18)</f>
        <v>1296</v>
      </c>
      <c r="J18" s="5"/>
      <c r="K18" s="5"/>
      <c r="L18" s="55"/>
      <c r="M18" s="56"/>
      <c r="N18" s="56"/>
    </row>
    <row r="19" spans="1:1023" ht="52.5" customHeight="1">
      <c r="A19" s="5" t="s">
        <v>78</v>
      </c>
      <c r="B19" s="6" t="s">
        <v>91</v>
      </c>
      <c r="C19" s="5" t="s">
        <v>87</v>
      </c>
      <c r="D19" s="5" t="s">
        <v>22</v>
      </c>
      <c r="E19" s="7">
        <v>3000</v>
      </c>
      <c r="F19" s="5">
        <v>0.5</v>
      </c>
      <c r="G19" s="5">
        <f>PRODUCT(E19:F19)</f>
        <v>1500</v>
      </c>
      <c r="H19" s="5">
        <f>0.08*G19</f>
        <v>120</v>
      </c>
      <c r="I19" s="5">
        <f>SUM(G19:H19)</f>
        <v>1620</v>
      </c>
      <c r="J19" s="5"/>
      <c r="K19" s="5"/>
      <c r="L19" s="55"/>
      <c r="M19" s="56"/>
      <c r="N19" s="56"/>
    </row>
    <row r="20" spans="1:1023" ht="12.75" customHeight="1">
      <c r="A20" s="5"/>
      <c r="B20" s="5" t="s">
        <v>34</v>
      </c>
      <c r="C20" s="5"/>
      <c r="D20" s="5"/>
      <c r="E20" s="7"/>
      <c r="F20" s="5"/>
      <c r="G20" s="5">
        <f>SUM(G16:G19)</f>
        <v>6860</v>
      </c>
      <c r="H20" s="5"/>
      <c r="I20" s="5">
        <f>SUM(I16:I19)</f>
        <v>7408.8</v>
      </c>
      <c r="J20" s="5"/>
      <c r="K20" s="5"/>
      <c r="L20" s="55"/>
      <c r="M20" s="55"/>
      <c r="N20" s="55"/>
    </row>
    <row r="21" spans="1:1023" ht="12.75" customHeight="1">
      <c r="A21" s="8"/>
      <c r="B21" s="22">
        <v>2.3E-2</v>
      </c>
      <c r="C21" s="8"/>
      <c r="D21" s="8"/>
      <c r="E21" s="23"/>
      <c r="F21" s="8"/>
      <c r="G21" s="8">
        <f>SUM(G20,G20*0.023)</f>
        <v>7017.78</v>
      </c>
      <c r="H21" s="8"/>
      <c r="I21" s="8">
        <f>SUM(I20,I20*0.023)</f>
        <v>7579.2024000000001</v>
      </c>
      <c r="J21" s="5"/>
      <c r="K21" s="5"/>
      <c r="L21" s="58"/>
      <c r="M21" s="58"/>
      <c r="N21" s="58"/>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c r="IW21" s="73"/>
      <c r="IX21" s="73"/>
      <c r="IY21" s="73"/>
      <c r="IZ21" s="73"/>
      <c r="JA21" s="73"/>
      <c r="JB21" s="73"/>
      <c r="JC21" s="73"/>
      <c r="JD21" s="73"/>
      <c r="JE21" s="73"/>
      <c r="JF21" s="73"/>
      <c r="JG21" s="73"/>
      <c r="JH21" s="73"/>
      <c r="JI21" s="73"/>
      <c r="JJ21" s="73"/>
      <c r="JK21" s="73"/>
      <c r="JL21" s="73"/>
      <c r="JM21" s="73"/>
      <c r="JN21" s="73"/>
      <c r="JO21" s="73"/>
      <c r="JP21" s="73"/>
      <c r="JQ21" s="73"/>
      <c r="JR21" s="73"/>
      <c r="JS21" s="73"/>
      <c r="JT21" s="73"/>
      <c r="JU21" s="73"/>
      <c r="JV21" s="73"/>
      <c r="JW21" s="73"/>
      <c r="JX21" s="73"/>
      <c r="JY21" s="73"/>
      <c r="JZ21" s="73"/>
      <c r="KA21" s="73"/>
      <c r="KB21" s="73"/>
      <c r="KC21" s="73"/>
      <c r="KD21" s="73"/>
      <c r="KE21" s="73"/>
      <c r="KF21" s="73"/>
      <c r="KG21" s="73"/>
      <c r="KH21" s="73"/>
      <c r="KI21" s="73"/>
      <c r="KJ21" s="73"/>
      <c r="KK21" s="73"/>
      <c r="KL21" s="73"/>
      <c r="KM21" s="73"/>
      <c r="KN21" s="73"/>
      <c r="KO21" s="73"/>
      <c r="KP21" s="73"/>
      <c r="KQ21" s="73"/>
      <c r="KR21" s="73"/>
      <c r="KS21" s="73"/>
      <c r="KT21" s="73"/>
      <c r="KU21" s="73"/>
      <c r="KV21" s="73"/>
      <c r="KW21" s="73"/>
      <c r="KX21" s="73"/>
      <c r="KY21" s="73"/>
      <c r="KZ21" s="73"/>
      <c r="LA21" s="73"/>
      <c r="LB21" s="73"/>
      <c r="LC21" s="73"/>
      <c r="LD21" s="73"/>
      <c r="LE21" s="73"/>
      <c r="LF21" s="73"/>
      <c r="LG21" s="73"/>
      <c r="LH21" s="73"/>
      <c r="LI21" s="73"/>
      <c r="LJ21" s="73"/>
      <c r="LK21" s="73"/>
      <c r="LL21" s="73"/>
      <c r="LM21" s="73"/>
      <c r="LN21" s="73"/>
      <c r="LO21" s="73"/>
      <c r="LP21" s="73"/>
      <c r="LQ21" s="73"/>
      <c r="LR21" s="73"/>
      <c r="LS21" s="73"/>
      <c r="LT21" s="73"/>
      <c r="LU21" s="73"/>
      <c r="LV21" s="73"/>
      <c r="LW21" s="73"/>
      <c r="LX21" s="73"/>
      <c r="LY21" s="73"/>
      <c r="LZ21" s="73"/>
      <c r="MA21" s="73"/>
      <c r="MB21" s="73"/>
      <c r="MC21" s="73"/>
      <c r="MD21" s="73"/>
      <c r="ME21" s="73"/>
      <c r="MF21" s="73"/>
      <c r="MG21" s="73"/>
      <c r="MH21" s="73"/>
      <c r="MI21" s="73"/>
      <c r="MJ21" s="73"/>
      <c r="MK21" s="73"/>
      <c r="ML21" s="73"/>
      <c r="MM21" s="73"/>
      <c r="MN21" s="73"/>
      <c r="MO21" s="73"/>
      <c r="MP21" s="73"/>
      <c r="MQ21" s="73"/>
      <c r="MR21" s="73"/>
      <c r="MS21" s="73"/>
      <c r="MT21" s="73"/>
      <c r="MU21" s="73"/>
      <c r="MV21" s="73"/>
      <c r="MW21" s="73"/>
      <c r="MX21" s="73"/>
      <c r="MY21" s="73"/>
      <c r="MZ21" s="73"/>
      <c r="NA21" s="73"/>
      <c r="NB21" s="73"/>
      <c r="NC21" s="73"/>
      <c r="ND21" s="73"/>
      <c r="NE21" s="73"/>
      <c r="NF21" s="73"/>
      <c r="NG21" s="73"/>
      <c r="NH21" s="73"/>
      <c r="NI21" s="73"/>
      <c r="NJ21" s="73"/>
      <c r="NK21" s="73"/>
      <c r="NL21" s="73"/>
      <c r="NM21" s="73"/>
      <c r="NN21" s="73"/>
      <c r="NO21" s="73"/>
      <c r="NP21" s="73"/>
      <c r="NQ21" s="73"/>
      <c r="NR21" s="73"/>
      <c r="NS21" s="73"/>
      <c r="NT21" s="73"/>
      <c r="NU21" s="73"/>
      <c r="NV21" s="73"/>
      <c r="NW21" s="73"/>
      <c r="NX21" s="73"/>
      <c r="NY21" s="73"/>
      <c r="NZ21" s="73"/>
      <c r="OA21" s="73"/>
      <c r="OB21" s="73"/>
      <c r="OC21" s="73"/>
      <c r="OD21" s="73"/>
      <c r="OE21" s="73"/>
      <c r="OF21" s="73"/>
      <c r="OG21" s="73"/>
      <c r="OH21" s="73"/>
      <c r="OI21" s="73"/>
      <c r="OJ21" s="73"/>
      <c r="OK21" s="73"/>
      <c r="OL21" s="73"/>
      <c r="OM21" s="73"/>
      <c r="ON21" s="73"/>
      <c r="OO21" s="73"/>
      <c r="OP21" s="73"/>
      <c r="OQ21" s="73"/>
      <c r="OR21" s="73"/>
      <c r="OS21" s="73"/>
      <c r="OT21" s="73"/>
      <c r="OU21" s="73"/>
      <c r="OV21" s="73"/>
      <c r="OW21" s="73"/>
      <c r="OX21" s="73"/>
      <c r="OY21" s="73"/>
      <c r="OZ21" s="73"/>
      <c r="PA21" s="73"/>
      <c r="PB21" s="73"/>
      <c r="PC21" s="73"/>
      <c r="PD21" s="73"/>
      <c r="PE21" s="73"/>
      <c r="PF21" s="73"/>
      <c r="PG21" s="73"/>
      <c r="PH21" s="73"/>
      <c r="PI21" s="73"/>
      <c r="PJ21" s="73"/>
      <c r="PK21" s="73"/>
      <c r="PL21" s="73"/>
      <c r="PM21" s="73"/>
      <c r="PN21" s="73"/>
      <c r="PO21" s="73"/>
      <c r="PP21" s="73"/>
      <c r="PQ21" s="73"/>
      <c r="PR21" s="73"/>
      <c r="PS21" s="73"/>
      <c r="PT21" s="73"/>
      <c r="PU21" s="73"/>
      <c r="PV21" s="73"/>
      <c r="PW21" s="73"/>
      <c r="PX21" s="73"/>
      <c r="PY21" s="73"/>
      <c r="PZ21" s="73"/>
      <c r="QA21" s="73"/>
      <c r="QB21" s="73"/>
      <c r="QC21" s="73"/>
      <c r="QD21" s="73"/>
      <c r="QE21" s="73"/>
      <c r="QF21" s="73"/>
      <c r="QG21" s="73"/>
      <c r="QH21" s="73"/>
      <c r="QI21" s="73"/>
      <c r="QJ21" s="73"/>
      <c r="QK21" s="73"/>
      <c r="QL21" s="73"/>
      <c r="QM21" s="73"/>
      <c r="QN21" s="73"/>
      <c r="QO21" s="73"/>
      <c r="QP21" s="73"/>
      <c r="QQ21" s="73"/>
      <c r="QR21" s="73"/>
      <c r="QS21" s="73"/>
      <c r="QT21" s="73"/>
      <c r="QU21" s="73"/>
      <c r="QV21" s="73"/>
      <c r="QW21" s="73"/>
      <c r="QX21" s="73"/>
      <c r="QY21" s="73"/>
      <c r="QZ21" s="73"/>
      <c r="RA21" s="73"/>
      <c r="RB21" s="73"/>
      <c r="RC21" s="73"/>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73"/>
      <c r="TA21" s="73"/>
      <c r="TB21" s="73"/>
      <c r="TC21" s="73"/>
      <c r="TD21" s="73"/>
      <c r="TE21" s="73"/>
      <c r="TF21" s="73"/>
      <c r="TG21" s="73"/>
      <c r="TH21" s="73"/>
      <c r="TI21" s="73"/>
      <c r="TJ21" s="73"/>
      <c r="TK21" s="73"/>
      <c r="TL21" s="73"/>
      <c r="TM21" s="73"/>
      <c r="TN21" s="73"/>
      <c r="TO21" s="73"/>
      <c r="TP21" s="73"/>
      <c r="TQ21" s="73"/>
      <c r="TR21" s="73"/>
      <c r="TS21" s="73"/>
      <c r="TT21" s="73"/>
      <c r="TU21" s="73"/>
      <c r="TV21" s="73"/>
      <c r="TW21" s="73"/>
      <c r="TX21" s="73"/>
      <c r="TY21" s="73"/>
      <c r="TZ21" s="73"/>
      <c r="UA21" s="73"/>
      <c r="UB21" s="73"/>
      <c r="UC21" s="73"/>
      <c r="UD21" s="73"/>
      <c r="UE21" s="73"/>
      <c r="UF21" s="73"/>
      <c r="UG21" s="73"/>
      <c r="UH21" s="73"/>
      <c r="UI21" s="73"/>
      <c r="UJ21" s="73"/>
      <c r="UK21" s="73"/>
      <c r="UL21" s="73"/>
      <c r="UM21" s="73"/>
      <c r="UN21" s="73"/>
      <c r="UO21" s="73"/>
      <c r="UP21" s="73"/>
      <c r="UQ21" s="73"/>
      <c r="UR21" s="73"/>
      <c r="US21" s="73"/>
      <c r="UT21" s="73"/>
      <c r="UU21" s="73"/>
      <c r="UV21" s="73"/>
      <c r="UW21" s="73"/>
      <c r="UX21" s="73"/>
      <c r="UY21" s="73"/>
      <c r="UZ21" s="73"/>
      <c r="VA21" s="73"/>
      <c r="VB21" s="73"/>
      <c r="VC21" s="73"/>
      <c r="VD21" s="73"/>
      <c r="VE21" s="73"/>
      <c r="VF21" s="73"/>
      <c r="VG21" s="73"/>
      <c r="VH21" s="73"/>
      <c r="VI21" s="73"/>
      <c r="VJ21" s="73"/>
      <c r="VK21" s="73"/>
      <c r="VL21" s="73"/>
      <c r="VM21" s="73"/>
      <c r="VN21" s="73"/>
      <c r="VO21" s="73"/>
      <c r="VP21" s="73"/>
      <c r="VQ21" s="73"/>
      <c r="VR21" s="73"/>
      <c r="VS21" s="73"/>
      <c r="VT21" s="73"/>
      <c r="VU21" s="73"/>
      <c r="VV21" s="73"/>
      <c r="VW21" s="73"/>
      <c r="VX21" s="73"/>
      <c r="VY21" s="73"/>
      <c r="VZ21" s="73"/>
      <c r="WA21" s="73"/>
      <c r="WB21" s="73"/>
      <c r="WC21" s="73"/>
      <c r="WD21" s="73"/>
      <c r="WE21" s="73"/>
      <c r="WF21" s="73"/>
      <c r="WG21" s="73"/>
      <c r="WH21" s="73"/>
      <c r="WI21" s="73"/>
      <c r="WJ21" s="73"/>
      <c r="WK21" s="73"/>
      <c r="WL21" s="73"/>
      <c r="WM21" s="73"/>
      <c r="WN21" s="73"/>
      <c r="WO21" s="73"/>
      <c r="WP21" s="73"/>
      <c r="WQ21" s="73"/>
      <c r="WR21" s="73"/>
      <c r="WS21" s="73"/>
      <c r="WT21" s="73"/>
      <c r="WU21" s="73"/>
      <c r="WV21" s="73"/>
      <c r="WW21" s="73"/>
      <c r="WX21" s="73"/>
      <c r="WY21" s="73"/>
      <c r="WZ21" s="73"/>
      <c r="XA21" s="73"/>
      <c r="XB21" s="73"/>
      <c r="XC21" s="73"/>
      <c r="XD21" s="73"/>
      <c r="XE21" s="73"/>
      <c r="XF21" s="73"/>
      <c r="XG21" s="73"/>
      <c r="XH21" s="73"/>
      <c r="XI21" s="73"/>
      <c r="XJ21" s="73"/>
      <c r="XK21" s="73"/>
      <c r="XL21" s="73"/>
      <c r="XM21" s="73"/>
      <c r="XN21" s="73"/>
      <c r="XO21" s="73"/>
      <c r="XP21" s="73"/>
      <c r="XQ21" s="73"/>
      <c r="XR21" s="73"/>
      <c r="XS21" s="73"/>
      <c r="XT21" s="73"/>
      <c r="XU21" s="73"/>
      <c r="XV21" s="73"/>
      <c r="XW21" s="73"/>
      <c r="XX21" s="73"/>
      <c r="XY21" s="73"/>
      <c r="XZ21" s="73"/>
      <c r="YA21" s="73"/>
      <c r="YB21" s="73"/>
      <c r="YC21" s="73"/>
      <c r="YD21" s="73"/>
      <c r="YE21" s="73"/>
      <c r="YF21" s="73"/>
      <c r="YG21" s="73"/>
      <c r="YH21" s="73"/>
      <c r="YI21" s="73"/>
      <c r="YJ21" s="73"/>
      <c r="YK21" s="73"/>
      <c r="YL21" s="73"/>
      <c r="YM21" s="73"/>
      <c r="YN21" s="73"/>
      <c r="YO21" s="73"/>
      <c r="YP21" s="73"/>
      <c r="YQ21" s="73"/>
      <c r="YR21" s="73"/>
      <c r="YS21" s="73"/>
      <c r="YT21" s="73"/>
      <c r="YU21" s="73"/>
      <c r="YV21" s="73"/>
      <c r="YW21" s="73"/>
      <c r="YX21" s="73"/>
      <c r="YY21" s="73"/>
      <c r="YZ21" s="73"/>
      <c r="ZA21" s="73"/>
      <c r="ZB21" s="73"/>
      <c r="ZC21" s="73"/>
      <c r="ZD21" s="73"/>
      <c r="ZE21" s="73"/>
      <c r="ZF21" s="73"/>
      <c r="ZG21" s="73"/>
      <c r="ZH21" s="73"/>
      <c r="ZI21" s="73"/>
      <c r="ZJ21" s="73"/>
      <c r="ZK21" s="73"/>
      <c r="ZL21" s="73"/>
      <c r="ZM21" s="73"/>
      <c r="ZN21" s="73"/>
      <c r="ZO21" s="73"/>
      <c r="ZP21" s="73"/>
      <c r="ZQ21" s="73"/>
      <c r="ZR21" s="73"/>
      <c r="ZS21" s="73"/>
      <c r="ZT21" s="73"/>
      <c r="ZU21" s="73"/>
      <c r="ZV21" s="73"/>
      <c r="ZW21" s="73"/>
      <c r="ZX21" s="73"/>
      <c r="ZY21" s="73"/>
      <c r="ZZ21" s="73"/>
      <c r="AAA21" s="73"/>
      <c r="AAB21" s="73"/>
      <c r="AAC21" s="73"/>
      <c r="AAD21" s="73"/>
      <c r="AAE21" s="73"/>
      <c r="AAF21" s="73"/>
      <c r="AAG21" s="73"/>
      <c r="AAH21" s="73"/>
      <c r="AAI21" s="73"/>
      <c r="AAJ21" s="73"/>
      <c r="AAK21" s="73"/>
      <c r="AAL21" s="73"/>
      <c r="AAM21" s="73"/>
      <c r="AAN21" s="73"/>
      <c r="AAO21" s="73"/>
      <c r="AAP21" s="73"/>
      <c r="AAQ21" s="73"/>
      <c r="AAR21" s="73"/>
      <c r="AAS21" s="73"/>
      <c r="AAT21" s="73"/>
      <c r="AAU21" s="73"/>
      <c r="AAV21" s="73"/>
      <c r="AAW21" s="73"/>
      <c r="AAX21" s="73"/>
      <c r="AAY21" s="73"/>
      <c r="AAZ21" s="73"/>
      <c r="ABA21" s="73"/>
      <c r="ABB21" s="73"/>
      <c r="ABC21" s="73"/>
      <c r="ABD21" s="73"/>
      <c r="ABE21" s="73"/>
      <c r="ABF21" s="73"/>
      <c r="ABG21" s="73"/>
      <c r="ABH21" s="73"/>
      <c r="ABI21" s="73"/>
      <c r="ABJ21" s="73"/>
      <c r="ABK21" s="73"/>
      <c r="ABL21" s="73"/>
      <c r="ABM21" s="73"/>
      <c r="ABN21" s="73"/>
      <c r="ABO21" s="73"/>
      <c r="ABP21" s="73"/>
      <c r="ABQ21" s="73"/>
      <c r="ABR21" s="73"/>
      <c r="ABS21" s="73"/>
      <c r="ABT21" s="73"/>
      <c r="ABU21" s="73"/>
      <c r="ABV21" s="73"/>
      <c r="ABW21" s="73"/>
      <c r="ABX21" s="73"/>
      <c r="ABY21" s="73"/>
      <c r="ABZ21" s="73"/>
      <c r="ACA21" s="73"/>
      <c r="ACB21" s="73"/>
      <c r="ACC21" s="73"/>
      <c r="ACD21" s="73"/>
      <c r="ACE21" s="73"/>
      <c r="ACF21" s="73"/>
      <c r="ACG21" s="73"/>
      <c r="ACH21" s="73"/>
      <c r="ACI21" s="73"/>
      <c r="ACJ21" s="73"/>
      <c r="ACK21" s="73"/>
      <c r="ACL21" s="73"/>
      <c r="ACM21" s="73"/>
      <c r="ACN21" s="73"/>
      <c r="ACO21" s="73"/>
      <c r="ACP21" s="73"/>
      <c r="ACQ21" s="73"/>
      <c r="ACR21" s="73"/>
      <c r="ACS21" s="73"/>
      <c r="ACT21" s="73"/>
      <c r="ACU21" s="73"/>
      <c r="ACV21" s="73"/>
      <c r="ACW21" s="73"/>
      <c r="ACX21" s="73"/>
      <c r="ACY21" s="73"/>
      <c r="ACZ21" s="73"/>
      <c r="ADA21" s="73"/>
      <c r="ADB21" s="73"/>
      <c r="ADC21" s="73"/>
      <c r="ADD21" s="73"/>
      <c r="ADE21" s="73"/>
      <c r="ADF21" s="73"/>
      <c r="ADG21" s="73"/>
      <c r="ADH21" s="73"/>
      <c r="ADI21" s="73"/>
      <c r="ADJ21" s="73"/>
      <c r="ADK21" s="73"/>
      <c r="ADL21" s="73"/>
      <c r="ADM21" s="73"/>
      <c r="ADN21" s="73"/>
      <c r="ADO21" s="73"/>
      <c r="ADP21" s="73"/>
      <c r="ADQ21" s="73"/>
      <c r="ADR21" s="73"/>
      <c r="ADS21" s="73"/>
      <c r="ADT21" s="73"/>
      <c r="ADU21" s="73"/>
      <c r="ADV21" s="73"/>
      <c r="ADW21" s="73"/>
      <c r="ADX21" s="73"/>
      <c r="ADY21" s="73"/>
      <c r="ADZ21" s="73"/>
      <c r="AEA21" s="73"/>
      <c r="AEB21" s="73"/>
      <c r="AEC21" s="73"/>
      <c r="AED21" s="73"/>
      <c r="AEE21" s="73"/>
      <c r="AEF21" s="73"/>
      <c r="AEG21" s="73"/>
      <c r="AEH21" s="73"/>
      <c r="AEI21" s="73"/>
      <c r="AEJ21" s="73"/>
      <c r="AEK21" s="73"/>
      <c r="AEL21" s="73"/>
      <c r="AEM21" s="73"/>
      <c r="AEN21" s="73"/>
      <c r="AEO21" s="73"/>
      <c r="AEP21" s="73"/>
      <c r="AEQ21" s="73"/>
      <c r="AER21" s="73"/>
      <c r="AES21" s="73"/>
      <c r="AET21" s="73"/>
      <c r="AEU21" s="73"/>
      <c r="AEV21" s="73"/>
      <c r="AEW21" s="73"/>
      <c r="AEX21" s="73"/>
      <c r="AEY21" s="73"/>
      <c r="AEZ21" s="73"/>
      <c r="AFA21" s="73"/>
      <c r="AFB21" s="73"/>
      <c r="AFC21" s="73"/>
      <c r="AFD21" s="73"/>
      <c r="AFE21" s="73"/>
      <c r="AFF21" s="73"/>
      <c r="AFG21" s="73"/>
      <c r="AFH21" s="73"/>
      <c r="AFI21" s="73"/>
      <c r="AFJ21" s="73"/>
      <c r="AFK21" s="73"/>
      <c r="AFL21" s="73"/>
      <c r="AFM21" s="73"/>
      <c r="AFN21" s="73"/>
      <c r="AFO21" s="73"/>
      <c r="AFP21" s="73"/>
      <c r="AFQ21" s="73"/>
      <c r="AFR21" s="73"/>
      <c r="AFS21" s="73"/>
      <c r="AFT21" s="73"/>
      <c r="AFU21" s="73"/>
      <c r="AFV21" s="73"/>
      <c r="AFW21" s="73"/>
      <c r="AFX21" s="73"/>
      <c r="AFY21" s="73"/>
      <c r="AFZ21" s="73"/>
      <c r="AGA21" s="73"/>
      <c r="AGB21" s="73"/>
      <c r="AGC21" s="73"/>
      <c r="AGD21" s="73"/>
      <c r="AGE21" s="73"/>
      <c r="AGF21" s="73"/>
      <c r="AGG21" s="73"/>
      <c r="AGH21" s="73"/>
      <c r="AGI21" s="73"/>
      <c r="AGJ21" s="73"/>
      <c r="AGK21" s="73"/>
      <c r="AGL21" s="73"/>
      <c r="AGM21" s="73"/>
      <c r="AGN21" s="73"/>
      <c r="AGO21" s="73"/>
      <c r="AGP21" s="73"/>
      <c r="AGQ21" s="73"/>
      <c r="AGR21" s="73"/>
      <c r="AGS21" s="73"/>
      <c r="AGT21" s="73"/>
      <c r="AGU21" s="73"/>
      <c r="AGV21" s="73"/>
      <c r="AGW21" s="73"/>
      <c r="AGX21" s="73"/>
      <c r="AGY21" s="73"/>
      <c r="AGZ21" s="73"/>
      <c r="AHA21" s="73"/>
      <c r="AHB21" s="73"/>
      <c r="AHC21" s="73"/>
      <c r="AHD21" s="73"/>
      <c r="AHE21" s="73"/>
      <c r="AHF21" s="73"/>
      <c r="AHG21" s="73"/>
      <c r="AHH21" s="73"/>
      <c r="AHI21" s="73"/>
      <c r="AHJ21" s="73"/>
      <c r="AHK21" s="73"/>
      <c r="AHL21" s="73"/>
      <c r="AHM21" s="73"/>
      <c r="AHN21" s="73"/>
      <c r="AHO21" s="73"/>
      <c r="AHP21" s="73"/>
      <c r="AHQ21" s="73"/>
      <c r="AHR21" s="73"/>
      <c r="AHS21" s="73"/>
      <c r="AHT21" s="73"/>
      <c r="AHU21" s="73"/>
      <c r="AHV21" s="73"/>
      <c r="AHW21" s="73"/>
      <c r="AHX21" s="73"/>
      <c r="AHY21" s="73"/>
      <c r="AHZ21" s="73"/>
      <c r="AIA21" s="73"/>
      <c r="AIB21" s="73"/>
      <c r="AIC21" s="73"/>
      <c r="AID21" s="73"/>
      <c r="AIE21" s="73"/>
      <c r="AIF21" s="73"/>
      <c r="AIG21" s="73"/>
      <c r="AIH21" s="73"/>
      <c r="AII21" s="73"/>
      <c r="AIJ21" s="73"/>
      <c r="AIK21" s="73"/>
      <c r="AIL21" s="73"/>
      <c r="AIM21" s="73"/>
      <c r="AIN21" s="73"/>
      <c r="AIO21" s="73"/>
      <c r="AIP21" s="73"/>
      <c r="AIQ21" s="73"/>
      <c r="AIR21" s="73"/>
      <c r="AIS21" s="73"/>
      <c r="AIT21" s="73"/>
      <c r="AIU21" s="73"/>
      <c r="AIV21" s="73"/>
      <c r="AIW21" s="73"/>
      <c r="AIX21" s="73"/>
      <c r="AIY21" s="73"/>
      <c r="AIZ21" s="73"/>
      <c r="AJA21" s="73"/>
      <c r="AJB21" s="73"/>
      <c r="AJC21" s="73"/>
      <c r="AJD21" s="73"/>
      <c r="AJE21" s="73"/>
      <c r="AJF21" s="73"/>
      <c r="AJG21" s="73"/>
      <c r="AJH21" s="73"/>
      <c r="AJI21" s="73"/>
      <c r="AJJ21" s="73"/>
      <c r="AJK21" s="73"/>
      <c r="AJL21" s="73"/>
      <c r="AJM21" s="73"/>
      <c r="AJN21" s="73"/>
      <c r="AJO21" s="73"/>
      <c r="AJP21" s="73"/>
      <c r="AJQ21" s="73"/>
      <c r="AJR21" s="73"/>
      <c r="AJS21" s="73"/>
      <c r="AJT21" s="73"/>
      <c r="AJU21" s="73"/>
      <c r="AJV21" s="73"/>
      <c r="AJW21" s="73"/>
      <c r="AJX21" s="73"/>
      <c r="AJY21" s="73"/>
      <c r="AJZ21" s="73"/>
      <c r="AKA21" s="73"/>
      <c r="AKB21" s="73"/>
      <c r="AKC21" s="73"/>
      <c r="AKD21" s="73"/>
      <c r="AKE21" s="73"/>
      <c r="AKF21" s="73"/>
      <c r="AKG21" s="73"/>
      <c r="AKH21" s="73"/>
      <c r="AKI21" s="73"/>
      <c r="AKJ21" s="73"/>
      <c r="AKK21" s="73"/>
      <c r="AKL21" s="73"/>
      <c r="AKM21" s="73"/>
      <c r="AKN21" s="73"/>
      <c r="AKO21" s="73"/>
      <c r="AKP21" s="73"/>
      <c r="AKQ21" s="73"/>
      <c r="AKR21" s="73"/>
      <c r="AKS21" s="73"/>
      <c r="AKT21" s="73"/>
      <c r="AKU21" s="73"/>
      <c r="AKV21" s="73"/>
      <c r="AKW21" s="73"/>
      <c r="AKX21" s="73"/>
      <c r="AKY21" s="73"/>
      <c r="AKZ21" s="73"/>
      <c r="ALA21" s="73"/>
      <c r="ALB21" s="73"/>
      <c r="ALC21" s="73"/>
      <c r="ALD21" s="73"/>
      <c r="ALE21" s="73"/>
      <c r="ALF21" s="73"/>
      <c r="ALG21" s="73"/>
      <c r="ALH21" s="73"/>
      <c r="ALI21" s="73"/>
      <c r="ALJ21" s="73"/>
      <c r="ALK21" s="73"/>
      <c r="ALL21" s="73"/>
      <c r="ALM21" s="73"/>
      <c r="ALN21" s="73"/>
      <c r="ALO21" s="73"/>
      <c r="ALP21" s="73"/>
      <c r="ALQ21" s="73"/>
      <c r="ALR21" s="73"/>
      <c r="ALS21" s="73"/>
      <c r="ALT21" s="73"/>
      <c r="ALU21" s="73"/>
      <c r="ALV21" s="73"/>
      <c r="ALW21" s="73"/>
      <c r="ALX21" s="73"/>
      <c r="ALY21" s="73"/>
      <c r="ALZ21" s="73"/>
      <c r="AMA21" s="73"/>
      <c r="AMB21" s="73"/>
      <c r="AMC21" s="73"/>
      <c r="AMD21" s="73"/>
      <c r="AME21" s="73"/>
      <c r="AMF21" s="73"/>
      <c r="AMG21" s="73"/>
      <c r="AMH21" s="73"/>
      <c r="AMI21" s="73"/>
    </row>
    <row r="22" spans="1:1023" ht="12.75" customHeight="1">
      <c r="A22" s="56"/>
      <c r="B22" s="56"/>
      <c r="C22" s="56"/>
      <c r="D22" s="56"/>
      <c r="E22" s="59"/>
      <c r="F22" s="56"/>
      <c r="G22" s="56"/>
      <c r="H22" s="56"/>
      <c r="I22" s="56"/>
      <c r="J22" s="56"/>
      <c r="K22" s="56"/>
      <c r="L22" s="56"/>
      <c r="M22" s="56"/>
      <c r="N22" s="56"/>
    </row>
    <row r="23" spans="1:1023" ht="12.75" customHeight="1">
      <c r="A23" s="56"/>
      <c r="B23" s="60"/>
      <c r="C23" s="56"/>
      <c r="D23" s="56"/>
      <c r="E23" s="59"/>
      <c r="F23" s="56"/>
      <c r="G23" s="56"/>
      <c r="H23" s="56"/>
      <c r="I23" s="56"/>
      <c r="J23" s="56"/>
      <c r="K23" s="56"/>
      <c r="L23" s="56"/>
      <c r="M23" s="56"/>
      <c r="N23" s="56"/>
    </row>
    <row r="24" spans="1:1023" ht="15.6" customHeight="1">
      <c r="A24" s="56"/>
      <c r="B24" s="60"/>
      <c r="C24" s="56"/>
      <c r="D24" s="56"/>
      <c r="E24" s="59"/>
      <c r="F24" s="56"/>
      <c r="G24" s="56"/>
      <c r="H24" s="56"/>
      <c r="I24" s="56"/>
      <c r="J24" s="56"/>
      <c r="K24" s="56"/>
      <c r="L24" s="56"/>
      <c r="M24" s="56"/>
      <c r="N24" s="56"/>
    </row>
    <row r="25" spans="1:1023" ht="14.7" customHeight="1">
      <c r="A25" s="56"/>
      <c r="B25" s="56"/>
      <c r="C25" s="56"/>
      <c r="D25" s="56"/>
      <c r="E25" s="59"/>
      <c r="F25" s="56"/>
      <c r="G25" s="56"/>
      <c r="H25" s="56"/>
      <c r="I25" s="56"/>
      <c r="J25" s="56"/>
      <c r="K25" s="56"/>
      <c r="L25" s="56"/>
      <c r="M25" s="56"/>
      <c r="N25" s="56"/>
    </row>
    <row r="26" spans="1:1023">
      <c r="A26" s="56"/>
      <c r="B26" s="56" t="s">
        <v>35</v>
      </c>
      <c r="C26" s="56"/>
      <c r="D26" s="56"/>
      <c r="E26" s="59"/>
      <c r="F26" s="56"/>
      <c r="G26" s="56"/>
      <c r="H26" s="56"/>
      <c r="I26" s="56"/>
      <c r="J26" s="56"/>
      <c r="K26" s="56"/>
      <c r="L26" s="56"/>
      <c r="M26" s="56"/>
      <c r="N26" s="56"/>
    </row>
    <row r="27" spans="1:1023">
      <c r="A27" s="56"/>
      <c r="B27" s="56"/>
      <c r="C27" s="56"/>
      <c r="D27" s="56"/>
      <c r="E27" s="59"/>
      <c r="F27" s="56"/>
      <c r="G27" s="56"/>
      <c r="H27" s="56"/>
      <c r="I27" s="56"/>
      <c r="J27" s="56"/>
      <c r="K27" s="56"/>
      <c r="L27" s="56"/>
      <c r="M27" s="56"/>
      <c r="N27" s="56"/>
    </row>
    <row r="28" spans="1:1023">
      <c r="A28" s="56"/>
      <c r="B28" s="56"/>
      <c r="C28" s="56"/>
      <c r="D28" s="56"/>
      <c r="E28" s="59"/>
      <c r="F28" s="56"/>
      <c r="G28" s="56"/>
      <c r="H28" s="56"/>
      <c r="I28" s="56"/>
      <c r="J28" s="56"/>
      <c r="K28" s="56"/>
      <c r="L28" s="56"/>
      <c r="M28" s="56"/>
      <c r="N28" s="56"/>
    </row>
    <row r="29" spans="1:1023">
      <c r="A29" s="56"/>
      <c r="B29" s="56" t="s">
        <v>36</v>
      </c>
      <c r="C29" s="56"/>
      <c r="D29" s="56"/>
      <c r="E29" s="59"/>
      <c r="F29" s="56"/>
      <c r="G29" s="56"/>
      <c r="H29" s="56"/>
      <c r="I29" s="56"/>
      <c r="J29" s="56"/>
      <c r="K29" s="56"/>
      <c r="L29" s="56"/>
      <c r="M29" s="56"/>
      <c r="N29" s="56"/>
    </row>
    <row r="30" spans="1:1023">
      <c r="A30" s="56"/>
      <c r="B30" s="56" t="s">
        <v>37</v>
      </c>
      <c r="C30" s="56"/>
      <c r="D30" s="56"/>
      <c r="E30" s="59"/>
      <c r="F30" s="56"/>
      <c r="G30" s="56"/>
      <c r="H30" s="56"/>
      <c r="I30" s="56"/>
      <c r="J30" s="56"/>
      <c r="K30" s="56"/>
      <c r="L30" s="56"/>
      <c r="M30" s="56"/>
      <c r="N30" s="56"/>
    </row>
    <row r="31" spans="1:1023">
      <c r="A31" s="56"/>
      <c r="B31" s="56"/>
      <c r="C31" s="56"/>
      <c r="D31" s="56"/>
      <c r="E31" s="59"/>
      <c r="F31" s="56"/>
      <c r="G31" s="56"/>
      <c r="H31" s="56"/>
      <c r="I31" s="56"/>
      <c r="J31" s="56"/>
      <c r="K31" s="56"/>
      <c r="L31" s="56"/>
      <c r="M31" s="56"/>
      <c r="N31" s="56"/>
    </row>
    <row r="32" spans="1:1023">
      <c r="A32" s="56"/>
      <c r="B32" s="56"/>
      <c r="C32" s="56"/>
      <c r="D32" s="56"/>
      <c r="E32" s="59"/>
      <c r="F32" s="56"/>
      <c r="G32" s="56"/>
      <c r="H32" s="56"/>
      <c r="I32" s="56"/>
      <c r="J32" s="56"/>
      <c r="K32" s="56"/>
      <c r="L32" s="56"/>
      <c r="M32" s="56"/>
      <c r="N32" s="56"/>
    </row>
    <row r="33" spans="1:14">
      <c r="A33" s="56"/>
      <c r="B33" s="56"/>
      <c r="C33" s="56"/>
      <c r="D33" s="56"/>
      <c r="E33" s="59"/>
      <c r="F33" s="56"/>
      <c r="G33" s="56"/>
      <c r="H33" s="56"/>
      <c r="I33" s="56"/>
      <c r="J33" s="56"/>
      <c r="K33" s="56"/>
      <c r="L33" s="56"/>
      <c r="M33" s="56"/>
      <c r="N33" s="56"/>
    </row>
  </sheetData>
  <mergeCells count="11">
    <mergeCell ref="F12:F15"/>
    <mergeCell ref="A12:A15"/>
    <mergeCell ref="B12:B15"/>
    <mergeCell ref="C12:C15"/>
    <mergeCell ref="D12:D15"/>
    <mergeCell ref="E12:E15"/>
    <mergeCell ref="G12:G15"/>
    <mergeCell ref="H12:H15"/>
    <mergeCell ref="I12:I15"/>
    <mergeCell ref="J12:J15"/>
    <mergeCell ref="K12:K15"/>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dimension ref="A1:K26"/>
  <sheetViews>
    <sheetView workbookViewId="0"/>
  </sheetViews>
  <sheetFormatPr defaultRowHeight="13.8"/>
  <cols>
    <col min="1" max="1" width="4.19921875" customWidth="1"/>
    <col min="2" max="2" width="29.19921875" customWidth="1"/>
    <col min="3" max="3" width="11.19921875" customWidth="1"/>
    <col min="4" max="4" width="6.3984375" customWidth="1"/>
    <col min="5" max="5" width="6" customWidth="1"/>
    <col min="6" max="6" width="7" customWidth="1"/>
    <col min="7" max="7" width="9.59765625" customWidth="1"/>
    <col min="8" max="8" width="7" customWidth="1"/>
    <col min="9" max="11" width="10.59765625" customWidth="1"/>
    <col min="12" max="12" width="9" customWidth="1"/>
  </cols>
  <sheetData>
    <row r="1" spans="1:11">
      <c r="C1" s="54"/>
      <c r="E1" s="31"/>
    </row>
    <row r="2" spans="1:11">
      <c r="C2" s="1" t="s">
        <v>0</v>
      </c>
      <c r="E2" s="31"/>
    </row>
    <row r="3" spans="1:11">
      <c r="B3" s="2" t="s">
        <v>1</v>
      </c>
      <c r="C3" s="2" t="s">
        <v>2</v>
      </c>
      <c r="E3" s="31"/>
    </row>
    <row r="4" spans="1:11">
      <c r="B4" s="2"/>
      <c r="E4" s="31"/>
    </row>
    <row r="5" spans="1:11">
      <c r="B5" s="2" t="s">
        <v>3</v>
      </c>
      <c r="C5" s="2" t="s">
        <v>2</v>
      </c>
      <c r="E5" s="31"/>
    </row>
    <row r="6" spans="1:11">
      <c r="B6" s="2"/>
      <c r="E6" s="31"/>
    </row>
    <row r="7" spans="1:11">
      <c r="B7" s="2" t="s">
        <v>4</v>
      </c>
      <c r="E7" s="34" t="s">
        <v>5</v>
      </c>
    </row>
    <row r="8" spans="1:11">
      <c r="B8" s="2"/>
      <c r="E8" s="31"/>
    </row>
    <row r="9" spans="1:11">
      <c r="B9" s="2" t="s">
        <v>6</v>
      </c>
      <c r="E9" s="31"/>
    </row>
    <row r="10" spans="1:11">
      <c r="E10" s="31"/>
      <c r="H10" s="12" t="s">
        <v>92</v>
      </c>
      <c r="J10" s="4"/>
    </row>
    <row r="11" spans="1:11">
      <c r="A11" s="99" t="s">
        <v>8</v>
      </c>
      <c r="B11" s="99" t="s">
        <v>9</v>
      </c>
      <c r="C11" s="99" t="s">
        <v>10</v>
      </c>
      <c r="D11" s="99" t="s">
        <v>11</v>
      </c>
      <c r="E11" s="100" t="s">
        <v>12</v>
      </c>
      <c r="F11" s="99" t="s">
        <v>13</v>
      </c>
      <c r="G11" s="99" t="s">
        <v>14</v>
      </c>
      <c r="H11" s="99" t="s">
        <v>15</v>
      </c>
      <c r="I11" s="99" t="s">
        <v>16</v>
      </c>
      <c r="J11" s="99" t="s">
        <v>93</v>
      </c>
      <c r="K11" s="99" t="s">
        <v>18</v>
      </c>
    </row>
    <row r="12" spans="1:11">
      <c r="A12" s="99"/>
      <c r="B12" s="99"/>
      <c r="C12" s="99"/>
      <c r="D12" s="99"/>
      <c r="E12" s="100"/>
      <c r="F12" s="99"/>
      <c r="G12" s="99"/>
      <c r="H12" s="99"/>
      <c r="I12" s="99"/>
      <c r="J12" s="99"/>
      <c r="K12" s="99"/>
    </row>
    <row r="13" spans="1:11">
      <c r="A13" s="99"/>
      <c r="B13" s="99"/>
      <c r="C13" s="99"/>
      <c r="D13" s="99"/>
      <c r="E13" s="100"/>
      <c r="F13" s="99"/>
      <c r="G13" s="99"/>
      <c r="H13" s="99"/>
      <c r="I13" s="99"/>
      <c r="J13" s="99"/>
      <c r="K13" s="99"/>
    </row>
    <row r="14" spans="1:11" ht="24.6" customHeight="1">
      <c r="A14" s="99"/>
      <c r="B14" s="99"/>
      <c r="C14" s="99"/>
      <c r="D14" s="99"/>
      <c r="E14" s="100"/>
      <c r="F14" s="99"/>
      <c r="G14" s="99"/>
      <c r="H14" s="99"/>
      <c r="I14" s="99"/>
      <c r="J14" s="99"/>
      <c r="K14" s="99"/>
    </row>
    <row r="15" spans="1:11" ht="55.65" customHeight="1">
      <c r="A15" s="7" t="s">
        <v>19</v>
      </c>
      <c r="B15" s="6" t="s">
        <v>94</v>
      </c>
      <c r="C15" s="5" t="s">
        <v>95</v>
      </c>
      <c r="D15" s="5" t="s">
        <v>22</v>
      </c>
      <c r="E15" s="7">
        <v>3</v>
      </c>
      <c r="F15" s="5">
        <v>50</v>
      </c>
      <c r="G15" s="5">
        <f>PRODUCT(E15:F15)</f>
        <v>150</v>
      </c>
      <c r="H15" s="5">
        <f>0.08*G15</f>
        <v>12</v>
      </c>
      <c r="I15" s="5">
        <f>SUM(G15:H15)</f>
        <v>162</v>
      </c>
      <c r="J15" s="5"/>
      <c r="K15" s="5"/>
    </row>
    <row r="16" spans="1:11" ht="52.65" customHeight="1">
      <c r="A16" s="7" t="s">
        <v>23</v>
      </c>
      <c r="B16" s="6" t="s">
        <v>96</v>
      </c>
      <c r="C16" s="5" t="s">
        <v>95</v>
      </c>
      <c r="D16" s="5" t="s">
        <v>22</v>
      </c>
      <c r="E16" s="7">
        <v>1</v>
      </c>
      <c r="F16" s="5">
        <v>50</v>
      </c>
      <c r="G16" s="5">
        <f>PRODUCT(E16:F16)</f>
        <v>50</v>
      </c>
      <c r="H16" s="5">
        <f>0.08*G16</f>
        <v>4</v>
      </c>
      <c r="I16" s="5">
        <f>SUM(G16:H16)</f>
        <v>54</v>
      </c>
      <c r="J16" s="5"/>
      <c r="K16" s="5"/>
    </row>
    <row r="17" spans="1:11" ht="56.25" customHeight="1">
      <c r="A17" s="7" t="s">
        <v>25</v>
      </c>
      <c r="B17" s="6" t="s">
        <v>97</v>
      </c>
      <c r="C17" s="5" t="s">
        <v>95</v>
      </c>
      <c r="D17" s="5" t="s">
        <v>22</v>
      </c>
      <c r="E17" s="7">
        <v>1</v>
      </c>
      <c r="F17" s="5">
        <v>50</v>
      </c>
      <c r="G17" s="5">
        <f>PRODUCT(E17:F17)</f>
        <v>50</v>
      </c>
      <c r="H17" s="5">
        <f>0.08*G17</f>
        <v>4</v>
      </c>
      <c r="I17" s="5">
        <f>SUM(G17:H17)</f>
        <v>54</v>
      </c>
      <c r="J17" s="5"/>
      <c r="K17" s="5"/>
    </row>
    <row r="18" spans="1:11" ht="57" customHeight="1">
      <c r="A18" s="7" t="s">
        <v>27</v>
      </c>
      <c r="B18" s="6" t="s">
        <v>98</v>
      </c>
      <c r="C18" s="5" t="s">
        <v>95</v>
      </c>
      <c r="D18" s="5" t="s">
        <v>22</v>
      </c>
      <c r="E18" s="7">
        <v>1</v>
      </c>
      <c r="F18" s="5">
        <v>50</v>
      </c>
      <c r="G18" s="5">
        <f>PRODUCT(E18:F18)</f>
        <v>50</v>
      </c>
      <c r="H18" s="5">
        <f>0.08*G18</f>
        <v>4</v>
      </c>
      <c r="I18" s="5">
        <f>SUM(G18:H18)</f>
        <v>54</v>
      </c>
      <c r="J18" s="5"/>
      <c r="K18" s="5"/>
    </row>
    <row r="19" spans="1:11">
      <c r="A19" s="39"/>
      <c r="B19" s="39" t="s">
        <v>34</v>
      </c>
      <c r="C19" s="39"/>
      <c r="D19" s="39"/>
      <c r="E19" s="39"/>
      <c r="F19" s="39"/>
      <c r="G19" s="5">
        <f>SUM(G15:G18)</f>
        <v>300</v>
      </c>
      <c r="H19" s="5"/>
      <c r="I19" s="5">
        <f>SUM(I15:I18)</f>
        <v>324</v>
      </c>
      <c r="J19" s="5"/>
      <c r="K19" s="5"/>
    </row>
    <row r="20" spans="1:11">
      <c r="A20" s="74"/>
      <c r="B20" s="66">
        <v>2.3E-2</v>
      </c>
      <c r="C20" s="74"/>
      <c r="D20" s="74"/>
      <c r="E20" s="74"/>
      <c r="F20" s="74"/>
      <c r="G20" s="67">
        <f>SUM(G19,G19*0.023)</f>
        <v>306.89999999999998</v>
      </c>
      <c r="H20" s="67"/>
      <c r="I20" s="67">
        <f>SUM(I19,I19*0.023)</f>
        <v>331.452</v>
      </c>
      <c r="J20" s="62"/>
      <c r="K20" s="62"/>
    </row>
    <row r="21" spans="1:11" ht="15.6">
      <c r="A21" s="42"/>
      <c r="B21" s="75"/>
      <c r="C21" s="43"/>
      <c r="D21" s="43"/>
      <c r="E21" s="45"/>
      <c r="F21" s="46"/>
      <c r="G21" s="46"/>
      <c r="H21" s="47"/>
    </row>
    <row r="22" spans="1:11" ht="15.6">
      <c r="A22" s="29"/>
      <c r="B22" s="75"/>
      <c r="C22" s="29"/>
      <c r="D22" s="29"/>
      <c r="E22" s="49"/>
      <c r="F22" s="29"/>
      <c r="G22" s="29"/>
      <c r="H22" s="29"/>
    </row>
    <row r="23" spans="1:11" ht="15">
      <c r="A23" s="29"/>
      <c r="B23" s="29"/>
      <c r="C23" s="29"/>
      <c r="D23" s="29"/>
      <c r="E23" s="49"/>
      <c r="F23" s="29"/>
      <c r="G23" s="29"/>
      <c r="H23" s="29"/>
    </row>
    <row r="24" spans="1:11">
      <c r="B24" s="2" t="s">
        <v>35</v>
      </c>
      <c r="E24" s="31"/>
    </row>
    <row r="25" spans="1:11">
      <c r="B25" s="11" t="s">
        <v>36</v>
      </c>
      <c r="E25" s="31"/>
    </row>
    <row r="26" spans="1:11">
      <c r="B26" s="11" t="s">
        <v>37</v>
      </c>
      <c r="E26" s="31"/>
    </row>
  </sheetData>
  <mergeCells count="11">
    <mergeCell ref="F11:F14"/>
    <mergeCell ref="A11:A14"/>
    <mergeCell ref="B11:B14"/>
    <mergeCell ref="C11:C14"/>
    <mergeCell ref="D11:D14"/>
    <mergeCell ref="E11:E14"/>
    <mergeCell ref="G11:G14"/>
    <mergeCell ref="H11:H14"/>
    <mergeCell ref="I11:I14"/>
    <mergeCell ref="J11:J14"/>
    <mergeCell ref="K11:K14"/>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xl/worksheets/sheet9.xml><?xml version="1.0" encoding="utf-8"?>
<worksheet xmlns="http://schemas.openxmlformats.org/spreadsheetml/2006/main" xmlns:r="http://schemas.openxmlformats.org/officeDocument/2006/relationships">
  <dimension ref="A1:K27"/>
  <sheetViews>
    <sheetView topLeftCell="A13" workbookViewId="0"/>
  </sheetViews>
  <sheetFormatPr defaultRowHeight="13.8"/>
  <cols>
    <col min="1" max="1" width="4.5" customWidth="1"/>
    <col min="2" max="2" width="35.5" customWidth="1"/>
    <col min="3" max="3" width="12.59765625" customWidth="1"/>
    <col min="4" max="4" width="5" customWidth="1"/>
    <col min="5" max="5" width="7" customWidth="1"/>
    <col min="6" max="6" width="6.19921875" customWidth="1"/>
    <col min="7" max="7" width="10.59765625" customWidth="1"/>
    <col min="8" max="8" width="6.5" customWidth="1"/>
    <col min="9" max="11" width="10.59765625" customWidth="1"/>
    <col min="12" max="12" width="9" customWidth="1"/>
  </cols>
  <sheetData>
    <row r="1" spans="1:11">
      <c r="E1" s="31"/>
    </row>
    <row r="2" spans="1:11">
      <c r="C2" s="1" t="s">
        <v>0</v>
      </c>
      <c r="E2" s="31"/>
    </row>
    <row r="3" spans="1:11">
      <c r="E3" s="31"/>
    </row>
    <row r="4" spans="1:11">
      <c r="B4" s="2" t="s">
        <v>1</v>
      </c>
      <c r="C4" s="2" t="s">
        <v>2</v>
      </c>
      <c r="E4" s="31"/>
    </row>
    <row r="5" spans="1:11">
      <c r="B5" s="2"/>
      <c r="E5" s="31"/>
    </row>
    <row r="6" spans="1:11">
      <c r="B6" s="2" t="s">
        <v>3</v>
      </c>
      <c r="C6" s="2" t="s">
        <v>2</v>
      </c>
      <c r="E6" s="31"/>
    </row>
    <row r="7" spans="1:11">
      <c r="B7" s="2"/>
      <c r="E7" s="31"/>
    </row>
    <row r="8" spans="1:11">
      <c r="B8" s="2" t="s">
        <v>4</v>
      </c>
      <c r="E8" s="34" t="s">
        <v>5</v>
      </c>
    </row>
    <row r="9" spans="1:11">
      <c r="B9" s="2"/>
      <c r="E9" s="31"/>
    </row>
    <row r="10" spans="1:11">
      <c r="B10" s="2"/>
      <c r="E10" s="31"/>
    </row>
    <row r="11" spans="1:11">
      <c r="B11" s="2" t="s">
        <v>6</v>
      </c>
      <c r="E11" s="31"/>
    </row>
    <row r="12" spans="1:11">
      <c r="E12" s="31"/>
    </row>
    <row r="13" spans="1:11">
      <c r="E13" s="31"/>
      <c r="H13" s="12" t="s">
        <v>99</v>
      </c>
    </row>
    <row r="14" spans="1:11">
      <c r="A14" s="99" t="s">
        <v>8</v>
      </c>
      <c r="B14" s="99" t="s">
        <v>9</v>
      </c>
      <c r="C14" s="99" t="s">
        <v>10</v>
      </c>
      <c r="D14" s="99" t="s">
        <v>11</v>
      </c>
      <c r="E14" s="100" t="s">
        <v>12</v>
      </c>
      <c r="F14" s="99" t="s">
        <v>83</v>
      </c>
      <c r="G14" s="99" t="s">
        <v>14</v>
      </c>
      <c r="H14" s="99" t="s">
        <v>15</v>
      </c>
      <c r="I14" s="99" t="s">
        <v>16</v>
      </c>
      <c r="J14" s="99" t="s">
        <v>47</v>
      </c>
      <c r="K14" s="99" t="s">
        <v>18</v>
      </c>
    </row>
    <row r="15" spans="1:11">
      <c r="A15" s="99"/>
      <c r="B15" s="99"/>
      <c r="C15" s="99"/>
      <c r="D15" s="99"/>
      <c r="E15" s="100"/>
      <c r="F15" s="99"/>
      <c r="G15" s="99"/>
      <c r="H15" s="99"/>
      <c r="I15" s="99"/>
      <c r="J15" s="99"/>
      <c r="K15" s="99"/>
    </row>
    <row r="16" spans="1:11">
      <c r="A16" s="99"/>
      <c r="B16" s="99"/>
      <c r="C16" s="99"/>
      <c r="D16" s="99"/>
      <c r="E16" s="100"/>
      <c r="F16" s="99"/>
      <c r="G16" s="99"/>
      <c r="H16" s="99"/>
      <c r="I16" s="99"/>
      <c r="J16" s="99"/>
      <c r="K16" s="99"/>
    </row>
    <row r="17" spans="1:11" ht="24.6" customHeight="1">
      <c r="A17" s="99"/>
      <c r="B17" s="99"/>
      <c r="C17" s="99"/>
      <c r="D17" s="99"/>
      <c r="E17" s="100"/>
      <c r="F17" s="99"/>
      <c r="G17" s="99"/>
      <c r="H17" s="99"/>
      <c r="I17" s="99"/>
      <c r="J17" s="99"/>
      <c r="K17" s="99"/>
    </row>
    <row r="18" spans="1:11" ht="128.1" customHeight="1">
      <c r="A18" s="7" t="s">
        <v>19</v>
      </c>
      <c r="B18" s="6" t="s">
        <v>100</v>
      </c>
      <c r="C18" s="5" t="s">
        <v>49</v>
      </c>
      <c r="D18" s="5" t="s">
        <v>22</v>
      </c>
      <c r="E18" s="7">
        <v>350</v>
      </c>
      <c r="F18" s="5">
        <v>38</v>
      </c>
      <c r="G18" s="5">
        <f>PRODUCT(E18:F18)</f>
        <v>13300</v>
      </c>
      <c r="H18" s="5">
        <f>0.08*G18</f>
        <v>1064</v>
      </c>
      <c r="I18" s="5">
        <f>SUM(G18:H18)</f>
        <v>14364</v>
      </c>
      <c r="J18" s="5"/>
      <c r="K18" s="5"/>
    </row>
    <row r="19" spans="1:11" ht="135.6" customHeight="1">
      <c r="A19" s="7" t="s">
        <v>23</v>
      </c>
      <c r="B19" s="6" t="s">
        <v>101</v>
      </c>
      <c r="C19" s="5" t="s">
        <v>49</v>
      </c>
      <c r="D19" s="5" t="s">
        <v>22</v>
      </c>
      <c r="E19" s="7">
        <v>10</v>
      </c>
      <c r="F19" s="5">
        <v>48</v>
      </c>
      <c r="G19" s="5">
        <f>PRODUCT(E19:F19)</f>
        <v>480</v>
      </c>
      <c r="H19" s="5">
        <f>0.08*G19</f>
        <v>38.4</v>
      </c>
      <c r="I19" s="5">
        <f>SUM(G19:H19)</f>
        <v>518.4</v>
      </c>
      <c r="J19" s="5"/>
      <c r="K19" s="5"/>
    </row>
    <row r="20" spans="1:11">
      <c r="A20" s="39"/>
      <c r="B20" s="39" t="s">
        <v>34</v>
      </c>
      <c r="C20" s="39"/>
      <c r="D20" s="39"/>
      <c r="E20" s="39"/>
      <c r="F20" s="39"/>
      <c r="G20" s="5">
        <f>SUM(G18:G19)</f>
        <v>13780</v>
      </c>
      <c r="H20" s="5"/>
      <c r="I20" s="5">
        <f>SUM(I18:I19)</f>
        <v>14882.4</v>
      </c>
      <c r="J20" s="5"/>
      <c r="K20" s="5"/>
    </row>
    <row r="21" spans="1:11">
      <c r="A21" s="21"/>
      <c r="B21" s="22">
        <v>2.3E-2</v>
      </c>
      <c r="C21" s="21"/>
      <c r="D21" s="21"/>
      <c r="E21" s="21"/>
      <c r="F21" s="21"/>
      <c r="G21" s="8">
        <f>SUM(G20,G20*0.023)</f>
        <v>14096.94</v>
      </c>
      <c r="H21" s="8"/>
      <c r="I21" s="8">
        <f>SUM(I20,I20*0.023)</f>
        <v>15224.6952</v>
      </c>
      <c r="J21" s="5"/>
      <c r="K21" s="5"/>
    </row>
    <row r="22" spans="1:11" ht="15.6">
      <c r="A22" s="42"/>
      <c r="B22" s="75"/>
      <c r="C22" s="43"/>
      <c r="D22" s="43"/>
      <c r="E22" s="45"/>
      <c r="F22" s="46"/>
      <c r="G22" s="46"/>
      <c r="H22" s="47"/>
    </row>
    <row r="23" spans="1:11" ht="15.6">
      <c r="A23" s="29"/>
      <c r="B23" s="75"/>
      <c r="C23" s="29"/>
      <c r="D23" s="29"/>
      <c r="E23" s="49"/>
      <c r="F23" s="29"/>
      <c r="G23" s="29"/>
      <c r="H23" s="29"/>
    </row>
    <row r="24" spans="1:11" ht="15">
      <c r="A24" s="29"/>
      <c r="B24" s="29"/>
      <c r="C24" s="29"/>
      <c r="D24" s="29"/>
      <c r="E24" s="49"/>
      <c r="F24" s="29"/>
      <c r="G24" s="29"/>
      <c r="H24" s="29"/>
    </row>
    <row r="25" spans="1:11">
      <c r="B25" s="2" t="s">
        <v>35</v>
      </c>
      <c r="E25" s="31"/>
    </row>
    <row r="26" spans="1:11">
      <c r="B26" s="11" t="s">
        <v>36</v>
      </c>
      <c r="E26" s="31"/>
    </row>
    <row r="27" spans="1:11">
      <c r="B27" s="11" t="s">
        <v>37</v>
      </c>
      <c r="E27" s="31"/>
    </row>
  </sheetData>
  <mergeCells count="11">
    <mergeCell ref="F14:F17"/>
    <mergeCell ref="A14:A17"/>
    <mergeCell ref="B14:B17"/>
    <mergeCell ref="C14:C17"/>
    <mergeCell ref="D14:D17"/>
    <mergeCell ref="E14:E17"/>
    <mergeCell ref="G14:G17"/>
    <mergeCell ref="H14:H17"/>
    <mergeCell ref="I14:I17"/>
    <mergeCell ref="J14:J17"/>
    <mergeCell ref="K14:K17"/>
  </mergeCells>
  <pageMargins left="0.59015748031496096" right="0.59015748031496096" top="0.38464566929133798" bottom="0.3610236220472437" header="0.10905511811023601" footer="8.5433070866141728E-2"/>
  <pageSetup paperSize="0" scale="90" fitToWidth="0" fitToHeight="0" pageOrder="overThenDown" orientation="landscape" useFirstPageNumber="1" horizontalDpi="0" verticalDpi="0" copies="0"/>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TotalTime>2120</TotalTime>
  <Application>Microsoft Excel</Application>
  <DocSecurity>0</DocSecurity>
  <ScaleCrop>false</ScaleCrop>
  <HeadingPairs>
    <vt:vector size="2" baseType="variant">
      <vt:variant>
        <vt:lpstr>Arkusze</vt:lpstr>
      </vt:variant>
      <vt:variant>
        <vt:i4>16</vt:i4>
      </vt:variant>
    </vt:vector>
  </HeadingPairs>
  <TitlesOfParts>
    <vt:vector size="16" baseType="lpstr">
      <vt:lpstr>PAK_13</vt:lpstr>
      <vt:lpstr>PAK_14</vt:lpstr>
      <vt:lpstr>PAK_15</vt:lpstr>
      <vt:lpstr>PAK_16</vt:lpstr>
      <vt:lpstr>PAK_17</vt:lpstr>
      <vt:lpstr>PAK_18</vt:lpstr>
      <vt:lpstr>PAK_19</vt:lpstr>
      <vt:lpstr>PAK_20</vt:lpstr>
      <vt:lpstr>PAK_21</vt:lpstr>
      <vt:lpstr>PAK_22</vt:lpstr>
      <vt:lpstr>PAK_23</vt:lpstr>
      <vt:lpstr>PAK_24</vt:lpstr>
      <vt:lpstr>PAK_25</vt:lpstr>
      <vt:lpstr>PAK_26</vt:lpstr>
      <vt:lpstr>PAK_27</vt:lpstr>
      <vt:lpstr>PAK_28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Pałyga</dc:creator>
  <cp:lastModifiedBy>k.skubis</cp:lastModifiedBy>
  <cp:revision>328</cp:revision>
  <cp:lastPrinted>2020-09-22T09:36:27Z</cp:lastPrinted>
  <dcterms:created xsi:type="dcterms:W3CDTF">2015-03-27T10:00:58Z</dcterms:created>
  <dcterms:modified xsi:type="dcterms:W3CDTF">2020-09-28T13:46:15Z</dcterms:modified>
</cp:coreProperties>
</file>