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<sst xmlns="http://schemas.openxmlformats.org/spreadsheetml/2006/main" count="69" uniqueCount="44">
  <si>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Stan zadłużenia</t>
  </si>
  <si>
    <t>Okres</t>
  </si>
  <si>
    <t>Oprocentowanie (kol. 3+4)</t>
  </si>
  <si>
    <t>Marża (%)</t>
  </si>
  <si>
    <t>Ilość dni</t>
  </si>
  <si>
    <t>Mnożnik</t>
  </si>
  <si>
    <t>Odsetki od kredytu              (kol. 2*5*6*7)</t>
  </si>
  <si>
    <t>1/365</t>
  </si>
  <si>
    <t>RAZEM ODSETKI + PROWIZJA:</t>
  </si>
  <si>
    <r>
      <t>WIBOR 1M</t>
    </r>
    <r>
      <rPr>
        <vertAlign val="superscript"/>
        <sz val="10"/>
        <color indexed="8"/>
        <rFont val="Czcionka tekstu podstawowego"/>
        <family val="2"/>
      </rPr>
      <t>1)</t>
    </r>
  </si>
  <si>
    <t>1/366</t>
  </si>
  <si>
    <t>TABELA OBLICZENIA CENY ZAMÓWIENIA</t>
  </si>
  <si>
    <t>Prowizja od udzielonego kredytu 0,5% :</t>
  </si>
  <si>
    <t xml:space="preserve"> </t>
  </si>
  <si>
    <t>01.01.2025-30.06.2025</t>
  </si>
  <si>
    <t>01.07.2025-31.12.2025</t>
  </si>
  <si>
    <t>01.01.2026-30.06.2026</t>
  </si>
  <si>
    <t>01.07.2026-31.12.2026</t>
  </si>
  <si>
    <t>01.01.2027-30.06.2027</t>
  </si>
  <si>
    <t>01.07.2027-31.12.2027</t>
  </si>
  <si>
    <t>01.01.2028-30.06.2028</t>
  </si>
  <si>
    <t>01.07.2028-31.12.2028</t>
  </si>
  <si>
    <t>01.01.2029-30.06.2029</t>
  </si>
  <si>
    <t>01.07.2029-31.12.2029</t>
  </si>
  <si>
    <t>01.01.2030-30.06.2030</t>
  </si>
  <si>
    <t>01.07.2030-31.12.2030</t>
  </si>
  <si>
    <t>01.01.2031-30.06.2031</t>
  </si>
  <si>
    <t>01.07.2031-31.12.2031</t>
  </si>
  <si>
    <t>01.01.2032-30.06.2032</t>
  </si>
  <si>
    <t>01.07.2032-31.12.2032</t>
  </si>
  <si>
    <t>01.07.2033-31.12.2033</t>
  </si>
  <si>
    <t>01.01.2033-30.06.2033</t>
  </si>
  <si>
    <t>01.01.2034-30.06.2034</t>
  </si>
  <si>
    <t>01.07.2034-31.12.2034</t>
  </si>
  <si>
    <t>01.01.2035-30.06.2035</t>
  </si>
  <si>
    <t>01.07.2035-31.12.2035</t>
  </si>
  <si>
    <t>01.01.2036-30.06.2036</t>
  </si>
  <si>
    <t>01.07.2036-31.12.2036</t>
  </si>
  <si>
    <t>01.01.2037-30.06.2037</t>
  </si>
  <si>
    <t>01.07.2037-31.12.2037</t>
  </si>
  <si>
    <t>kurs EURO 4,6371</t>
  </si>
  <si>
    <r>
      <t xml:space="preserve">1) </t>
    </r>
    <r>
      <rPr>
        <sz val="11"/>
        <color indexed="8"/>
        <rFont val="Czcionka tekstu podstawowego"/>
        <family val="0"/>
      </rPr>
      <t>stawkę WIBOR 1M z 15.05.2024</t>
    </r>
  </si>
  <si>
    <t>01.09.2024-31.12.2024</t>
  </si>
  <si>
    <t>Zał. nr 1a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</si>
</sst>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_-* #,##0.0000\ &quot;zł&quot;_-;\-* #,##0.0000\ &quot;zł&quot;_-;_-* &quot;-&quot;????\ &quot;zł&quot;_-;_-@_-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b/>
      <sz val="14"/>
      <color rgb="FF000000"/>
      <name val="Times New Roman"/>
      <family val="1"/>
    </font>
    <font>
      <vertAlign val="superscript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70" fontId="46" fillId="0" borderId="10" xfId="0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44" fontId="46" fillId="0" borderId="0" xfId="0" applyNumberFormat="1" applyFont="1" applyBorder="1" applyAlignment="1">
      <alignment horizontal="center"/>
    </xf>
    <xf numFmtId="4" fontId="47" fillId="0" borderId="0" xfId="0" applyNumberFormat="1" applyFont="1" applyAlignment="1">
      <alignment/>
    </xf>
    <xf numFmtId="0" fontId="0" fillId="0" borderId="0" xfId="0" applyBorder="1" applyAlignment="1">
      <alignment/>
    </xf>
    <xf numFmtId="4" fontId="48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172" fontId="41" fillId="0" borderId="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8" fillId="0" borderId="12" xfId="0" applyNumberFormat="1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7.3984375" style="0" customWidth="1"/>
    <col min="2" max="2" width="12.3984375" style="0" customWidth="1"/>
    <col min="3" max="3" width="10.8984375" style="0" customWidth="1"/>
    <col min="4" max="4" width="9.59765625" style="0" customWidth="1"/>
    <col min="5" max="5" width="13" style="0" customWidth="1"/>
    <col min="6" max="6" width="5.3984375" style="0" customWidth="1"/>
    <col min="7" max="7" width="11.3984375" style="0" customWidth="1"/>
    <col min="8" max="8" width="14.8984375" style="0" customWidth="1"/>
    <col min="9" max="9" width="12.3984375" style="0" hidden="1" customWidth="1"/>
  </cols>
  <sheetData>
    <row r="1" ht="14.25">
      <c r="A1" t="s">
        <v>43</v>
      </c>
    </row>
    <row r="2" spans="1:8" ht="32.25" customHeight="1">
      <c r="A2" s="31" t="s">
        <v>11</v>
      </c>
      <c r="B2" s="32"/>
      <c r="C2" s="32"/>
      <c r="D2" s="32"/>
      <c r="E2" s="32"/>
      <c r="F2" s="32"/>
      <c r="G2" s="32"/>
      <c r="H2" s="32"/>
    </row>
    <row r="3" spans="1:8" s="1" customFormat="1" ht="25.5">
      <c r="A3" s="9" t="s">
        <v>1</v>
      </c>
      <c r="B3" s="9" t="s">
        <v>0</v>
      </c>
      <c r="C3" s="9" t="s">
        <v>9</v>
      </c>
      <c r="D3" s="9" t="s">
        <v>3</v>
      </c>
      <c r="E3" s="9" t="s">
        <v>2</v>
      </c>
      <c r="F3" s="9" t="s">
        <v>4</v>
      </c>
      <c r="G3" s="9" t="s">
        <v>5</v>
      </c>
      <c r="H3" s="9" t="s">
        <v>6</v>
      </c>
    </row>
    <row r="4" spans="1:8" s="2" customFormat="1" ht="14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s="2" customFormat="1" ht="14.25">
      <c r="A5" s="6" t="s">
        <v>42</v>
      </c>
      <c r="B5" s="7">
        <v>19987771</v>
      </c>
      <c r="C5" s="11">
        <v>0.0585</v>
      </c>
      <c r="D5" s="12"/>
      <c r="E5" s="11"/>
      <c r="F5" s="10">
        <v>122</v>
      </c>
      <c r="G5" s="15" t="s">
        <v>10</v>
      </c>
      <c r="H5" s="7">
        <f>ROUND(B5*E5*F5/366,2)</f>
        <v>0</v>
      </c>
    </row>
    <row r="6" spans="1:9" ht="14.25">
      <c r="A6" s="6" t="s">
        <v>14</v>
      </c>
      <c r="B6" s="7">
        <v>19987771</v>
      </c>
      <c r="C6" s="11">
        <v>0.0585</v>
      </c>
      <c r="D6" s="12"/>
      <c r="E6" s="11"/>
      <c r="F6" s="10">
        <v>181</v>
      </c>
      <c r="G6" s="15" t="s">
        <v>7</v>
      </c>
      <c r="H6" s="7">
        <f aca="true" t="shared" si="0" ref="H6:H11">ROUND(B6*E6*F6/365,2)</f>
        <v>0</v>
      </c>
      <c r="I6" s="27">
        <v>25000</v>
      </c>
    </row>
    <row r="7" spans="1:9" ht="14.25">
      <c r="A7" s="6" t="s">
        <v>15</v>
      </c>
      <c r="B7" s="7">
        <f aca="true" t="shared" si="1" ref="B7:B31">B6-I6</f>
        <v>19962771</v>
      </c>
      <c r="C7" s="11">
        <v>0.0585</v>
      </c>
      <c r="D7" s="12"/>
      <c r="E7" s="11"/>
      <c r="F7" s="10">
        <v>184</v>
      </c>
      <c r="G7" s="15" t="s">
        <v>7</v>
      </c>
      <c r="H7" s="7">
        <f t="shared" si="0"/>
        <v>0</v>
      </c>
      <c r="I7" s="27">
        <v>25000</v>
      </c>
    </row>
    <row r="8" spans="1:9" ht="14.25">
      <c r="A8" s="6" t="s">
        <v>16</v>
      </c>
      <c r="B8" s="7">
        <f t="shared" si="1"/>
        <v>19937771</v>
      </c>
      <c r="C8" s="11">
        <v>0.0585</v>
      </c>
      <c r="D8" s="12"/>
      <c r="E8" s="11"/>
      <c r="F8" s="10">
        <v>181</v>
      </c>
      <c r="G8" s="15" t="s">
        <v>7</v>
      </c>
      <c r="H8" s="7">
        <f t="shared" si="0"/>
        <v>0</v>
      </c>
      <c r="I8" s="27">
        <v>25000</v>
      </c>
    </row>
    <row r="9" spans="1:9" ht="14.25">
      <c r="A9" s="6" t="s">
        <v>17</v>
      </c>
      <c r="B9" s="7">
        <f t="shared" si="1"/>
        <v>19912771</v>
      </c>
      <c r="C9" s="11">
        <v>0.0585</v>
      </c>
      <c r="D9" s="12"/>
      <c r="E9" s="11"/>
      <c r="F9" s="10">
        <v>184</v>
      </c>
      <c r="G9" s="15" t="s">
        <v>7</v>
      </c>
      <c r="H9" s="7">
        <f t="shared" si="0"/>
        <v>0</v>
      </c>
      <c r="I9" s="27">
        <v>25000</v>
      </c>
    </row>
    <row r="10" spans="1:9" ht="14.25">
      <c r="A10" s="6" t="s">
        <v>18</v>
      </c>
      <c r="B10" s="7">
        <f t="shared" si="1"/>
        <v>19887771</v>
      </c>
      <c r="C10" s="11">
        <v>0.0585</v>
      </c>
      <c r="D10" s="12"/>
      <c r="E10" s="11"/>
      <c r="F10" s="10">
        <v>181</v>
      </c>
      <c r="G10" s="15" t="s">
        <v>7</v>
      </c>
      <c r="H10" s="7">
        <f t="shared" si="0"/>
        <v>0</v>
      </c>
      <c r="I10" s="27">
        <v>25000</v>
      </c>
    </row>
    <row r="11" spans="1:9" ht="14.25">
      <c r="A11" s="6" t="s">
        <v>19</v>
      </c>
      <c r="B11" s="7">
        <f t="shared" si="1"/>
        <v>19862771</v>
      </c>
      <c r="C11" s="11">
        <v>0.0585</v>
      </c>
      <c r="D11" s="12"/>
      <c r="E11" s="11"/>
      <c r="F11" s="10">
        <v>184</v>
      </c>
      <c r="G11" s="15" t="s">
        <v>7</v>
      </c>
      <c r="H11" s="7">
        <f t="shared" si="0"/>
        <v>0</v>
      </c>
      <c r="I11" s="27">
        <v>25000</v>
      </c>
    </row>
    <row r="12" spans="1:9" ht="14.25">
      <c r="A12" s="6" t="s">
        <v>20</v>
      </c>
      <c r="B12" s="7">
        <f t="shared" si="1"/>
        <v>19837771</v>
      </c>
      <c r="C12" s="11">
        <v>0.0585</v>
      </c>
      <c r="D12" s="12"/>
      <c r="E12" s="11"/>
      <c r="F12" s="10">
        <v>182</v>
      </c>
      <c r="G12" s="15" t="s">
        <v>10</v>
      </c>
      <c r="H12" s="7">
        <f>ROUND(B12*E12*F12/366,2)</f>
        <v>0</v>
      </c>
      <c r="I12" s="27">
        <v>25000</v>
      </c>
    </row>
    <row r="13" spans="1:9" ht="14.25">
      <c r="A13" s="6" t="s">
        <v>21</v>
      </c>
      <c r="B13" s="7">
        <f t="shared" si="1"/>
        <v>19812771</v>
      </c>
      <c r="C13" s="11">
        <v>0.0585</v>
      </c>
      <c r="D13" s="12"/>
      <c r="E13" s="11"/>
      <c r="F13" s="10">
        <v>184</v>
      </c>
      <c r="G13" s="15" t="s">
        <v>10</v>
      </c>
      <c r="H13" s="7">
        <f>ROUND(B13*E13*F13/366,2)</f>
        <v>0</v>
      </c>
      <c r="I13" s="27">
        <v>25000</v>
      </c>
    </row>
    <row r="14" spans="1:9" ht="14.25">
      <c r="A14" s="6" t="s">
        <v>22</v>
      </c>
      <c r="B14" s="7">
        <f t="shared" si="1"/>
        <v>19787771</v>
      </c>
      <c r="C14" s="11">
        <v>0.0585</v>
      </c>
      <c r="D14" s="12"/>
      <c r="E14" s="11"/>
      <c r="F14" s="10">
        <v>181</v>
      </c>
      <c r="G14" s="15" t="s">
        <v>7</v>
      </c>
      <c r="H14" s="7">
        <f aca="true" t="shared" si="2" ref="H14:H19">ROUND(B14*E14*F14/365,2)</f>
        <v>0</v>
      </c>
      <c r="I14" s="27">
        <v>25000</v>
      </c>
    </row>
    <row r="15" spans="1:9" ht="14.25">
      <c r="A15" s="6" t="s">
        <v>23</v>
      </c>
      <c r="B15" s="7">
        <f t="shared" si="1"/>
        <v>19762771</v>
      </c>
      <c r="C15" s="11">
        <v>0.0585</v>
      </c>
      <c r="D15" s="12"/>
      <c r="E15" s="11"/>
      <c r="F15" s="10">
        <v>184</v>
      </c>
      <c r="G15" s="15" t="s">
        <v>7</v>
      </c>
      <c r="H15" s="7">
        <f t="shared" si="2"/>
        <v>0</v>
      </c>
      <c r="I15" s="27">
        <v>25000</v>
      </c>
    </row>
    <row r="16" spans="1:9" ht="14.25">
      <c r="A16" s="6" t="s">
        <v>24</v>
      </c>
      <c r="B16" s="7">
        <f t="shared" si="1"/>
        <v>19737771</v>
      </c>
      <c r="C16" s="11">
        <v>0.0585</v>
      </c>
      <c r="D16" s="12"/>
      <c r="E16" s="11"/>
      <c r="F16" s="10">
        <v>181</v>
      </c>
      <c r="G16" s="15" t="s">
        <v>7</v>
      </c>
      <c r="H16" s="7">
        <f t="shared" si="2"/>
        <v>0</v>
      </c>
      <c r="I16" s="27">
        <v>25000</v>
      </c>
    </row>
    <row r="17" spans="1:9" ht="14.25">
      <c r="A17" s="6" t="s">
        <v>25</v>
      </c>
      <c r="B17" s="7">
        <f t="shared" si="1"/>
        <v>19712771</v>
      </c>
      <c r="C17" s="11">
        <v>0.0585</v>
      </c>
      <c r="D17" s="12"/>
      <c r="E17" s="11"/>
      <c r="F17" s="10">
        <v>184</v>
      </c>
      <c r="G17" s="15" t="s">
        <v>7</v>
      </c>
      <c r="H17" s="7">
        <f t="shared" si="2"/>
        <v>0</v>
      </c>
      <c r="I17" s="27">
        <v>25000</v>
      </c>
    </row>
    <row r="18" spans="1:9" ht="14.25">
      <c r="A18" s="6" t="s">
        <v>26</v>
      </c>
      <c r="B18" s="7">
        <f t="shared" si="1"/>
        <v>19687771</v>
      </c>
      <c r="C18" s="11">
        <v>0.0585</v>
      </c>
      <c r="D18" s="12"/>
      <c r="E18" s="11"/>
      <c r="F18" s="10">
        <v>181</v>
      </c>
      <c r="G18" s="15" t="s">
        <v>7</v>
      </c>
      <c r="H18" s="7">
        <f t="shared" si="2"/>
        <v>0</v>
      </c>
      <c r="I18" s="27">
        <v>25000</v>
      </c>
    </row>
    <row r="19" spans="1:9" ht="14.25">
      <c r="A19" s="6" t="s">
        <v>27</v>
      </c>
      <c r="B19" s="7">
        <f t="shared" si="1"/>
        <v>19662771</v>
      </c>
      <c r="C19" s="11">
        <v>0.0585</v>
      </c>
      <c r="D19" s="12"/>
      <c r="E19" s="11"/>
      <c r="F19" s="10">
        <v>184</v>
      </c>
      <c r="G19" s="15" t="s">
        <v>7</v>
      </c>
      <c r="H19" s="7">
        <f t="shared" si="2"/>
        <v>0</v>
      </c>
      <c r="I19" s="27">
        <v>25000</v>
      </c>
    </row>
    <row r="20" spans="1:9" ht="14.25">
      <c r="A20" s="6" t="s">
        <v>28</v>
      </c>
      <c r="B20" s="7">
        <f t="shared" si="1"/>
        <v>19637771</v>
      </c>
      <c r="C20" s="11">
        <v>0.0585</v>
      </c>
      <c r="D20" s="12"/>
      <c r="E20" s="11"/>
      <c r="F20" s="10">
        <v>182</v>
      </c>
      <c r="G20" s="15" t="s">
        <v>10</v>
      </c>
      <c r="H20" s="7">
        <f>ROUND(B20*E20*F20/366,2)</f>
        <v>0</v>
      </c>
      <c r="I20" s="27">
        <v>500000</v>
      </c>
    </row>
    <row r="21" spans="1:9" ht="14.25">
      <c r="A21" s="6" t="s">
        <v>29</v>
      </c>
      <c r="B21" s="7">
        <f t="shared" si="1"/>
        <v>19137771</v>
      </c>
      <c r="C21" s="11">
        <v>0.0585</v>
      </c>
      <c r="D21" s="12"/>
      <c r="E21" s="11"/>
      <c r="F21" s="10">
        <v>184</v>
      </c>
      <c r="G21" s="15" t="s">
        <v>10</v>
      </c>
      <c r="H21" s="7">
        <f>ROUND(B21*E21*F21/366,2)</f>
        <v>0</v>
      </c>
      <c r="I21" s="27">
        <v>500000</v>
      </c>
    </row>
    <row r="22" spans="1:9" ht="14.25">
      <c r="A22" s="6" t="s">
        <v>31</v>
      </c>
      <c r="B22" s="7">
        <f t="shared" si="1"/>
        <v>18637771</v>
      </c>
      <c r="C22" s="11">
        <v>0.0585</v>
      </c>
      <c r="D22" s="12"/>
      <c r="E22" s="11"/>
      <c r="F22" s="10">
        <v>181</v>
      </c>
      <c r="G22" s="15" t="s">
        <v>7</v>
      </c>
      <c r="H22" s="7">
        <f aca="true" t="shared" si="3" ref="H22:H27">ROUND(B22*E22*F22/365,2)</f>
        <v>0</v>
      </c>
      <c r="I22" s="27">
        <v>2250000</v>
      </c>
    </row>
    <row r="23" spans="1:9" ht="14.25">
      <c r="A23" s="6" t="s">
        <v>30</v>
      </c>
      <c r="B23" s="7">
        <f t="shared" si="1"/>
        <v>16387771</v>
      </c>
      <c r="C23" s="11">
        <v>0.0585</v>
      </c>
      <c r="D23" s="12"/>
      <c r="E23" s="11"/>
      <c r="F23" s="10">
        <v>184</v>
      </c>
      <c r="G23" s="15" t="s">
        <v>7</v>
      </c>
      <c r="H23" s="7">
        <f t="shared" si="3"/>
        <v>0</v>
      </c>
      <c r="I23" s="27">
        <v>2250000</v>
      </c>
    </row>
    <row r="24" spans="1:9" ht="14.25">
      <c r="A24" s="6" t="s">
        <v>32</v>
      </c>
      <c r="B24" s="7">
        <f t="shared" si="1"/>
        <v>14137771</v>
      </c>
      <c r="C24" s="11">
        <v>0.0585</v>
      </c>
      <c r="D24" s="12"/>
      <c r="E24" s="11"/>
      <c r="F24" s="10">
        <v>181</v>
      </c>
      <c r="G24" s="15" t="s">
        <v>7</v>
      </c>
      <c r="H24" s="7">
        <f t="shared" si="3"/>
        <v>0</v>
      </c>
      <c r="I24" s="27">
        <v>2250000</v>
      </c>
    </row>
    <row r="25" spans="1:9" ht="14.25">
      <c r="A25" s="6" t="s">
        <v>33</v>
      </c>
      <c r="B25" s="7">
        <f t="shared" si="1"/>
        <v>11887771</v>
      </c>
      <c r="C25" s="11">
        <v>0.0585</v>
      </c>
      <c r="D25" s="12"/>
      <c r="E25" s="11"/>
      <c r="F25" s="10">
        <v>184</v>
      </c>
      <c r="G25" s="15" t="s">
        <v>7</v>
      </c>
      <c r="H25" s="7">
        <f t="shared" si="3"/>
        <v>0</v>
      </c>
      <c r="I25" s="27">
        <v>2250000</v>
      </c>
    </row>
    <row r="26" spans="1:9" ht="14.25">
      <c r="A26" s="6" t="s">
        <v>34</v>
      </c>
      <c r="B26" s="7">
        <f t="shared" si="1"/>
        <v>9637771</v>
      </c>
      <c r="C26" s="11">
        <v>0.0585</v>
      </c>
      <c r="D26" s="12"/>
      <c r="E26" s="11"/>
      <c r="F26" s="10">
        <v>181</v>
      </c>
      <c r="G26" s="15" t="s">
        <v>7</v>
      </c>
      <c r="H26" s="7">
        <f t="shared" si="3"/>
        <v>0</v>
      </c>
      <c r="I26" s="27">
        <v>2500000</v>
      </c>
    </row>
    <row r="27" spans="1:9" ht="14.25">
      <c r="A27" s="6" t="s">
        <v>35</v>
      </c>
      <c r="B27" s="7">
        <f t="shared" si="1"/>
        <v>7137771</v>
      </c>
      <c r="C27" s="11">
        <v>0.0585</v>
      </c>
      <c r="D27" s="12"/>
      <c r="E27" s="11"/>
      <c r="F27" s="10">
        <v>184</v>
      </c>
      <c r="G27" s="15" t="s">
        <v>7</v>
      </c>
      <c r="H27" s="7">
        <f t="shared" si="3"/>
        <v>0</v>
      </c>
      <c r="I27" s="27">
        <v>2500000</v>
      </c>
    </row>
    <row r="28" spans="1:9" ht="14.25">
      <c r="A28" s="6" t="s">
        <v>36</v>
      </c>
      <c r="B28" s="7">
        <f t="shared" si="1"/>
        <v>4637771</v>
      </c>
      <c r="C28" s="11">
        <v>0.0585</v>
      </c>
      <c r="D28" s="12"/>
      <c r="E28" s="11"/>
      <c r="F28" s="10">
        <v>182</v>
      </c>
      <c r="G28" s="15" t="s">
        <v>10</v>
      </c>
      <c r="H28" s="7">
        <f>ROUND(B28*E28*F28/366,2)</f>
        <v>0</v>
      </c>
      <c r="I28" s="27">
        <v>1493886</v>
      </c>
    </row>
    <row r="29" spans="1:9" ht="14.25">
      <c r="A29" s="6" t="s">
        <v>37</v>
      </c>
      <c r="B29" s="7">
        <f t="shared" si="1"/>
        <v>3143885</v>
      </c>
      <c r="C29" s="11">
        <v>0.0585</v>
      </c>
      <c r="D29" s="12"/>
      <c r="E29" s="11"/>
      <c r="F29" s="10">
        <v>184</v>
      </c>
      <c r="G29" s="15" t="s">
        <v>10</v>
      </c>
      <c r="H29" s="7">
        <f>ROUND(B29*E29*F29/366,2)</f>
        <v>0</v>
      </c>
      <c r="I29" s="27">
        <v>1493885</v>
      </c>
    </row>
    <row r="30" spans="1:9" ht="14.25">
      <c r="A30" s="6" t="s">
        <v>38</v>
      </c>
      <c r="B30" s="7">
        <f t="shared" si="1"/>
        <v>1650000</v>
      </c>
      <c r="C30" s="11">
        <v>0.0585</v>
      </c>
      <c r="D30" s="12"/>
      <c r="E30" s="11"/>
      <c r="F30" s="10">
        <v>181</v>
      </c>
      <c r="G30" s="15" t="s">
        <v>7</v>
      </c>
      <c r="H30" s="7">
        <f>ROUND(B30*E30*F30/365,2)</f>
        <v>0</v>
      </c>
      <c r="I30" s="27">
        <v>825000</v>
      </c>
    </row>
    <row r="31" spans="1:9" ht="15" thickBot="1">
      <c r="A31" s="6" t="s">
        <v>39</v>
      </c>
      <c r="B31" s="7">
        <f t="shared" si="1"/>
        <v>825000</v>
      </c>
      <c r="C31" s="11">
        <v>0.0585</v>
      </c>
      <c r="D31" s="12"/>
      <c r="E31" s="11"/>
      <c r="F31" s="10">
        <v>184</v>
      </c>
      <c r="G31" s="15" t="s">
        <v>7</v>
      </c>
      <c r="H31" s="7">
        <f>ROUND(B31*E31*F31/365,2)</f>
        <v>0</v>
      </c>
      <c r="I31" s="27">
        <v>825000</v>
      </c>
    </row>
    <row r="32" spans="1:9" ht="15" thickBot="1">
      <c r="A32" s="16"/>
      <c r="B32" s="17"/>
      <c r="C32" s="18"/>
      <c r="D32" s="19"/>
      <c r="E32" s="18"/>
      <c r="F32" s="20"/>
      <c r="G32" s="21"/>
      <c r="H32" s="28">
        <f>SUM(H5:H31)</f>
        <v>0</v>
      </c>
      <c r="I32" s="24">
        <f>SUM(I6:I31)</f>
        <v>19987771</v>
      </c>
    </row>
    <row r="33" spans="1:8" ht="30.75" customHeight="1">
      <c r="A33" s="33" t="s">
        <v>41</v>
      </c>
      <c r="B33" s="34"/>
      <c r="C33" s="34"/>
      <c r="D33" s="34"/>
      <c r="E33" s="34"/>
      <c r="F33" s="34"/>
      <c r="G33" s="34"/>
      <c r="H33" s="34"/>
    </row>
    <row r="34" spans="5:8" ht="15" thickBot="1">
      <c r="E34" s="8" t="s">
        <v>12</v>
      </c>
      <c r="H34" s="4">
        <v>0</v>
      </c>
    </row>
    <row r="35" spans="2:8" ht="15.75" thickBot="1">
      <c r="B35" s="3"/>
      <c r="C35" s="8"/>
      <c r="D35" s="8"/>
      <c r="E35" s="8" t="s">
        <v>8</v>
      </c>
      <c r="H35" s="25">
        <f>H32+H34</f>
        <v>0</v>
      </c>
    </row>
    <row r="36" spans="2:8" ht="15">
      <c r="B36" s="3"/>
      <c r="C36" s="8"/>
      <c r="D36" s="8"/>
      <c r="F36" s="30" t="s">
        <v>40</v>
      </c>
      <c r="G36" s="30"/>
      <c r="H36" s="26">
        <f>H35/4.6371</f>
        <v>0</v>
      </c>
    </row>
    <row r="37" spans="2:8" ht="15">
      <c r="B37" s="3"/>
      <c r="E37" s="13"/>
      <c r="F37" s="13"/>
      <c r="G37" s="13"/>
      <c r="H37" s="14"/>
    </row>
    <row r="38" spans="1:8" ht="14.25">
      <c r="A38" s="8" t="s">
        <v>13</v>
      </c>
      <c r="B38" s="3"/>
      <c r="H38" s="23"/>
    </row>
    <row r="39" spans="2:8" ht="15">
      <c r="B39" s="29"/>
      <c r="C39" s="30"/>
      <c r="D39" s="30"/>
      <c r="E39" s="30"/>
      <c r="F39" s="30"/>
      <c r="G39" s="30"/>
      <c r="H39" s="14"/>
    </row>
    <row r="40" spans="2:8" ht="15">
      <c r="B40" s="29"/>
      <c r="C40" s="30"/>
      <c r="D40" s="30"/>
      <c r="E40" s="30"/>
      <c r="F40" s="30"/>
      <c r="G40" s="30"/>
      <c r="H40" s="14"/>
    </row>
    <row r="41" spans="2:8" ht="15">
      <c r="B41" s="29"/>
      <c r="C41" s="30"/>
      <c r="D41" s="30"/>
      <c r="E41" s="30"/>
      <c r="F41" s="30"/>
      <c r="G41" s="30"/>
      <c r="H41" s="22"/>
    </row>
    <row r="42" ht="14.25">
      <c r="B42" s="3"/>
    </row>
  </sheetData>
  <sheetProtection/>
  <mergeCells count="6">
    <mergeCell ref="B41:G41"/>
    <mergeCell ref="A2:H2"/>
    <mergeCell ref="A33:H33"/>
    <mergeCell ref="F36:G36"/>
    <mergeCell ref="B39:G39"/>
    <mergeCell ref="B40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ssieczkowski</dc:creator>
  <cp:keywords/>
  <dc:description/>
  <cp:lastModifiedBy>Wioleta Dragunajtys</cp:lastModifiedBy>
  <cp:lastPrinted>2024-05-20T10:15:19Z</cp:lastPrinted>
  <dcterms:created xsi:type="dcterms:W3CDTF">2009-06-09T10:53:18Z</dcterms:created>
  <dcterms:modified xsi:type="dcterms:W3CDTF">2024-05-20T10:19:28Z</dcterms:modified>
  <cp:category/>
  <cp:version/>
  <cp:contentType/>
  <cp:contentStatus/>
</cp:coreProperties>
</file>