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pokorsk\OneDrive - Amgen\Desktop\Oferta_Kielce_Artwińskiego_23.04\"/>
    </mc:Choice>
  </mc:AlternateContent>
  <xr:revisionPtr revIDLastSave="0" documentId="13_ncr:1_{B33A9D59-F139-4896-8D13-5EBD4571205C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K6" i="1"/>
  <c r="I6" i="1"/>
  <c r="G6" i="1"/>
  <c r="M6" i="1" s="1"/>
  <c r="I5" i="1"/>
  <c r="J5" i="1"/>
  <c r="J6" i="1" l="1"/>
  <c r="L6" i="1" s="1"/>
  <c r="N6" i="1" s="1"/>
  <c r="L5" i="1"/>
  <c r="N5" i="1" s="1"/>
  <c r="G7" i="1"/>
  <c r="K5" i="1"/>
  <c r="M5" i="1" s="1"/>
  <c r="J7" i="1" l="1"/>
  <c r="L7" i="1" s="1"/>
  <c r="N7" i="1" s="1"/>
  <c r="K7" i="1"/>
  <c r="M7" i="1" s="1"/>
</calcChain>
</file>

<file path=xl/sharedStrings.xml><?xml version="1.0" encoding="utf-8"?>
<sst xmlns="http://schemas.openxmlformats.org/spreadsheetml/2006/main" count="36" uniqueCount="35">
  <si>
    <t>Pakiet nr 3 - Cytostatyki 3</t>
  </si>
  <si>
    <t>6</t>
  </si>
  <si>
    <t>7</t>
  </si>
  <si>
    <t>8</t>
  </si>
  <si>
    <t>9</t>
  </si>
  <si>
    <t>10</t>
  </si>
  <si>
    <t>Lp.</t>
  </si>
  <si>
    <t>Nazwa międzynarodowa preparatu - postać - dawka</t>
  </si>
  <si>
    <t>Nazwa handlowa preparatu - postać - dawka - producent - kod EAN</t>
  </si>
  <si>
    <t>J.m.</t>
  </si>
  <si>
    <t>Ilość</t>
  </si>
  <si>
    <t>Cena jedn. netto zł.</t>
  </si>
  <si>
    <t>Wartość netto zł                (kolumna 5x6)</t>
  </si>
  <si>
    <t xml:space="preserve">VAT% </t>
  </si>
  <si>
    <t>Cena jedn. brutto zł. (kolumna 6+VAT)</t>
  </si>
  <si>
    <t>Wartość brutto zł          (kolumna 7+8)</t>
  </si>
  <si>
    <t>Wartość netto ZAKRES OPCJONALNY zł                  (kolumna 50% x kol. 7)</t>
  </si>
  <si>
    <t>Wartość brutto ZAKRES OPCJONALNY zł                  (kolumna 50% x kol. 10)</t>
  </si>
  <si>
    <t>Wartość netto  MAKSYMALNA WARTOŚĆ (WRAZ Z OPCJĄ) zł                  (kolumna 7+11)</t>
  </si>
  <si>
    <t>Wartość brutto MAKSYMALNA WARTOŚĆ (WRAZ Z OPCJĄ) zł                  (kolumna 10+12)</t>
  </si>
  <si>
    <t>Blinatumomab Proszek do koncentratu i roztwór, do sporządzania roztworu do infuzji38,5 mcg1 fiol + 10 ml stabilizator</t>
  </si>
  <si>
    <t>op.</t>
  </si>
  <si>
    <t>Denosumab Roztwór do wstrzykiwań 0,12g/1,7ml x 3 fiol</t>
  </si>
  <si>
    <t>RAZEM</t>
  </si>
  <si>
    <t>Zamawiający wymaga:</t>
  </si>
  <si>
    <t>1. poz. 1 -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&lt;1&gt;B.65</t>
  </si>
  <si>
    <t>1. poz. 2 - by zaoferowany produkt leczniczy znajdował się na listach w aktualnym, na dzień otwarcia ofert, Obwieszczeniu Ministra Zdrowia w sprawie refundowanych leków,środków spożywczych specjalnego przeznaczenia żywieniowego oraz wyrobów medycznych i jego cena nie była wyższa  niż obowiązujący limit finansowy,  leków stosowanych w ramach programu lekowego  &lt;1&gt;B.134</t>
  </si>
  <si>
    <t>2. poz. 1 -  informacji dotyczących zawartości substancji pomocniczych i ich masy;  masy substancji leczniczej; uzyskanej objętości i stężenia po rekonstytucji oraz stabilności fizyko-chemicznej po rekonstytucji leku oraz po przygotowaniu worka do infuzji (Charakterystyka Produktu Leczniczego  lub oświadczenie producenta)</t>
  </si>
  <si>
    <t>3. poz 1-2 -  informacji dotyczącej ilości nadwyżek produkcyjnych (Charakterystyka Produktu  Leczniczego lub oświadczenie producenta)</t>
  </si>
  <si>
    <t>Zamawiający oświadcza:</t>
  </si>
  <si>
    <t xml:space="preserve">1.  oba leki  są  lekami oryginalnymi jednego producenta, nieposiadającymi odpowiedników w postaci leków generycznych na listach refundacyjnych,  </t>
  </si>
  <si>
    <t>2. Są to leki jednego producenta i  są dystrybuowane przez tzw. Hurtownię producencką, nie ma zatem ryzyka wyeliminowania jakiegoś dostawcy</t>
  </si>
  <si>
    <t>3. połączenie w jeden pakiet, w jednym postępowaniu leków oryginalnych jednego producenta zwiększa atrakcyjność naszego ośrodka dla dostawcy; wysoka wartość zamówienia przekłada się na większe rabatowanie jednostkowych opakowań</t>
  </si>
  <si>
    <t>Blincyto 38.5mcg 1 x fiolka /  Amgen Europe B.V./ '5909991256371</t>
  </si>
  <si>
    <t xml:space="preserve"> Xgeva 120mg/1,7ml x 3 fiolka  / Amgen Europe B.V. / '5909990935024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</si>
</sst>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_z_ł"/>
    <numFmt numFmtId="165" formatCode="#,##0.00\ &quot;zł&quot;"/>
    <numFmt numFmtId="166" formatCode="_-* #,##0.00\ _z_ł_-;\-* #,##0.00\ _z_ł_-;_-* \-??\ _z_ł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Century Gothic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6" fontId="2" fillId="0" borderId="0" applyFill="0" applyBorder="0" applyAlignment="0" applyProtection="0"/>
  </cellStyleXfs>
  <cellXfs count="37">
    <xf numFmtId="0" fontId="0" fillId="0" borderId="0" xfId="0"/>
    <xf numFmtId="0" fontId="3" fillId="0" borderId="0" xfId="2" applyFont="1"/>
    <xf numFmtId="0" fontId="3" fillId="0" borderId="0" xfId="2" applyFont="1" applyAlignment="1">
      <alignment vertical="center" wrapText="1" shrinkToFit="1"/>
    </xf>
    <xf numFmtId="0" fontId="3" fillId="0" borderId="0" xfId="2" applyFont="1" applyAlignment="1">
      <alignment horizontal="center"/>
    </xf>
    <xf numFmtId="2" fontId="3" fillId="0" borderId="0" xfId="2" applyNumberFormat="1" applyFont="1" applyAlignment="1">
      <alignment horizontal="center" vertical="center"/>
    </xf>
    <xf numFmtId="4" fontId="3" fillId="0" borderId="0" xfId="2" applyNumberFormat="1" applyFont="1"/>
    <xf numFmtId="10" fontId="3" fillId="0" borderId="0" xfId="2" applyNumberFormat="1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 shrinkToFit="1"/>
    </xf>
    <xf numFmtId="0" fontId="3" fillId="0" borderId="4" xfId="2" applyFont="1" applyBorder="1" applyAlignment="1">
      <alignment horizontal="center" vertical="center" wrapText="1"/>
    </xf>
    <xf numFmtId="165" fontId="3" fillId="0" borderId="4" xfId="2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 wrapText="1" shrinkToFit="1"/>
    </xf>
    <xf numFmtId="165" fontId="3" fillId="0" borderId="1" xfId="2" applyNumberFormat="1" applyFont="1" applyBorder="1" applyAlignment="1">
      <alignment horizontal="center" vertical="center" wrapText="1" shrinkToFit="1"/>
    </xf>
    <xf numFmtId="0" fontId="3" fillId="0" borderId="1" xfId="0" applyFont="1" applyBorder="1"/>
    <xf numFmtId="165" fontId="3" fillId="0" borderId="1" xfId="0" applyNumberFormat="1" applyFont="1" applyBorder="1"/>
    <xf numFmtId="10" fontId="3" fillId="0" borderId="1" xfId="0" applyNumberFormat="1" applyFont="1" applyBorder="1"/>
    <xf numFmtId="2" fontId="3" fillId="0" borderId="0" xfId="0" applyNumberFormat="1" applyFont="1" applyAlignment="1">
      <alignment horizontal="center" vertical="center"/>
    </xf>
    <xf numFmtId="10" fontId="3" fillId="0" borderId="0" xfId="0" applyNumberFormat="1" applyFont="1"/>
    <xf numFmtId="0" fontId="3" fillId="0" borderId="2" xfId="2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5" xfId="3" applyNumberFormat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64" fontId="3" fillId="0" borderId="1" xfId="3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9" fontId="3" fillId="0" borderId="1" xfId="1" applyFont="1" applyFill="1" applyBorder="1" applyAlignment="1" applyProtection="1">
      <alignment horizontal="center" vertical="center" wrapText="1"/>
    </xf>
    <xf numFmtId="165" fontId="3" fillId="0" borderId="0" xfId="0" applyNumberFormat="1" applyFont="1" applyAlignment="1">
      <alignment vertical="center"/>
    </xf>
  </cellXfs>
  <cellStyles count="5">
    <cellStyle name="Dziesiętny 2" xfId="4" xr:uid="{7B466737-FC98-4831-947F-EE7D494B9820}"/>
    <cellStyle name="Normal" xfId="0" builtinId="0"/>
    <cellStyle name="Normalny 3" xfId="2" xr:uid="{9333A954-98E8-4B51-A520-115186D61C8C}"/>
    <cellStyle name="Normalny_Arkusz1" xfId="3" xr:uid="{7B4310F5-B9A4-4C91-B923-F909633472E7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"/>
  <sheetViews>
    <sheetView tabSelected="1" view="pageBreakPreview" zoomScale="60" zoomScaleNormal="100" workbookViewId="0">
      <selection activeCell="I12" sqref="I12"/>
    </sheetView>
  </sheetViews>
  <sheetFormatPr defaultColWidth="47.1796875" defaultRowHeight="12.5" x14ac:dyDescent="0.25"/>
  <cols>
    <col min="1" max="1" width="5.54296875" style="7" customWidth="1"/>
    <col min="2" max="2" width="41.08984375" style="7" customWidth="1"/>
    <col min="3" max="3" width="30.453125" style="7" customWidth="1"/>
    <col min="4" max="4" width="11.26953125" style="7" customWidth="1"/>
    <col min="5" max="5" width="9.7265625" style="7" customWidth="1"/>
    <col min="6" max="6" width="16.26953125" style="24" customWidth="1"/>
    <col min="7" max="7" width="20.453125" style="7" customWidth="1"/>
    <col min="8" max="8" width="9.54296875" style="25" customWidth="1"/>
    <col min="9" max="9" width="17.54296875" style="7" customWidth="1"/>
    <col min="10" max="10" width="21.7265625" style="7" customWidth="1"/>
    <col min="11" max="11" width="23.81640625" style="7" customWidth="1"/>
    <col min="12" max="12" width="20.54296875" style="7" customWidth="1"/>
    <col min="13" max="13" width="23.7265625" style="7" customWidth="1"/>
    <col min="14" max="14" width="26.81640625" style="7" customWidth="1"/>
    <col min="15" max="16384" width="47.1796875" style="7"/>
  </cols>
  <sheetData>
    <row r="1" spans="1:15" x14ac:dyDescent="0.25">
      <c r="A1" s="1"/>
      <c r="B1" s="1" t="s">
        <v>0</v>
      </c>
      <c r="C1" s="2"/>
      <c r="D1" s="3"/>
      <c r="E1" s="1"/>
      <c r="F1" s="4"/>
      <c r="G1" s="5"/>
      <c r="H1" s="6"/>
      <c r="I1" s="5"/>
      <c r="J1" s="5"/>
      <c r="K1" s="1"/>
      <c r="L1" s="1"/>
      <c r="M1" s="1"/>
      <c r="N1" s="1"/>
      <c r="O1" s="1"/>
    </row>
    <row r="3" spans="1:15" x14ac:dyDescent="0.25">
      <c r="A3" s="8">
        <v>1</v>
      </c>
      <c r="B3" s="8">
        <v>2</v>
      </c>
      <c r="C3" s="8">
        <v>3</v>
      </c>
      <c r="D3" s="8">
        <v>4</v>
      </c>
      <c r="E3" s="8">
        <v>5</v>
      </c>
      <c r="F3" s="9" t="s">
        <v>1</v>
      </c>
      <c r="G3" s="9" t="s">
        <v>2</v>
      </c>
      <c r="H3" s="10" t="s">
        <v>3</v>
      </c>
      <c r="I3" s="9" t="s">
        <v>4</v>
      </c>
      <c r="J3" s="11" t="s">
        <v>5</v>
      </c>
      <c r="K3" s="8">
        <v>11</v>
      </c>
      <c r="L3" s="12">
        <v>12</v>
      </c>
      <c r="M3" s="12">
        <v>13</v>
      </c>
      <c r="N3" s="12">
        <v>14</v>
      </c>
    </row>
    <row r="4" spans="1:15" s="27" customFormat="1" ht="62.5" x14ac:dyDescent="0.35">
      <c r="A4" s="8" t="s">
        <v>6</v>
      </c>
      <c r="B4" s="8" t="s">
        <v>7</v>
      </c>
      <c r="C4" s="8" t="s">
        <v>8</v>
      </c>
      <c r="D4" s="8" t="s">
        <v>9</v>
      </c>
      <c r="E4" s="8" t="s">
        <v>10</v>
      </c>
      <c r="F4" s="11" t="s">
        <v>11</v>
      </c>
      <c r="G4" s="13" t="s">
        <v>12</v>
      </c>
      <c r="H4" s="10" t="s">
        <v>13</v>
      </c>
      <c r="I4" s="11" t="s">
        <v>14</v>
      </c>
      <c r="J4" s="11" t="s">
        <v>15</v>
      </c>
      <c r="K4" s="11" t="s">
        <v>16</v>
      </c>
      <c r="L4" s="11" t="s">
        <v>17</v>
      </c>
      <c r="M4" s="11" t="s">
        <v>18</v>
      </c>
      <c r="N4" s="11" t="s">
        <v>19</v>
      </c>
    </row>
    <row r="5" spans="1:15" s="27" customFormat="1" ht="58.5" customHeight="1" x14ac:dyDescent="0.35">
      <c r="A5" s="26">
        <v>1</v>
      </c>
      <c r="B5" s="8" t="s">
        <v>20</v>
      </c>
      <c r="C5" s="14" t="s">
        <v>33</v>
      </c>
      <c r="D5" s="15" t="s">
        <v>21</v>
      </c>
      <c r="E5" s="28">
        <v>50</v>
      </c>
      <c r="F5" s="16">
        <v>9259.25</v>
      </c>
      <c r="G5" s="17">
        <f>E5*F5</f>
        <v>462962.5</v>
      </c>
      <c r="H5" s="35">
        <v>0.08</v>
      </c>
      <c r="I5" s="17">
        <f>F5+H5*F5</f>
        <v>9999.99</v>
      </c>
      <c r="J5" s="17">
        <f>G5+H5*G5</f>
        <v>499999.5</v>
      </c>
      <c r="K5" s="17">
        <f>G5*50%</f>
        <v>231481.25</v>
      </c>
      <c r="L5" s="17">
        <f>J5*50%</f>
        <v>249999.75</v>
      </c>
      <c r="M5" s="17">
        <f>G5+K5</f>
        <v>694443.75</v>
      </c>
      <c r="N5" s="17">
        <f>J5+L5</f>
        <v>749999.25</v>
      </c>
    </row>
    <row r="6" spans="1:15" s="27" customFormat="1" ht="40" customHeight="1" x14ac:dyDescent="0.35">
      <c r="A6" s="29">
        <v>2</v>
      </c>
      <c r="B6" s="8" t="s">
        <v>22</v>
      </c>
      <c r="C6" s="19" t="s">
        <v>34</v>
      </c>
      <c r="D6" s="15" t="s">
        <v>21</v>
      </c>
      <c r="E6" s="30">
        <v>35</v>
      </c>
      <c r="F6" s="20">
        <v>2700</v>
      </c>
      <c r="G6" s="17">
        <f t="shared" ref="G6" si="0">E6*F6</f>
        <v>94500</v>
      </c>
      <c r="H6" s="35">
        <v>0.08</v>
      </c>
      <c r="I6" s="17">
        <f t="shared" ref="I6" si="1">F6+H6*F6</f>
        <v>2916</v>
      </c>
      <c r="J6" s="17">
        <f t="shared" ref="J6" si="2">G6+H6*G6</f>
        <v>102060</v>
      </c>
      <c r="K6" s="17">
        <f>G6*50%</f>
        <v>47250</v>
      </c>
      <c r="L6" s="17">
        <f>J6*50%</f>
        <v>51030</v>
      </c>
      <c r="M6" s="17">
        <f t="shared" ref="M6:M7" si="3">G6+K6</f>
        <v>141750</v>
      </c>
      <c r="N6" s="17">
        <f t="shared" ref="N6:N7" si="4">J6+L6</f>
        <v>153090</v>
      </c>
    </row>
    <row r="7" spans="1:15" x14ac:dyDescent="0.25">
      <c r="A7" s="21"/>
      <c r="B7" s="21" t="s">
        <v>23</v>
      </c>
      <c r="C7" s="21"/>
      <c r="D7" s="21"/>
      <c r="E7" s="21"/>
      <c r="F7" s="18"/>
      <c r="G7" s="22">
        <f>SUM(G5:G6)</f>
        <v>557462.5</v>
      </c>
      <c r="H7" s="23"/>
      <c r="I7" s="22"/>
      <c r="J7" s="22">
        <f>SUM(J5:J6)</f>
        <v>602059.5</v>
      </c>
      <c r="K7" s="22">
        <f t="shared" ref="K7" si="5">G7*30%</f>
        <v>167238.75</v>
      </c>
      <c r="L7" s="22">
        <f t="shared" ref="L7" si="6">J7*30%</f>
        <v>180617.85</v>
      </c>
      <c r="M7" s="22">
        <f t="shared" si="3"/>
        <v>724701.25</v>
      </c>
      <c r="N7" s="22">
        <f t="shared" si="4"/>
        <v>782677.35</v>
      </c>
    </row>
    <row r="8" spans="1:15" x14ac:dyDescent="0.25">
      <c r="B8" s="7" t="s">
        <v>24</v>
      </c>
    </row>
    <row r="9" spans="1:15" s="31" customFormat="1" ht="35" customHeight="1" x14ac:dyDescent="0.35">
      <c r="B9" s="32" t="s">
        <v>25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5" s="31" customFormat="1" ht="35" customHeight="1" x14ac:dyDescent="0.35">
      <c r="B10" s="32" t="s">
        <v>26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5" s="31" customFormat="1" ht="35" customHeight="1" x14ac:dyDescent="0.35">
      <c r="B11" s="32" t="s">
        <v>27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5" s="33" customFormat="1" ht="35" customHeight="1" x14ac:dyDescent="0.35">
      <c r="B12" s="33" t="s">
        <v>28</v>
      </c>
      <c r="H12" s="34"/>
      <c r="I12" s="36"/>
    </row>
    <row r="13" spans="1:15" x14ac:dyDescent="0.25">
      <c r="F13" s="7"/>
    </row>
    <row r="14" spans="1:15" x14ac:dyDescent="0.25">
      <c r="B14" s="7" t="s">
        <v>29</v>
      </c>
      <c r="F14" s="7"/>
      <c r="H14" s="7"/>
    </row>
    <row r="15" spans="1:15" s="31" customFormat="1" ht="22.5" customHeight="1" x14ac:dyDescent="0.35">
      <c r="B15" s="32" t="s">
        <v>30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</row>
    <row r="16" spans="1:15" s="31" customFormat="1" ht="17.5" customHeight="1" x14ac:dyDescent="0.35">
      <c r="B16" s="32" t="s">
        <v>31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</row>
    <row r="17" spans="2:14" s="31" customFormat="1" ht="27.5" customHeight="1" x14ac:dyDescent="0.35">
      <c r="B17" s="32" t="s">
        <v>32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</row>
  </sheetData>
  <mergeCells count="6">
    <mergeCell ref="B9:N9"/>
    <mergeCell ref="B10:N10"/>
    <mergeCell ref="B11:N11"/>
    <mergeCell ref="B15:N15"/>
    <mergeCell ref="B16:N16"/>
    <mergeCell ref="B17:N17"/>
  </mergeCells>
  <pageMargins left="0.7" right="0.7" top="0.75" bottom="0.75" header="0.3" footer="0.3"/>
  <pageSetup scale="44" fitToHeight="0" orientation="landscape" verticalDpi="597" r:id="rId1"/>
  <headerFooter>
    <oddFooter>&amp;C_x000D_&amp;1#&amp;"Calibri"&amp;10&amp;K000000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Pokorska, Agnieszka</dc:creator>
  <cp:lastModifiedBy>Pokorska, Agnieszka</cp:lastModifiedBy>
  <cp:lastPrinted>2025-04-16T11:00:20Z</cp:lastPrinted>
  <dcterms:created xsi:type="dcterms:W3CDTF">2015-06-05T18:17:20Z</dcterms:created>
  <dcterms:modified xsi:type="dcterms:W3CDTF">2025-04-16T11:00:48Z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d793b9-73c2-43c2-b1d4-b4749f286de9_Enabled">
    <vt:lpwstr>true</vt:lpwstr>
  </property>
  <property fmtid="{D5CDD505-2E9C-101B-9397-08002B2CF9AE}" pid="3" name="MSIP_Label_d8d793b9-73c2-43c2-b1d4-b4749f286de9_SetDate">
    <vt:lpwstr>2025-04-16T10:48:21Z</vt:lpwstr>
  </property>
  <property fmtid="{D5CDD505-2E9C-101B-9397-08002B2CF9AE}" pid="4" name="MSIP_Label_d8d793b9-73c2-43c2-b1d4-b4749f286de9_Method">
    <vt:lpwstr>Privileged</vt:lpwstr>
  </property>
  <property fmtid="{D5CDD505-2E9C-101B-9397-08002B2CF9AE}" pid="5" name="MSIP_Label_d8d793b9-73c2-43c2-b1d4-b4749f286de9_Name">
    <vt:lpwstr>Public.</vt:lpwstr>
  </property>
  <property fmtid="{D5CDD505-2E9C-101B-9397-08002B2CF9AE}" pid="6" name="MSIP_Label_d8d793b9-73c2-43c2-b1d4-b4749f286de9_SiteId">
    <vt:lpwstr>4b4266a6-1368-41af-ad5a-59eb634f7ad8</vt:lpwstr>
  </property>
  <property fmtid="{D5CDD505-2E9C-101B-9397-08002B2CF9AE}" pid="7" name="MSIP_Label_d8d793b9-73c2-43c2-b1d4-b4749f286de9_ActionId">
    <vt:lpwstr>5a5f5414-eef0-48ec-9795-d5aba58db0bf</vt:lpwstr>
  </property>
  <property fmtid="{D5CDD505-2E9C-101B-9397-08002B2CF9AE}" pid="8" name="MSIP_Label_d8d793b9-73c2-43c2-b1d4-b4749f286de9_ContentBits">
    <vt:lpwstr>2</vt:lpwstr>
  </property>
  <property fmtid="{D5CDD505-2E9C-101B-9397-08002B2CF9AE}" pid="9" name="MSIP_Label_d8d793b9-73c2-43c2-b1d4-b4749f286de9_Tag">
    <vt:lpwstr>10, 0, 1, 1</vt:lpwstr>
  </property>
</Properties>
</file>