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nna Kasza\Desktop\12-Zimowe utrzymanie dróg i ulic w sezonie 2023-2024\5. SWZ z załącznikami\"/>
    </mc:Choice>
  </mc:AlternateContent>
  <xr:revisionPtr revIDLastSave="0" documentId="13_ncr:1_{BB05E9C9-413B-4C70-87E8-F91A3D45EE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31" i="1" s="1"/>
  <c r="G30" i="1"/>
  <c r="I30" i="1" s="1"/>
  <c r="G29" i="1"/>
  <c r="I29" i="1" s="1"/>
  <c r="G28" i="1"/>
  <c r="H33" i="1" s="1"/>
  <c r="G24" i="1"/>
  <c r="I24" i="1" s="1"/>
  <c r="G21" i="1"/>
  <c r="I21" i="1" s="1"/>
  <c r="G20" i="1"/>
  <c r="I20" i="1" s="1"/>
  <c r="G19" i="1"/>
  <c r="I19" i="1" s="1"/>
  <c r="G15" i="1"/>
  <c r="I15" i="1" s="1"/>
  <c r="G13" i="1"/>
  <c r="I13" i="1" s="1"/>
  <c r="G12" i="1"/>
  <c r="I12" i="1" s="1"/>
  <c r="G11" i="1"/>
  <c r="I11" i="1" s="1"/>
  <c r="G10" i="1"/>
  <c r="H34" i="1" s="1"/>
  <c r="G32" i="1" l="1"/>
  <c r="I28" i="1"/>
  <c r="I10" i="1"/>
  <c r="I32" i="1" s="1"/>
</calcChain>
</file>

<file path=xl/sharedStrings.xml><?xml version="1.0" encoding="utf-8"?>
<sst xmlns="http://schemas.openxmlformats.org/spreadsheetml/2006/main" count="79" uniqueCount="63">
  <si>
    <t>KOSZTORYS OFERTOWY</t>
  </si>
  <si>
    <t>Zimowe utrzymanie dróg i ulic na terenie Gminy Świebodzin w sezonie 2023/2024</t>
  </si>
  <si>
    <r>
      <t>(6 miesięcy od dni</t>
    </r>
    <r>
      <rPr>
        <sz val="11"/>
        <color rgb="FF000000"/>
        <rFont val="Arial"/>
        <family val="2"/>
        <charset val="238"/>
      </rPr>
      <t>a 01 listopada 2023 r.)</t>
    </r>
  </si>
  <si>
    <t>Lp.</t>
  </si>
  <si>
    <t xml:space="preserve">Praca sprzętu z niezbędną obsługą </t>
  </si>
  <si>
    <r>
      <t>1</t>
    </r>
    <r>
      <rPr>
        <b/>
        <sz val="9"/>
        <color rgb="FF000000"/>
        <rFont val="Arial"/>
        <family val="2"/>
        <charset val="238"/>
      </rPr>
      <t>lość sprzętu z obsługą</t>
    </r>
  </si>
  <si>
    <t>Jednostka</t>
  </si>
  <si>
    <t>lość      jednostek</t>
  </si>
  <si>
    <t>Stawka zł za jednostkę</t>
  </si>
  <si>
    <t>Wartość netto    3x5x6</t>
  </si>
  <si>
    <t>Stawka VAT            %</t>
  </si>
  <si>
    <t>Wartość brutto                                         7x8</t>
  </si>
  <si>
    <t>1.</t>
  </si>
  <si>
    <t>Praca piaskarki</t>
  </si>
  <si>
    <t>1 kpl.</t>
  </si>
  <si>
    <t>m-g</t>
  </si>
  <si>
    <t>2.</t>
  </si>
  <si>
    <t xml:space="preserve">Praca samochodu z pługiem </t>
  </si>
  <si>
    <t>3.</t>
  </si>
  <si>
    <t xml:space="preserve">Praca pługa i piaskarki </t>
  </si>
  <si>
    <t>4.</t>
  </si>
  <si>
    <r>
      <t>Praca ładowarki o poj. łyżki …..…. m</t>
    </r>
    <r>
      <rPr>
        <vertAlign val="superscript"/>
        <sz val="9"/>
        <color rgb="FF000000"/>
        <rFont val="Arial"/>
        <family val="2"/>
        <charset val="238"/>
      </rPr>
      <t>3</t>
    </r>
    <r>
      <rPr>
        <sz val="9"/>
        <color rgb="FF000000"/>
        <rFont val="Arial"/>
        <family val="2"/>
        <charset val="238"/>
      </rPr>
      <t xml:space="preserve"> (od 0,8 m</t>
    </r>
    <r>
      <rPr>
        <vertAlign val="superscript"/>
        <sz val="9"/>
        <color rgb="FF000000"/>
        <rFont val="Arial"/>
        <family val="2"/>
        <charset val="238"/>
      </rPr>
      <t xml:space="preserve">3 </t>
    </r>
    <r>
      <rPr>
        <sz val="9"/>
        <color rgb="FF000000"/>
        <rFont val="Arial"/>
        <family val="2"/>
        <charset val="238"/>
      </rPr>
      <t>do 1,5 m</t>
    </r>
    <r>
      <rPr>
        <vertAlign val="superscript"/>
        <sz val="9"/>
        <color rgb="FF000000"/>
        <rFont val="Arial"/>
        <family val="2"/>
        <charset val="238"/>
      </rPr>
      <t>3</t>
    </r>
    <r>
      <rPr>
        <sz val="9"/>
        <color rgb="FF000000"/>
        <rFont val="Arial"/>
        <family val="2"/>
        <charset val="238"/>
      </rPr>
      <t>)</t>
    </r>
  </si>
  <si>
    <t>do załadunku materiału uszorstniającego</t>
  </si>
  <si>
    <t>5.</t>
  </si>
  <si>
    <r>
      <t>Praca 2 ładowarek do odśnieżania o poj. łyżki …..…. m</t>
    </r>
    <r>
      <rPr>
        <b/>
        <vertAlign val="superscript"/>
        <sz val="9"/>
        <color rgb="FF000000"/>
        <rFont val="Arial"/>
        <family val="2"/>
        <charset val="238"/>
      </rPr>
      <t>3</t>
    </r>
    <r>
      <rPr>
        <b/>
        <sz val="9"/>
        <color rgb="FF000000"/>
        <rFont val="Arial"/>
        <family val="2"/>
        <charset val="238"/>
      </rPr>
      <t xml:space="preserve"> i …..…. m</t>
    </r>
    <r>
      <rPr>
        <b/>
        <vertAlign val="superscript"/>
        <sz val="9"/>
        <color rgb="FF000000"/>
        <rFont val="Arial"/>
        <family val="2"/>
        <charset val="238"/>
      </rPr>
      <t>3</t>
    </r>
    <r>
      <rPr>
        <b/>
        <sz val="9"/>
        <color rgb="FF000000"/>
        <rFont val="Arial"/>
        <family val="2"/>
        <charset val="238"/>
      </rPr>
      <t xml:space="preserve"> (od 0,8 m</t>
    </r>
    <r>
      <rPr>
        <b/>
        <vertAlign val="superscript"/>
        <sz val="9"/>
        <color rgb="FF000000"/>
        <rFont val="Arial"/>
        <family val="2"/>
        <charset val="238"/>
      </rPr>
      <t xml:space="preserve">3 </t>
    </r>
    <r>
      <rPr>
        <b/>
        <sz val="9"/>
        <color rgb="FF000000"/>
        <rFont val="Arial"/>
        <family val="2"/>
        <charset val="238"/>
      </rPr>
      <t>do 1,5 m</t>
    </r>
    <r>
      <rPr>
        <b/>
        <vertAlign val="superscript"/>
        <sz val="9"/>
        <color rgb="FF000000"/>
        <rFont val="Arial"/>
        <family val="2"/>
        <charset val="238"/>
      </rPr>
      <t>3</t>
    </r>
    <r>
      <rPr>
        <b/>
        <sz val="9"/>
        <color rgb="FF000000"/>
        <rFont val="Arial"/>
        <family val="2"/>
        <charset val="238"/>
      </rPr>
      <t>)</t>
    </r>
  </si>
  <si>
    <t>2 szt.</t>
  </si>
  <si>
    <t>6.</t>
  </si>
  <si>
    <t>Wywóz śniegu z ulic miasta  - 2 zestawy</t>
  </si>
  <si>
    <r>
      <t>(2 ładowarki o poj. łyżki od 0,8 m</t>
    </r>
    <r>
      <rPr>
        <b/>
        <vertAlign val="superscript"/>
        <sz val="9"/>
        <color rgb="FF000000"/>
        <rFont val="Arial"/>
        <family val="2"/>
        <charset val="238"/>
      </rPr>
      <t>3</t>
    </r>
    <r>
      <rPr>
        <b/>
        <sz val="9"/>
        <color rgb="FF000000"/>
        <rFont val="Arial"/>
        <family val="2"/>
        <charset val="238"/>
      </rPr>
      <t xml:space="preserve"> do 1,5 m</t>
    </r>
    <r>
      <rPr>
        <b/>
        <vertAlign val="superscript"/>
        <sz val="9"/>
        <color rgb="FF000000"/>
        <rFont val="Arial"/>
        <family val="2"/>
        <charset val="238"/>
      </rPr>
      <t>3</t>
    </r>
    <r>
      <rPr>
        <b/>
        <sz val="9"/>
        <color rgb="FF000000"/>
        <rFont val="Arial"/>
        <family val="2"/>
        <charset val="238"/>
      </rPr>
      <t xml:space="preserve"> + 2 samochody samowyładowcze od 6 t do 12 t + 2 robotników):</t>
    </r>
  </si>
  <si>
    <t>6a.</t>
  </si>
  <si>
    <r>
      <t>Praca 2 ładowarek o poj. łyżki ……. m</t>
    </r>
    <r>
      <rPr>
        <vertAlign val="superscript"/>
        <sz val="9"/>
        <color rgb="FF000000"/>
        <rFont val="Arial"/>
        <family val="2"/>
        <charset val="238"/>
      </rPr>
      <t xml:space="preserve">3 </t>
    </r>
    <r>
      <rPr>
        <sz val="9"/>
        <color rgb="FF000000"/>
        <rFont val="Arial"/>
        <family val="2"/>
        <charset val="238"/>
      </rPr>
      <t>(od 0,8 m</t>
    </r>
    <r>
      <rPr>
        <vertAlign val="superscript"/>
        <sz val="9"/>
        <color rgb="FF000000"/>
        <rFont val="Arial"/>
        <family val="2"/>
        <charset val="238"/>
      </rPr>
      <t>3</t>
    </r>
    <r>
      <rPr>
        <sz val="9"/>
        <color rgb="FF000000"/>
        <rFont val="Arial"/>
        <family val="2"/>
        <charset val="238"/>
      </rPr>
      <t xml:space="preserve"> do 1,5 m</t>
    </r>
    <r>
      <rPr>
        <vertAlign val="superscript"/>
        <sz val="9"/>
        <color rgb="FF000000"/>
        <rFont val="Arial"/>
        <family val="2"/>
        <charset val="238"/>
      </rPr>
      <t>3</t>
    </r>
    <r>
      <rPr>
        <sz val="9"/>
        <color rgb="FF000000"/>
        <rFont val="Arial"/>
        <family val="2"/>
        <charset val="238"/>
      </rPr>
      <t xml:space="preserve">) </t>
    </r>
  </si>
  <si>
    <t>6b.</t>
  </si>
  <si>
    <t xml:space="preserve">Praca 2 samochodów samowyładowczych …….t i …….. t (od 6 t do 12 t) </t>
  </si>
  <si>
    <t>7.</t>
  </si>
  <si>
    <t>Kompleksowe skuwanie i wywożenie naboju lodowego</t>
  </si>
  <si>
    <t>1 zestaw</t>
  </si>
  <si>
    <t>godz.</t>
  </si>
  <si>
    <t xml:space="preserve"> ze skrzyżowań na odległość do 10 km [1 zestaw: samochód samowyładowczy ….. t  (od 4,5 t do 6 t) + kierowca + 2 robotników]</t>
  </si>
  <si>
    <t>II.</t>
  </si>
  <si>
    <t>CZUWANIE, PEŁNA GOTOWOŚĆ SPRZĘTU I PRACOWNIKÓW DO AKCJI</t>
  </si>
  <si>
    <t>8.</t>
  </si>
  <si>
    <t>Ryczałt za miesiąc</t>
  </si>
  <si>
    <t>-</t>
  </si>
  <si>
    <t>m-ce</t>
  </si>
  <si>
    <t xml:space="preserve">MATERIAŁ USZORSTNIAJĄCY </t>
  </si>
  <si>
    <t xml:space="preserve">(W tym koszt zakupu piasku i soli, zmagazynowania </t>
  </si>
  <si>
    <t>i wymieszania oraz załadunku i transportu z miejsca pozyskania do miejsca składowania oraz koszt zabezpieczenia i przechowywania nadmiaru niewykorzystanego materiału do kolejnego sezonu zimowego 2024/2025):</t>
  </si>
  <si>
    <t>9.</t>
  </si>
  <si>
    <t>Piasek</t>
  </si>
  <si>
    <t>t</t>
  </si>
  <si>
    <t>10.</t>
  </si>
  <si>
    <t>Sól</t>
  </si>
  <si>
    <t>11.</t>
  </si>
  <si>
    <t>IV.</t>
  </si>
  <si>
    <t xml:space="preserve">Pozimowe oczyszczenie stref przykrawężnikowych w m. Gościkowo, Jordanowo, Rosin oraz obwodnicy Świebodzina na wiaduktach nad linią kolejową E20 i nad ul. Poznańską wraz z kosztami wywozu i utylizacji  </t>
  </si>
  <si>
    <t>kpl.</t>
  </si>
  <si>
    <t>Razem wartość kosztorysowa prac:</t>
  </si>
  <si>
    <t>Podatek VAT 23%</t>
  </si>
  <si>
    <t>Podatek VAT 8%:</t>
  </si>
  <si>
    <t>UWAGA:</t>
  </si>
  <si>
    <t>W miejscach wykropkowanych w kol. 2 w/w kosztorysu ofertowego Wykonawca zobowiązany jest wpisać dane techniczne sprzętu przy pomocy którego będzie wykonywał przedmiot niniejszego zamówienia tj. poj. łyżki ładowarek, oraz ładowność samochodów samowyładowczych</t>
  </si>
  <si>
    <t>Załącznik nr 1-1 do SWZ</t>
  </si>
  <si>
    <t>Załadunek i transport mieszanki piasko-soli w ilości ok. 190 t z magazynu przy ul. Sobieskiego 16 do miejsca składowania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</si>
</sst>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b/>
      <vertAlign val="superscript"/>
      <sz val="9"/>
      <color rgb="FF00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0" fillId="5" borderId="12" xfId="0" applyFill="1" applyBorder="1"/>
    <xf numFmtId="4" fontId="1" fillId="0" borderId="12" xfId="0" applyNumberFormat="1" applyFont="1" applyBorder="1"/>
    <xf numFmtId="4" fontId="5" fillId="5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5" borderId="12" xfId="0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vertical="center" wrapText="1"/>
    </xf>
    <xf numFmtId="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topLeftCell="A16" zoomScale="80" zoomScaleNormal="80" workbookViewId="0">
      <selection activeCell="A33" sqref="A33:F33"/>
    </sheetView>
  </sheetViews>
  <sheetFormatPr defaultRowHeight="15" x14ac:dyDescent="0.25"/>
  <cols>
    <col min="1" max="1" width="4.140625" customWidth="1"/>
    <col min="2" max="2" width="59.42578125" customWidth="1"/>
    <col min="4" max="4" width="10.5703125" customWidth="1"/>
    <col min="5" max="5" width="10" customWidth="1"/>
    <col min="6" max="6" width="9.85546875" customWidth="1"/>
  </cols>
  <sheetData>
    <row r="1" spans="1:9" x14ac:dyDescent="0.25">
      <c r="F1" s="68" t="s">
        <v>61</v>
      </c>
      <c r="G1" s="68"/>
      <c r="H1" s="68"/>
      <c r="I1" s="68"/>
    </row>
    <row r="2" spans="1:9" ht="15.75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</row>
    <row r="3" spans="1:9" ht="15.75" x14ac:dyDescent="0.25">
      <c r="A3" s="72" t="s">
        <v>1</v>
      </c>
      <c r="B3" s="72"/>
      <c r="C3" s="72"/>
      <c r="D3" s="72"/>
      <c r="E3" s="72"/>
      <c r="F3" s="72"/>
      <c r="G3" s="72"/>
      <c r="H3" s="72"/>
      <c r="I3" s="72"/>
    </row>
    <row r="4" spans="1:9" x14ac:dyDescent="0.25">
      <c r="A4" s="73" t="s">
        <v>2</v>
      </c>
      <c r="B4" s="73"/>
      <c r="C4" s="73"/>
      <c r="D4" s="73"/>
      <c r="E4" s="73"/>
      <c r="F4" s="73"/>
      <c r="G4" s="73"/>
      <c r="H4" s="73"/>
      <c r="I4" s="73"/>
    </row>
    <row r="6" spans="1:9" ht="15" customHeight="1" x14ac:dyDescent="0.25">
      <c r="A6" s="77" t="s">
        <v>3</v>
      </c>
      <c r="B6" s="51" t="s">
        <v>4</v>
      </c>
      <c r="C6" s="80" t="s">
        <v>5</v>
      </c>
      <c r="D6" s="77" t="s">
        <v>6</v>
      </c>
      <c r="E6" s="51" t="s">
        <v>7</v>
      </c>
      <c r="F6" s="51" t="s">
        <v>8</v>
      </c>
      <c r="G6" s="69" t="s">
        <v>9</v>
      </c>
      <c r="H6" s="74" t="s">
        <v>10</v>
      </c>
      <c r="I6" s="74" t="s">
        <v>11</v>
      </c>
    </row>
    <row r="7" spans="1:9" ht="15" customHeight="1" x14ac:dyDescent="0.25">
      <c r="A7" s="78"/>
      <c r="B7" s="47"/>
      <c r="C7" s="81"/>
      <c r="D7" s="78"/>
      <c r="E7" s="47"/>
      <c r="F7" s="47"/>
      <c r="G7" s="70"/>
      <c r="H7" s="75"/>
      <c r="I7" s="75"/>
    </row>
    <row r="8" spans="1:9" ht="15" customHeight="1" x14ac:dyDescent="0.25">
      <c r="A8" s="79"/>
      <c r="B8" s="48"/>
      <c r="C8" s="82"/>
      <c r="D8" s="79"/>
      <c r="E8" s="48"/>
      <c r="F8" s="48"/>
      <c r="G8" s="71"/>
      <c r="H8" s="76"/>
      <c r="I8" s="76"/>
    </row>
    <row r="9" spans="1:9" ht="15" customHeight="1" x14ac:dyDescent="0.25">
      <c r="A9" s="1">
        <v>1</v>
      </c>
      <c r="B9" s="2">
        <v>2</v>
      </c>
      <c r="C9" s="2">
        <v>3</v>
      </c>
      <c r="D9" s="3">
        <v>4</v>
      </c>
      <c r="E9" s="2">
        <v>5</v>
      </c>
      <c r="F9" s="2">
        <v>6</v>
      </c>
      <c r="G9" s="4">
        <v>7</v>
      </c>
      <c r="H9" s="2">
        <v>8</v>
      </c>
      <c r="I9" s="2">
        <v>9</v>
      </c>
    </row>
    <row r="10" spans="1:9" ht="35.25" customHeight="1" x14ac:dyDescent="0.25">
      <c r="A10" s="5" t="s">
        <v>12</v>
      </c>
      <c r="B10" s="6" t="s">
        <v>13</v>
      </c>
      <c r="C10" s="7" t="s">
        <v>14</v>
      </c>
      <c r="D10" s="6" t="s">
        <v>15</v>
      </c>
      <c r="E10" s="8">
        <v>365</v>
      </c>
      <c r="F10" s="7"/>
      <c r="G10" s="9">
        <f>ROUND(E10*F10,2)</f>
        <v>0</v>
      </c>
      <c r="H10" s="10">
        <v>8</v>
      </c>
      <c r="I10" s="11">
        <f>ROUND(G10*1.08,2)</f>
        <v>0</v>
      </c>
    </row>
    <row r="11" spans="1:9" ht="36.75" customHeight="1" x14ac:dyDescent="0.25">
      <c r="A11" s="5" t="s">
        <v>16</v>
      </c>
      <c r="B11" s="12" t="s">
        <v>17</v>
      </c>
      <c r="C11" s="5" t="s">
        <v>14</v>
      </c>
      <c r="D11" s="13" t="s">
        <v>15</v>
      </c>
      <c r="E11" s="14">
        <v>317</v>
      </c>
      <c r="F11" s="5"/>
      <c r="G11" s="9">
        <f>ROUND(E11*F11,2)</f>
        <v>0</v>
      </c>
      <c r="H11" s="10">
        <v>8</v>
      </c>
      <c r="I11" s="11">
        <f>G11*1.08</f>
        <v>0</v>
      </c>
    </row>
    <row r="12" spans="1:9" ht="39" customHeight="1" x14ac:dyDescent="0.25">
      <c r="A12" s="7" t="s">
        <v>18</v>
      </c>
      <c r="B12" s="5" t="s">
        <v>19</v>
      </c>
      <c r="C12" s="5" t="s">
        <v>14</v>
      </c>
      <c r="D12" s="5" t="s">
        <v>15</v>
      </c>
      <c r="E12" s="14">
        <v>365</v>
      </c>
      <c r="F12" s="5"/>
      <c r="G12" s="9">
        <f>ROUND(E12*F12,2)</f>
        <v>0</v>
      </c>
      <c r="H12" s="10">
        <v>8</v>
      </c>
      <c r="I12" s="11">
        <f>G12*1.08</f>
        <v>0</v>
      </c>
    </row>
    <row r="13" spans="1:9" ht="15" customHeight="1" x14ac:dyDescent="0.25">
      <c r="A13" s="52" t="s">
        <v>20</v>
      </c>
      <c r="B13" s="6" t="s">
        <v>21</v>
      </c>
      <c r="C13" s="52" t="s">
        <v>14</v>
      </c>
      <c r="D13" s="57" t="s">
        <v>15</v>
      </c>
      <c r="E13" s="66">
        <v>86</v>
      </c>
      <c r="F13" s="52"/>
      <c r="G13" s="60">
        <f>ROUND(E13*F13,2)</f>
        <v>0</v>
      </c>
      <c r="H13" s="45">
        <v>8</v>
      </c>
      <c r="I13" s="61">
        <f t="shared" ref="I13:I15" si="0">G13*1.08</f>
        <v>0</v>
      </c>
    </row>
    <row r="14" spans="1:9" ht="21" customHeight="1" x14ac:dyDescent="0.25">
      <c r="A14" s="53"/>
      <c r="B14" s="16" t="s">
        <v>22</v>
      </c>
      <c r="C14" s="53"/>
      <c r="D14" s="65"/>
      <c r="E14" s="67"/>
      <c r="F14" s="53"/>
      <c r="G14" s="60"/>
      <c r="H14" s="45"/>
      <c r="I14" s="62"/>
    </row>
    <row r="15" spans="1:9" ht="15" customHeight="1" x14ac:dyDescent="0.25">
      <c r="A15" s="52" t="s">
        <v>23</v>
      </c>
      <c r="B15" s="54" t="s">
        <v>24</v>
      </c>
      <c r="C15" s="56" t="s">
        <v>25</v>
      </c>
      <c r="D15" s="57" t="s">
        <v>15</v>
      </c>
      <c r="E15" s="58">
        <v>70</v>
      </c>
      <c r="F15" s="59"/>
      <c r="G15" s="63">
        <f>ROUND(2*E15*F15,2)</f>
        <v>0</v>
      </c>
      <c r="H15" s="45">
        <v>8</v>
      </c>
      <c r="I15" s="61">
        <f t="shared" si="0"/>
        <v>0</v>
      </c>
    </row>
    <row r="16" spans="1:9" ht="25.5" customHeight="1" x14ac:dyDescent="0.25">
      <c r="A16" s="53"/>
      <c r="B16" s="55"/>
      <c r="C16" s="56"/>
      <c r="D16" s="57"/>
      <c r="E16" s="58"/>
      <c r="F16" s="59"/>
      <c r="G16" s="64"/>
      <c r="H16" s="45"/>
      <c r="I16" s="62"/>
    </row>
    <row r="17" spans="1:9" ht="15" customHeight="1" x14ac:dyDescent="0.25">
      <c r="A17" s="51" t="s">
        <v>26</v>
      </c>
      <c r="B17" s="18" t="s">
        <v>27</v>
      </c>
      <c r="C17" s="42"/>
      <c r="D17" s="42"/>
      <c r="E17" s="42"/>
      <c r="F17" s="42"/>
      <c r="G17" s="42"/>
      <c r="H17" s="42"/>
      <c r="I17" s="42"/>
    </row>
    <row r="18" spans="1:9" ht="33" customHeight="1" x14ac:dyDescent="0.25">
      <c r="A18" s="48"/>
      <c r="B18" s="18" t="s">
        <v>28</v>
      </c>
      <c r="C18" s="42"/>
      <c r="D18" s="42"/>
      <c r="E18" s="42"/>
      <c r="F18" s="42"/>
      <c r="G18" s="42"/>
      <c r="H18" s="42"/>
      <c r="I18" s="42"/>
    </row>
    <row r="19" spans="1:9" ht="33.75" customHeight="1" x14ac:dyDescent="0.25">
      <c r="A19" s="5" t="s">
        <v>29</v>
      </c>
      <c r="B19" s="19" t="s">
        <v>30</v>
      </c>
      <c r="C19" s="15" t="s">
        <v>25</v>
      </c>
      <c r="D19" s="15" t="s">
        <v>15</v>
      </c>
      <c r="E19" s="15">
        <v>13</v>
      </c>
      <c r="F19" s="15"/>
      <c r="G19" s="20">
        <f>ROUND(2*E19*F19,2)</f>
        <v>0</v>
      </c>
      <c r="H19" s="21">
        <v>8</v>
      </c>
      <c r="I19" s="17">
        <f>G19*1.08</f>
        <v>0</v>
      </c>
    </row>
    <row r="20" spans="1:9" ht="36.75" customHeight="1" x14ac:dyDescent="0.25">
      <c r="A20" s="5" t="s">
        <v>31</v>
      </c>
      <c r="B20" s="15" t="s">
        <v>32</v>
      </c>
      <c r="C20" s="6" t="s">
        <v>25</v>
      </c>
      <c r="D20" s="5" t="s">
        <v>15</v>
      </c>
      <c r="E20" s="5">
        <v>13</v>
      </c>
      <c r="F20" s="12"/>
      <c r="G20" s="22">
        <f>ROUND(2*E20*F20,2)</f>
        <v>0</v>
      </c>
      <c r="H20" s="10">
        <v>8</v>
      </c>
      <c r="I20" s="17">
        <f>G20*1.08</f>
        <v>0</v>
      </c>
    </row>
    <row r="21" spans="1:9" ht="15" customHeight="1" x14ac:dyDescent="0.25">
      <c r="A21" s="49" t="s">
        <v>33</v>
      </c>
      <c r="B21" s="38" t="s">
        <v>34</v>
      </c>
      <c r="C21" s="50" t="s">
        <v>35</v>
      </c>
      <c r="D21" s="50" t="s">
        <v>36</v>
      </c>
      <c r="E21" s="50">
        <v>23</v>
      </c>
      <c r="F21" s="50"/>
      <c r="G21" s="43">
        <f>ROUND(E21*F21,2)</f>
        <v>0</v>
      </c>
      <c r="H21" s="45">
        <v>8</v>
      </c>
      <c r="I21" s="46">
        <f>G21*1.08</f>
        <v>0</v>
      </c>
    </row>
    <row r="22" spans="1:9" ht="27.75" customHeight="1" x14ac:dyDescent="0.25">
      <c r="A22" s="49"/>
      <c r="B22" s="38" t="s">
        <v>37</v>
      </c>
      <c r="C22" s="50"/>
      <c r="D22" s="50"/>
      <c r="E22" s="50"/>
      <c r="F22" s="50"/>
      <c r="G22" s="43"/>
      <c r="H22" s="45"/>
      <c r="I22" s="46"/>
    </row>
    <row r="23" spans="1:9" ht="33" customHeight="1" x14ac:dyDescent="0.25">
      <c r="A23" s="36" t="s">
        <v>38</v>
      </c>
      <c r="B23" s="36" t="s">
        <v>39</v>
      </c>
      <c r="C23" s="42"/>
      <c r="D23" s="42"/>
      <c r="E23" s="42"/>
      <c r="F23" s="42"/>
      <c r="G23" s="42"/>
      <c r="H23" s="42"/>
      <c r="I23" s="42"/>
    </row>
    <row r="24" spans="1:9" ht="37.5" customHeight="1" x14ac:dyDescent="0.25">
      <c r="A24" s="5" t="s">
        <v>40</v>
      </c>
      <c r="B24" s="5" t="s">
        <v>41</v>
      </c>
      <c r="C24" s="5" t="s">
        <v>42</v>
      </c>
      <c r="D24" s="5" t="s">
        <v>43</v>
      </c>
      <c r="E24" s="5">
        <v>5</v>
      </c>
      <c r="F24" s="22"/>
      <c r="G24" s="22">
        <f>ROUND(E24*F24,2)</f>
        <v>0</v>
      </c>
      <c r="H24" s="10">
        <v>8</v>
      </c>
      <c r="I24" s="11">
        <f>G24*1.08</f>
        <v>0</v>
      </c>
    </row>
    <row r="25" spans="1:9" ht="15" customHeight="1" x14ac:dyDescent="0.25">
      <c r="A25" s="47"/>
      <c r="B25" s="18" t="s">
        <v>44</v>
      </c>
      <c r="C25" s="42"/>
      <c r="D25" s="42"/>
      <c r="E25" s="42"/>
      <c r="F25" s="42"/>
      <c r="G25" s="42"/>
      <c r="H25" s="42"/>
      <c r="I25" s="42"/>
    </row>
    <row r="26" spans="1:9" ht="15" customHeight="1" x14ac:dyDescent="0.25">
      <c r="A26" s="47"/>
      <c r="B26" s="18" t="s">
        <v>45</v>
      </c>
      <c r="C26" s="42"/>
      <c r="D26" s="42"/>
      <c r="E26" s="42"/>
      <c r="F26" s="42"/>
      <c r="G26" s="42"/>
      <c r="H26" s="42"/>
      <c r="I26" s="42"/>
    </row>
    <row r="27" spans="1:9" ht="49.5" customHeight="1" x14ac:dyDescent="0.25">
      <c r="A27" s="48"/>
      <c r="B27" s="18" t="s">
        <v>46</v>
      </c>
      <c r="C27" s="42"/>
      <c r="D27" s="42"/>
      <c r="E27" s="42"/>
      <c r="F27" s="42"/>
      <c r="G27" s="42"/>
      <c r="H27" s="42"/>
      <c r="I27" s="42"/>
    </row>
    <row r="28" spans="1:9" ht="31.5" customHeight="1" x14ac:dyDescent="0.25">
      <c r="A28" s="12" t="s">
        <v>47</v>
      </c>
      <c r="B28" s="5" t="s">
        <v>48</v>
      </c>
      <c r="C28" s="5" t="s">
        <v>42</v>
      </c>
      <c r="D28" s="5" t="s">
        <v>49</v>
      </c>
      <c r="E28" s="5">
        <v>200</v>
      </c>
      <c r="F28" s="19"/>
      <c r="G28" s="22">
        <f>ROUND(E28*F28,2)</f>
        <v>0</v>
      </c>
      <c r="H28" s="10">
        <v>23</v>
      </c>
      <c r="I28" s="11">
        <f>G28*1.23</f>
        <v>0</v>
      </c>
    </row>
    <row r="29" spans="1:9" ht="35.25" customHeight="1" x14ac:dyDescent="0.25">
      <c r="A29" s="5" t="s">
        <v>50</v>
      </c>
      <c r="B29" s="19" t="s">
        <v>51</v>
      </c>
      <c r="C29" s="5" t="s">
        <v>42</v>
      </c>
      <c r="D29" s="5" t="s">
        <v>49</v>
      </c>
      <c r="E29" s="5">
        <v>200</v>
      </c>
      <c r="F29" s="19"/>
      <c r="G29" s="9">
        <f>ROUND(E29*F29,2)</f>
        <v>0</v>
      </c>
      <c r="H29" s="10">
        <v>23</v>
      </c>
      <c r="I29" s="11">
        <f>G29*1.23</f>
        <v>0</v>
      </c>
    </row>
    <row r="30" spans="1:9" ht="34.5" customHeight="1" x14ac:dyDescent="0.25">
      <c r="A30" s="12" t="s">
        <v>52</v>
      </c>
      <c r="B30" s="5" t="s">
        <v>62</v>
      </c>
      <c r="C30" s="19"/>
      <c r="D30" s="5" t="s">
        <v>49</v>
      </c>
      <c r="E30" s="5">
        <v>190</v>
      </c>
      <c r="F30" s="19"/>
      <c r="G30" s="9">
        <f>ROUND(E30*F30,2)</f>
        <v>0</v>
      </c>
      <c r="H30" s="10">
        <v>8</v>
      </c>
      <c r="I30" s="11">
        <f>G30*1.08</f>
        <v>0</v>
      </c>
    </row>
    <row r="31" spans="1:9" ht="50.25" customHeight="1" x14ac:dyDescent="0.25">
      <c r="A31" s="23" t="s">
        <v>53</v>
      </c>
      <c r="B31" s="24" t="s">
        <v>54</v>
      </c>
      <c r="C31" s="5" t="s">
        <v>42</v>
      </c>
      <c r="D31" s="15" t="s">
        <v>55</v>
      </c>
      <c r="E31" s="15">
        <v>1</v>
      </c>
      <c r="F31" s="20"/>
      <c r="G31" s="9">
        <f>ROUND(E31*F31,2)</f>
        <v>0</v>
      </c>
      <c r="H31" s="10">
        <v>8</v>
      </c>
      <c r="I31" s="11">
        <f>G31*1.08</f>
        <v>0</v>
      </c>
    </row>
    <row r="32" spans="1:9" ht="35.25" customHeight="1" x14ac:dyDescent="0.25">
      <c r="A32" s="39" t="s">
        <v>56</v>
      </c>
      <c r="B32" s="40"/>
      <c r="C32" s="40"/>
      <c r="D32" s="40"/>
      <c r="E32" s="40"/>
      <c r="F32" s="41"/>
      <c r="G32" s="25">
        <f>G10+G11+G12+G13+G15+G19+G20+G21+G24+G28+G29+G30+G31</f>
        <v>0</v>
      </c>
      <c r="H32" s="26"/>
      <c r="I32" s="27">
        <f>SUM(I10+I11+I12+I13+I15+I19+I20+I21+I24+I28+I29+I30+I31)</f>
        <v>0</v>
      </c>
    </row>
    <row r="33" spans="1:9" ht="33" customHeight="1" x14ac:dyDescent="0.25">
      <c r="A33" s="39" t="s">
        <v>57</v>
      </c>
      <c r="B33" s="40"/>
      <c r="C33" s="40"/>
      <c r="D33" s="40"/>
      <c r="E33" s="40"/>
      <c r="F33" s="41"/>
      <c r="G33" s="28"/>
      <c r="H33" s="29">
        <f>(G28+G29)*23%</f>
        <v>0</v>
      </c>
      <c r="I33" s="26"/>
    </row>
    <row r="34" spans="1:9" ht="34.5" customHeight="1" x14ac:dyDescent="0.25">
      <c r="A34" s="42" t="s">
        <v>58</v>
      </c>
      <c r="B34" s="42"/>
      <c r="C34" s="42"/>
      <c r="D34" s="42"/>
      <c r="E34" s="42"/>
      <c r="F34" s="42"/>
      <c r="G34" s="30"/>
      <c r="H34" s="29">
        <f>(G10+G11+G12+G13+G15+G19+G20+G21+G24+G30+G31)*8%</f>
        <v>0</v>
      </c>
      <c r="I34" s="26"/>
    </row>
    <row r="35" spans="1:9" x14ac:dyDescent="0.25">
      <c r="A35" s="31"/>
      <c r="B35" s="31"/>
      <c r="C35" s="31"/>
      <c r="D35" s="31"/>
      <c r="E35" s="31"/>
      <c r="F35" s="31"/>
      <c r="G35" s="31"/>
      <c r="I35" s="32"/>
    </row>
    <row r="37" spans="1:9" x14ac:dyDescent="0.25">
      <c r="B37" s="37" t="s">
        <v>59</v>
      </c>
      <c r="C37" s="34"/>
      <c r="D37" s="34"/>
      <c r="E37" s="34"/>
      <c r="F37" s="34"/>
      <c r="G37" s="34"/>
    </row>
    <row r="38" spans="1:9" x14ac:dyDescent="0.25">
      <c r="B38" s="44" t="s">
        <v>60</v>
      </c>
      <c r="C38" s="44"/>
      <c r="D38" s="44"/>
      <c r="E38" s="44"/>
      <c r="F38" s="44"/>
      <c r="G38" s="44"/>
    </row>
    <row r="39" spans="1:9" x14ac:dyDescent="0.25">
      <c r="B39" s="44"/>
      <c r="C39" s="44"/>
      <c r="D39" s="44"/>
      <c r="E39" s="44"/>
      <c r="F39" s="44"/>
      <c r="G39" s="44"/>
    </row>
    <row r="40" spans="1:9" x14ac:dyDescent="0.25">
      <c r="B40" s="44"/>
      <c r="C40" s="44"/>
      <c r="D40" s="44"/>
      <c r="E40" s="44"/>
      <c r="F40" s="44"/>
      <c r="G40" s="44"/>
    </row>
    <row r="41" spans="1:9" x14ac:dyDescent="0.25">
      <c r="B41" s="33"/>
      <c r="C41" s="34"/>
      <c r="D41" s="34"/>
      <c r="E41" s="34"/>
      <c r="F41" s="34"/>
      <c r="G41" s="34"/>
    </row>
    <row r="42" spans="1:9" x14ac:dyDescent="0.25">
      <c r="B42" s="35"/>
      <c r="C42" s="35"/>
      <c r="D42" s="35"/>
      <c r="E42" s="35"/>
      <c r="F42" s="35"/>
      <c r="G42" s="35"/>
    </row>
    <row r="43" spans="1:9" x14ac:dyDescent="0.25">
      <c r="B43" s="35"/>
      <c r="C43" s="35"/>
      <c r="D43" s="35"/>
      <c r="E43" s="35"/>
      <c r="F43" s="35"/>
      <c r="G43" s="35"/>
    </row>
    <row r="44" spans="1:9" x14ac:dyDescent="0.25">
      <c r="B44" s="35"/>
      <c r="C44" s="35"/>
      <c r="D44" s="35"/>
      <c r="E44" s="35"/>
      <c r="F44" s="35"/>
      <c r="G44" s="35"/>
    </row>
  </sheetData>
  <mergeCells count="47">
    <mergeCell ref="F1:I1"/>
    <mergeCell ref="F6:F8"/>
    <mergeCell ref="G6:G8"/>
    <mergeCell ref="A2:I2"/>
    <mergeCell ref="A3:I3"/>
    <mergeCell ref="A4:I4"/>
    <mergeCell ref="H6:H8"/>
    <mergeCell ref="I6:I8"/>
    <mergeCell ref="A6:A8"/>
    <mergeCell ref="B6:B8"/>
    <mergeCell ref="C6:C8"/>
    <mergeCell ref="D6:D8"/>
    <mergeCell ref="E6:E8"/>
    <mergeCell ref="A13:A14"/>
    <mergeCell ref="C13:C14"/>
    <mergeCell ref="D13:D14"/>
    <mergeCell ref="E13:E14"/>
    <mergeCell ref="F13:F14"/>
    <mergeCell ref="G13:G14"/>
    <mergeCell ref="H13:H14"/>
    <mergeCell ref="I13:I14"/>
    <mergeCell ref="G15:G16"/>
    <mergeCell ref="H15:H16"/>
    <mergeCell ref="I15:I16"/>
    <mergeCell ref="A17:A18"/>
    <mergeCell ref="C17:I18"/>
    <mergeCell ref="A15:A16"/>
    <mergeCell ref="B15:B16"/>
    <mergeCell ref="C15:C16"/>
    <mergeCell ref="D15:D16"/>
    <mergeCell ref="E15:E16"/>
    <mergeCell ref="F15:F16"/>
    <mergeCell ref="H21:H22"/>
    <mergeCell ref="I21:I22"/>
    <mergeCell ref="C23:I23"/>
    <mergeCell ref="A25:A27"/>
    <mergeCell ref="C25:I27"/>
    <mergeCell ref="A21:A22"/>
    <mergeCell ref="C21:C22"/>
    <mergeCell ref="D21:D22"/>
    <mergeCell ref="E21:E22"/>
    <mergeCell ref="F21:F22"/>
    <mergeCell ref="A32:F32"/>
    <mergeCell ref="A33:F33"/>
    <mergeCell ref="A34:F34"/>
    <mergeCell ref="G21:G22"/>
    <mergeCell ref="B38:G4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Gąsiorowska</dc:creator>
  <cp:lastModifiedBy>Aleksanddra Gąsiorowska</cp:lastModifiedBy>
  <cp:lastPrinted>2023-06-21T10:39:22Z</cp:lastPrinted>
  <dcterms:created xsi:type="dcterms:W3CDTF">2015-06-05T18:19:34Z</dcterms:created>
  <dcterms:modified xsi:type="dcterms:W3CDTF">2023-06-21T10:49:48Z</dcterms:modified>
</cp:coreProperties>
</file>