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6275" windowHeight="8250"/>
  </bookViews>
  <sheets>
    <sheet name="Arkusz1" sheetId="2" r:id="rId1"/>
  </sheets>
  <definedNames>
    <definedName name="_xlnm.Print_Area" localSheetId="0">Arkusz1!$A$1:$H$47</definedName>
  </definedNames>
  <calcPr calcId="145621"/>
</workbook>
</file>

<file path=xl/calcChain.xml><?xml version="1.0" encoding="utf-8"?>
<calcChain xmlns="http://schemas.openxmlformats.org/spreadsheetml/2006/main">
  <c r="F47" i="2" l="1"/>
  <c r="D27" i="2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G46" i="2" l="1"/>
  <c r="G45" i="2"/>
  <c r="G44" i="2"/>
  <c r="G43" i="2"/>
  <c r="G42" i="2"/>
  <c r="G41" i="2"/>
  <c r="G40" i="2" l="1"/>
  <c r="G39" i="2"/>
  <c r="G38" i="2"/>
  <c r="G37" i="2"/>
  <c r="G36" i="2"/>
  <c r="G35" i="2"/>
  <c r="G34" i="2"/>
  <c r="G33" i="2"/>
  <c r="G32" i="2"/>
  <c r="G31" i="2"/>
  <c r="G29" i="2"/>
  <c r="G30" i="2"/>
  <c r="G27" i="2"/>
  <c r="G28" i="2"/>
  <c r="G26" i="2"/>
  <c r="E47" i="2"/>
  <c r="H17" i="2"/>
  <c r="H16" i="2"/>
  <c r="H15" i="2"/>
  <c r="H14" i="2"/>
  <c r="H13" i="2"/>
  <c r="H12" i="2"/>
  <c r="H11" i="2"/>
  <c r="H10" i="2"/>
  <c r="H9" i="2"/>
  <c r="H8" i="2"/>
  <c r="F27" i="2" s="1"/>
  <c r="H7" i="2"/>
  <c r="F26" i="2" s="1"/>
  <c r="F28" i="2" l="1"/>
  <c r="I28" i="2" l="1"/>
  <c r="F29" i="2"/>
  <c r="F30" i="2" l="1"/>
  <c r="F31" i="2" l="1"/>
  <c r="F33" i="2" l="1"/>
  <c r="F32" i="2"/>
  <c r="F34" i="2" l="1"/>
  <c r="F35" i="2" l="1"/>
  <c r="F36" i="2" l="1"/>
  <c r="I35" i="2"/>
  <c r="F37" i="2" l="1"/>
  <c r="F38" i="2" l="1"/>
  <c r="F39" i="2"/>
  <c r="F40" i="2" l="1"/>
  <c r="F41" i="2" l="1"/>
  <c r="F42" i="2" l="1"/>
  <c r="F43" i="2" l="1"/>
  <c r="F44" i="2" l="1"/>
  <c r="F46" i="2" l="1"/>
  <c r="F45" i="2"/>
  <c r="I38" i="2" l="1"/>
  <c r="I47" i="2" l="1"/>
  <c r="G5" i="2" l="1"/>
  <c r="G6" i="2" s="1"/>
</calcChain>
</file>

<file path=xl/comments1.xml><?xml version="1.0" encoding="utf-8"?>
<comments xmlns="http://schemas.openxmlformats.org/spreadsheetml/2006/main">
  <authors>
    <author>kp12374</author>
  </authors>
  <commentList>
    <comment ref="E7" authorId="0">
      <text>
        <r>
          <rPr>
            <sz val="8"/>
            <color indexed="81"/>
            <rFont val="Tahoma"/>
            <family val="2"/>
            <charset val="238"/>
          </rPr>
          <t xml:space="preserve">Należy wpisać stawkę z dnia 24 września 2010r.
</t>
        </r>
      </text>
    </comment>
  </commentList>
</comments>
</file>

<file path=xl/sharedStrings.xml><?xml version="1.0" encoding="utf-8"?>
<sst xmlns="http://schemas.openxmlformats.org/spreadsheetml/2006/main" count="68" uniqueCount="47">
  <si>
    <t xml:space="preserve">KALKULATOR ODSETEK I PROWIZJI </t>
  </si>
  <si>
    <t>Wyliczenie kosztów kredytu dla oferty (wyłącznie dla potrzeb zapewnienia porównywalności ofert)</t>
  </si>
  <si>
    <t>Odsetki</t>
  </si>
  <si>
    <t>%</t>
  </si>
  <si>
    <t>RAZEM</t>
  </si>
  <si>
    <t>Marża banku</t>
  </si>
  <si>
    <r>
      <t>*</t>
    </r>
    <r>
      <rPr>
        <i/>
        <sz val="8"/>
        <rFont val="Times New Roman"/>
        <family val="1"/>
        <charset val="238"/>
      </rPr>
      <t xml:space="preserve">wskazana stawka WIBOR – 1M służy jedynie do wyliczenia wartości oferty </t>
    </r>
  </si>
  <si>
    <t>Baza</t>
  </si>
  <si>
    <t>365/366</t>
  </si>
  <si>
    <t>Nr raty</t>
  </si>
  <si>
    <t>Stan zadłużenia</t>
  </si>
  <si>
    <t>Rata kapitałowa w PLN - Rk</t>
  </si>
  <si>
    <t>Odsetki - O</t>
  </si>
  <si>
    <t>Ilość dni w okresie</t>
  </si>
  <si>
    <t>2.</t>
  </si>
  <si>
    <t>3.</t>
  </si>
  <si>
    <t>5.</t>
  </si>
  <si>
    <t>6.</t>
  </si>
  <si>
    <t>7.</t>
  </si>
  <si>
    <t>1 rata</t>
  </si>
  <si>
    <t>Razem</t>
  </si>
  <si>
    <t>2 rata</t>
  </si>
  <si>
    <t>3 rata</t>
  </si>
  <si>
    <t>4 rata</t>
  </si>
  <si>
    <t>6 rata</t>
  </si>
  <si>
    <t>8 rata</t>
  </si>
  <si>
    <t>9 rata</t>
  </si>
  <si>
    <t>10 rata</t>
  </si>
  <si>
    <t>RAZEM (proszę wpisać kwotę do Formularza Ofertowego)</t>
  </si>
  <si>
    <t xml:space="preserve">5 rata </t>
  </si>
  <si>
    <t>7 rata</t>
  </si>
  <si>
    <t>Kredyt 2022</t>
  </si>
  <si>
    <t>WIBOR 1 M* - rok 2022</t>
  </si>
  <si>
    <t>WIBOR 1 M* - rok 2023</t>
  </si>
  <si>
    <t>WIBOR 1 M* - rok 2024</t>
  </si>
  <si>
    <t>WIBOR 1 M* - rok 2025</t>
  </si>
  <si>
    <t>WIBOR 1 M* - rok 2026</t>
  </si>
  <si>
    <t>WIBOR 1 M* - rok 2027</t>
  </si>
  <si>
    <t>WIBOR 1 M* - rok 2028</t>
  </si>
  <si>
    <t>WIBOR 1 M* - rok 2029</t>
  </si>
  <si>
    <t>WIBOR 1 M* - rok 2030</t>
  </si>
  <si>
    <t>WIBOR 1 M* - rok 2031</t>
  </si>
  <si>
    <t>WIBOR 1 M* - rok 2032</t>
  </si>
  <si>
    <t>Okres</t>
  </si>
  <si>
    <t>Ilość dni w roku</t>
  </si>
  <si>
    <t>wypełnić wyłącznie pole zaznaczone na żółto.</t>
  </si>
  <si>
    <t>Załącznik Nr 5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</si>
</sst>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yyyy/mm/dd;@"/>
  </numFmts>
  <fonts count="16" x14ac:knownFonts="1">
    <font>
      <sz val="11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Times New Roman"/>
      <family val="1"/>
      <charset val="238"/>
    </font>
    <font>
      <b/>
      <sz val="9"/>
      <name val="Arial Narrow"/>
      <family val="2"/>
      <charset val="238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quotePrefix="1" applyNumberFormat="1" applyFont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0" xfId="0" quotePrefix="1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11" fillId="0" borderId="0" xfId="0" applyFont="1"/>
    <xf numFmtId="4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0" fontId="12" fillId="0" borderId="4" xfId="1" applyNumberFormat="1" applyFont="1" applyBorder="1" applyAlignment="1">
      <alignment vertical="center"/>
    </xf>
    <xf numFmtId="4" fontId="7" fillId="3" borderId="6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/>
    </xf>
    <xf numFmtId="1" fontId="9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/>
    </xf>
    <xf numFmtId="1" fontId="9" fillId="2" borderId="4" xfId="0" applyNumberFormat="1" applyFont="1" applyFill="1" applyBorder="1" applyAlignment="1">
      <alignment vertical="center"/>
    </xf>
    <xf numFmtId="10" fontId="2" fillId="3" borderId="4" xfId="1" applyNumberFormat="1" applyFont="1" applyFill="1" applyBorder="1" applyAlignment="1">
      <alignment vertical="center"/>
    </xf>
    <xf numFmtId="10" fontId="2" fillId="4" borderId="2" xfId="1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4" fontId="1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selection activeCell="L15" sqref="L15"/>
    </sheetView>
  </sheetViews>
  <sheetFormatPr defaultColWidth="9.140625" defaultRowHeight="15" x14ac:dyDescent="0.25"/>
  <cols>
    <col min="1" max="2" width="9.140625" style="28"/>
    <col min="3" max="3" width="11.28515625" style="28" customWidth="1"/>
    <col min="4" max="4" width="15.42578125" style="28" customWidth="1"/>
    <col min="5" max="5" width="11.140625" style="28" customWidth="1"/>
    <col min="6" max="6" width="13.42578125" style="29" bestFit="1" customWidth="1"/>
    <col min="7" max="7" width="12.5703125" style="30" customWidth="1"/>
    <col min="8" max="8" width="10.85546875" style="28" bestFit="1" customWidth="1"/>
    <col min="9" max="9" width="11.7109375" style="28" hidden="1" customWidth="1"/>
    <col min="10" max="16384" width="9.140625" style="28"/>
  </cols>
  <sheetData>
    <row r="1" spans="1:8" x14ac:dyDescent="0.25">
      <c r="F1" s="55" t="s">
        <v>46</v>
      </c>
      <c r="G1" s="55"/>
      <c r="H1" s="55"/>
    </row>
    <row r="2" spans="1:8" ht="15.6" x14ac:dyDescent="0.3">
      <c r="A2" s="56" t="s">
        <v>0</v>
      </c>
      <c r="B2" s="56"/>
      <c r="C2" s="56"/>
      <c r="D2" s="56"/>
      <c r="E2" s="56"/>
      <c r="F2" s="56"/>
      <c r="G2" s="56"/>
      <c r="H2" s="56"/>
    </row>
    <row r="3" spans="1:8" ht="15.6" x14ac:dyDescent="0.3">
      <c r="A3" s="56" t="s">
        <v>31</v>
      </c>
      <c r="B3" s="56"/>
      <c r="C3" s="56"/>
      <c r="D3" s="56"/>
      <c r="E3" s="56"/>
      <c r="F3" s="56"/>
      <c r="G3" s="56"/>
      <c r="H3" s="56"/>
    </row>
    <row r="4" spans="1:8" x14ac:dyDescent="0.25">
      <c r="A4" s="1" t="s">
        <v>1</v>
      </c>
    </row>
    <row r="5" spans="1:8" x14ac:dyDescent="0.3">
      <c r="A5" s="1" t="s">
        <v>2</v>
      </c>
      <c r="G5" s="29">
        <f>F47</f>
        <v>866042.31791301758</v>
      </c>
    </row>
    <row r="6" spans="1:8" x14ac:dyDescent="0.25">
      <c r="A6" s="1" t="s">
        <v>28</v>
      </c>
      <c r="G6" s="2">
        <f>G5</f>
        <v>866042.31791301758</v>
      </c>
    </row>
    <row r="7" spans="1:8" ht="15.6" customHeight="1" x14ac:dyDescent="0.3">
      <c r="A7" s="54" t="s">
        <v>32</v>
      </c>
      <c r="B7" s="54"/>
      <c r="C7" s="54"/>
      <c r="D7" s="54"/>
      <c r="E7" s="38">
        <v>7.0000000000000007E-2</v>
      </c>
      <c r="F7" s="36" t="s">
        <v>3</v>
      </c>
      <c r="G7" s="37" t="s">
        <v>4</v>
      </c>
      <c r="H7" s="46">
        <f>E7+E18</f>
        <v>7.0000000000000007E-2</v>
      </c>
    </row>
    <row r="8" spans="1:8" ht="15.6" customHeight="1" x14ac:dyDescent="0.3">
      <c r="A8" s="54" t="s">
        <v>33</v>
      </c>
      <c r="B8" s="54"/>
      <c r="C8" s="54"/>
      <c r="D8" s="54"/>
      <c r="E8" s="38">
        <v>0.06</v>
      </c>
      <c r="F8" s="36" t="s">
        <v>3</v>
      </c>
      <c r="G8" s="37" t="s">
        <v>4</v>
      </c>
      <c r="H8" s="46">
        <f>E8+E18</f>
        <v>0.06</v>
      </c>
    </row>
    <row r="9" spans="1:8" ht="15.6" customHeight="1" x14ac:dyDescent="0.3">
      <c r="A9" s="54" t="s">
        <v>34</v>
      </c>
      <c r="B9" s="54"/>
      <c r="C9" s="54"/>
      <c r="D9" s="54"/>
      <c r="E9" s="38">
        <v>4.7E-2</v>
      </c>
      <c r="F9" s="36" t="s">
        <v>3</v>
      </c>
      <c r="G9" s="37" t="s">
        <v>4</v>
      </c>
      <c r="H9" s="46">
        <f>E9+E18</f>
        <v>4.7E-2</v>
      </c>
    </row>
    <row r="10" spans="1:8" ht="15.6" customHeight="1" x14ac:dyDescent="0.3">
      <c r="A10" s="54" t="s">
        <v>35</v>
      </c>
      <c r="B10" s="54"/>
      <c r="C10" s="54"/>
      <c r="D10" s="54"/>
      <c r="E10" s="38">
        <v>0.04</v>
      </c>
      <c r="F10" s="36" t="s">
        <v>3</v>
      </c>
      <c r="G10" s="37" t="s">
        <v>4</v>
      </c>
      <c r="H10" s="46">
        <f>E10+E18</f>
        <v>0.04</v>
      </c>
    </row>
    <row r="11" spans="1:8" ht="15.6" customHeight="1" x14ac:dyDescent="0.3">
      <c r="A11" s="54" t="s">
        <v>36</v>
      </c>
      <c r="B11" s="54"/>
      <c r="C11" s="54"/>
      <c r="D11" s="54"/>
      <c r="E11" s="38">
        <v>4.1000000000000002E-2</v>
      </c>
      <c r="F11" s="36" t="s">
        <v>3</v>
      </c>
      <c r="G11" s="37" t="s">
        <v>4</v>
      </c>
      <c r="H11" s="46">
        <f>E11+E18</f>
        <v>4.1000000000000002E-2</v>
      </c>
    </row>
    <row r="12" spans="1:8" x14ac:dyDescent="0.3">
      <c r="A12" s="54" t="s">
        <v>37</v>
      </c>
      <c r="B12" s="54"/>
      <c r="C12" s="54"/>
      <c r="D12" s="54"/>
      <c r="E12" s="38">
        <v>3.4000000000000002E-2</v>
      </c>
      <c r="F12" s="36" t="s">
        <v>3</v>
      </c>
      <c r="G12" s="37" t="s">
        <v>4</v>
      </c>
      <c r="H12" s="46">
        <f>E12+E18</f>
        <v>3.4000000000000002E-2</v>
      </c>
    </row>
    <row r="13" spans="1:8" x14ac:dyDescent="0.3">
      <c r="A13" s="54" t="s">
        <v>38</v>
      </c>
      <c r="B13" s="54"/>
      <c r="C13" s="54"/>
      <c r="D13" s="54"/>
      <c r="E13" s="38">
        <v>3.4000000000000002E-2</v>
      </c>
      <c r="F13" s="36" t="s">
        <v>3</v>
      </c>
      <c r="G13" s="37" t="s">
        <v>4</v>
      </c>
      <c r="H13" s="46">
        <f>E13+E18</f>
        <v>3.4000000000000002E-2</v>
      </c>
    </row>
    <row r="14" spans="1:8" x14ac:dyDescent="0.3">
      <c r="A14" s="54" t="s">
        <v>39</v>
      </c>
      <c r="B14" s="54"/>
      <c r="C14" s="54"/>
      <c r="D14" s="54"/>
      <c r="E14" s="38">
        <v>3.2500000000000001E-2</v>
      </c>
      <c r="F14" s="36" t="s">
        <v>3</v>
      </c>
      <c r="G14" s="37" t="s">
        <v>4</v>
      </c>
      <c r="H14" s="46">
        <f>E14+E18</f>
        <v>3.2500000000000001E-2</v>
      </c>
    </row>
    <row r="15" spans="1:8" x14ac:dyDescent="0.3">
      <c r="A15" s="54" t="s">
        <v>40</v>
      </c>
      <c r="B15" s="54"/>
      <c r="C15" s="54"/>
      <c r="D15" s="54"/>
      <c r="E15" s="38">
        <v>2.9499999999999998E-2</v>
      </c>
      <c r="F15" s="36" t="s">
        <v>3</v>
      </c>
      <c r="G15" s="37" t="s">
        <v>4</v>
      </c>
      <c r="H15" s="46">
        <f>E15+E18</f>
        <v>2.9499999999999998E-2</v>
      </c>
    </row>
    <row r="16" spans="1:8" x14ac:dyDescent="0.3">
      <c r="A16" s="54" t="s">
        <v>41</v>
      </c>
      <c r="B16" s="54"/>
      <c r="C16" s="54"/>
      <c r="D16" s="54"/>
      <c r="E16" s="38">
        <v>2.5000000000000001E-2</v>
      </c>
      <c r="F16" s="36" t="s">
        <v>3</v>
      </c>
      <c r="G16" s="37" t="s">
        <v>4</v>
      </c>
      <c r="H16" s="46">
        <f>E16+E18</f>
        <v>2.5000000000000001E-2</v>
      </c>
    </row>
    <row r="17" spans="1:9" x14ac:dyDescent="0.3">
      <c r="A17" s="54" t="s">
        <v>42</v>
      </c>
      <c r="B17" s="54"/>
      <c r="C17" s="54"/>
      <c r="D17" s="54"/>
      <c r="E17" s="38">
        <v>2.5000000000000001E-2</v>
      </c>
      <c r="F17" s="36" t="s">
        <v>3</v>
      </c>
      <c r="G17" s="37" t="s">
        <v>4</v>
      </c>
      <c r="H17" s="46">
        <f>E17+E18</f>
        <v>2.5000000000000001E-2</v>
      </c>
    </row>
    <row r="18" spans="1:9" ht="15.75" thickBot="1" x14ac:dyDescent="0.3">
      <c r="A18" s="67" t="s">
        <v>5</v>
      </c>
      <c r="B18" s="68"/>
      <c r="C18" s="68"/>
      <c r="D18" s="68"/>
      <c r="E18" s="47"/>
      <c r="F18" s="3" t="s">
        <v>3</v>
      </c>
      <c r="G18" s="31"/>
      <c r="H18" s="32"/>
    </row>
    <row r="19" spans="1:9" x14ac:dyDescent="0.25">
      <c r="A19" s="33" t="s">
        <v>6</v>
      </c>
      <c r="B19" s="4"/>
      <c r="C19" s="4"/>
      <c r="D19" s="2"/>
      <c r="E19" s="2"/>
      <c r="F19" s="1" t="s">
        <v>7</v>
      </c>
      <c r="G19" s="28"/>
      <c r="H19" s="5" t="s">
        <v>8</v>
      </c>
    </row>
    <row r="20" spans="1:9" s="49" customFormat="1" x14ac:dyDescent="0.25">
      <c r="A20" s="69" t="s">
        <v>45</v>
      </c>
      <c r="B20" s="69"/>
      <c r="C20" s="69"/>
      <c r="D20" s="69"/>
      <c r="E20" s="69"/>
      <c r="F20" s="69"/>
      <c r="G20" s="69"/>
      <c r="H20" s="48"/>
      <c r="I20" s="48"/>
    </row>
    <row r="21" spans="1:9" ht="12.75" customHeight="1" x14ac:dyDescent="0.25">
      <c r="A21" s="57" t="s">
        <v>9</v>
      </c>
      <c r="B21" s="61" t="s">
        <v>43</v>
      </c>
      <c r="C21" s="62"/>
      <c r="D21" s="70" t="s">
        <v>10</v>
      </c>
      <c r="E21" s="70" t="s">
        <v>11</v>
      </c>
      <c r="F21" s="70" t="s">
        <v>12</v>
      </c>
      <c r="G21" s="72" t="s">
        <v>13</v>
      </c>
      <c r="H21" s="57" t="s">
        <v>44</v>
      </c>
      <c r="I21" s="58"/>
    </row>
    <row r="22" spans="1:9" ht="12.75" customHeight="1" x14ac:dyDescent="0.25">
      <c r="A22" s="57"/>
      <c r="B22" s="63"/>
      <c r="C22" s="64"/>
      <c r="D22" s="71"/>
      <c r="E22" s="70"/>
      <c r="F22" s="70"/>
      <c r="G22" s="73"/>
      <c r="H22" s="57"/>
      <c r="I22" s="58"/>
    </row>
    <row r="23" spans="1:9" ht="12.75" customHeight="1" x14ac:dyDescent="0.25">
      <c r="A23" s="57"/>
      <c r="B23" s="63"/>
      <c r="C23" s="64"/>
      <c r="D23" s="71"/>
      <c r="E23" s="70"/>
      <c r="F23" s="70"/>
      <c r="G23" s="73"/>
      <c r="H23" s="57"/>
      <c r="I23" s="58"/>
    </row>
    <row r="24" spans="1:9" ht="12.75" customHeight="1" x14ac:dyDescent="0.25">
      <c r="A24" s="57"/>
      <c r="B24" s="65"/>
      <c r="C24" s="66"/>
      <c r="D24" s="71"/>
      <c r="E24" s="70"/>
      <c r="F24" s="70"/>
      <c r="G24" s="73"/>
      <c r="H24" s="57"/>
      <c r="I24" s="58"/>
    </row>
    <row r="25" spans="1:9" ht="12" customHeight="1" x14ac:dyDescent="0.3">
      <c r="A25" s="11">
        <v>1</v>
      </c>
      <c r="B25" s="59" t="s">
        <v>14</v>
      </c>
      <c r="C25" s="60"/>
      <c r="D25" s="12" t="s">
        <v>15</v>
      </c>
      <c r="E25" s="12" t="s">
        <v>16</v>
      </c>
      <c r="F25" s="12" t="s">
        <v>17</v>
      </c>
      <c r="G25" s="13" t="s">
        <v>18</v>
      </c>
      <c r="H25" s="11"/>
      <c r="I25" s="6"/>
    </row>
    <row r="26" spans="1:9" s="27" customFormat="1" x14ac:dyDescent="0.25">
      <c r="A26" s="35"/>
      <c r="B26" s="15">
        <v>44917</v>
      </c>
      <c r="C26" s="15">
        <v>44926</v>
      </c>
      <c r="D26" s="14">
        <v>3000000</v>
      </c>
      <c r="E26" s="14">
        <v>0</v>
      </c>
      <c r="F26" s="14">
        <f>D26*H7/H26</f>
        <v>575.34246575342479</v>
      </c>
      <c r="G26" s="26">
        <f>C26-B26</f>
        <v>9</v>
      </c>
      <c r="H26" s="44">
        <v>365</v>
      </c>
      <c r="I26" s="20"/>
    </row>
    <row r="27" spans="1:9" s="27" customFormat="1" x14ac:dyDescent="0.25">
      <c r="A27" s="43" t="s">
        <v>19</v>
      </c>
      <c r="B27" s="17">
        <v>44927</v>
      </c>
      <c r="C27" s="17">
        <v>45260</v>
      </c>
      <c r="D27" s="18">
        <f>D26-E26</f>
        <v>3000000</v>
      </c>
      <c r="E27" s="22">
        <v>200000</v>
      </c>
      <c r="F27" s="18">
        <f>D27*G27/H27*H8</f>
        <v>164712.32876712328</v>
      </c>
      <c r="G27" s="19">
        <f>C27-B27+1</f>
        <v>334</v>
      </c>
      <c r="H27" s="40">
        <v>365</v>
      </c>
      <c r="I27" s="20"/>
    </row>
    <row r="28" spans="1:9" s="27" customFormat="1" x14ac:dyDescent="0.25">
      <c r="A28" s="43"/>
      <c r="B28" s="17">
        <v>45261</v>
      </c>
      <c r="C28" s="17">
        <v>45291</v>
      </c>
      <c r="D28" s="18">
        <f>D27-E27</f>
        <v>2800000</v>
      </c>
      <c r="E28" s="18">
        <v>0</v>
      </c>
      <c r="F28" s="18">
        <f>D28*G28/H28*H8</f>
        <v>14268.493150684932</v>
      </c>
      <c r="G28" s="19">
        <f>C28-B28+1</f>
        <v>31</v>
      </c>
      <c r="H28" s="40">
        <v>365</v>
      </c>
      <c r="I28" s="21">
        <f>SUM(F27:F28)</f>
        <v>178980.82191780821</v>
      </c>
    </row>
    <row r="29" spans="1:9" s="27" customFormat="1" x14ac:dyDescent="0.25">
      <c r="A29" s="35" t="s">
        <v>21</v>
      </c>
      <c r="B29" s="15">
        <v>45292</v>
      </c>
      <c r="C29" s="15">
        <v>45626</v>
      </c>
      <c r="D29" s="14">
        <f>D28-E28</f>
        <v>2800000</v>
      </c>
      <c r="E29" s="34">
        <v>200000</v>
      </c>
      <c r="F29" s="14">
        <f>D29*G29*H9/H29</f>
        <v>120453.55191256831</v>
      </c>
      <c r="G29" s="26">
        <f t="shared" ref="G29:G30" si="0">C29-B29+1</f>
        <v>335</v>
      </c>
      <c r="H29" s="45">
        <v>366</v>
      </c>
      <c r="I29" s="20"/>
    </row>
    <row r="30" spans="1:9" s="27" customFormat="1" x14ac:dyDescent="0.25">
      <c r="A30" s="25"/>
      <c r="B30" s="15">
        <v>45627</v>
      </c>
      <c r="C30" s="15">
        <v>45657</v>
      </c>
      <c r="D30" s="14">
        <f>D29-E29</f>
        <v>2600000</v>
      </c>
      <c r="E30" s="14">
        <v>0</v>
      </c>
      <c r="F30" s="14">
        <f>D30*G30*H9/H30</f>
        <v>10350.273224043716</v>
      </c>
      <c r="G30" s="26">
        <f t="shared" si="0"/>
        <v>31</v>
      </c>
      <c r="H30" s="44">
        <v>366</v>
      </c>
      <c r="I30" s="20"/>
    </row>
    <row r="31" spans="1:9" s="27" customFormat="1" x14ac:dyDescent="0.25">
      <c r="A31" s="43" t="s">
        <v>22</v>
      </c>
      <c r="B31" s="17">
        <v>45658</v>
      </c>
      <c r="C31" s="17">
        <v>45991</v>
      </c>
      <c r="D31" s="18">
        <f>D30-E30</f>
        <v>2600000</v>
      </c>
      <c r="E31" s="22">
        <v>50000</v>
      </c>
      <c r="F31" s="18">
        <f>D31*G31*H10/H31</f>
        <v>95167.123287671231</v>
      </c>
      <c r="G31" s="19">
        <f>C31-B31+1</f>
        <v>334</v>
      </c>
      <c r="H31" s="41">
        <v>365</v>
      </c>
      <c r="I31" s="20"/>
    </row>
    <row r="32" spans="1:9" s="27" customFormat="1" x14ac:dyDescent="0.25">
      <c r="A32" s="16"/>
      <c r="B32" s="17">
        <v>45992</v>
      </c>
      <c r="C32" s="17">
        <v>46022</v>
      </c>
      <c r="D32" s="18">
        <f t="shared" ref="D32:D46" si="1">D31-E31</f>
        <v>2550000</v>
      </c>
      <c r="E32" s="18">
        <v>0</v>
      </c>
      <c r="F32" s="18">
        <f>D32*G32*H10/H32</f>
        <v>8663.0136986301368</v>
      </c>
      <c r="G32" s="19">
        <f>C32-B32+1</f>
        <v>31</v>
      </c>
      <c r="H32" s="40">
        <v>365</v>
      </c>
      <c r="I32" s="20"/>
    </row>
    <row r="33" spans="1:9" s="27" customFormat="1" x14ac:dyDescent="0.25">
      <c r="A33" s="35" t="s">
        <v>23</v>
      </c>
      <c r="B33" s="15">
        <v>46023</v>
      </c>
      <c r="C33" s="15">
        <v>46356</v>
      </c>
      <c r="D33" s="14">
        <f t="shared" si="1"/>
        <v>2550000</v>
      </c>
      <c r="E33" s="34">
        <v>100000</v>
      </c>
      <c r="F33" s="14">
        <f>D33*G33*H11/H33</f>
        <v>95670.410958904104</v>
      </c>
      <c r="G33" s="26">
        <f t="shared" ref="G33:G34" si="2">C33-B33+1</f>
        <v>334</v>
      </c>
      <c r="H33" s="45">
        <v>365</v>
      </c>
      <c r="I33" s="20"/>
    </row>
    <row r="34" spans="1:9" s="27" customFormat="1" x14ac:dyDescent="0.25">
      <c r="A34" s="25"/>
      <c r="B34" s="15">
        <v>46357</v>
      </c>
      <c r="C34" s="15">
        <v>46387</v>
      </c>
      <c r="D34" s="14">
        <f t="shared" si="1"/>
        <v>2450000</v>
      </c>
      <c r="E34" s="14">
        <v>0</v>
      </c>
      <c r="F34" s="14">
        <f>D34*G34*H11/H34</f>
        <v>8531.3698630136987</v>
      </c>
      <c r="G34" s="26">
        <f t="shared" si="2"/>
        <v>31</v>
      </c>
      <c r="H34" s="44">
        <v>365</v>
      </c>
      <c r="I34" s="20"/>
    </row>
    <row r="35" spans="1:9" s="27" customFormat="1" x14ac:dyDescent="0.25">
      <c r="A35" s="43" t="s">
        <v>29</v>
      </c>
      <c r="B35" s="17">
        <v>46388</v>
      </c>
      <c r="C35" s="17">
        <v>46721</v>
      </c>
      <c r="D35" s="18">
        <f t="shared" si="1"/>
        <v>2450000</v>
      </c>
      <c r="E35" s="22">
        <v>100000</v>
      </c>
      <c r="F35" s="18">
        <f>D35*G35*H12/H35</f>
        <v>76225.205479452066</v>
      </c>
      <c r="G35" s="19">
        <f>C35-B35+1</f>
        <v>334</v>
      </c>
      <c r="H35" s="41">
        <v>365</v>
      </c>
      <c r="I35" s="21">
        <f>SUM(F33:F35)</f>
        <v>180426.98630136985</v>
      </c>
    </row>
    <row r="36" spans="1:9" s="27" customFormat="1" x14ac:dyDescent="0.25">
      <c r="A36" s="16"/>
      <c r="B36" s="17">
        <v>46722</v>
      </c>
      <c r="C36" s="17">
        <v>46752</v>
      </c>
      <c r="D36" s="18">
        <f t="shared" si="1"/>
        <v>2350000</v>
      </c>
      <c r="E36" s="18">
        <v>0</v>
      </c>
      <c r="F36" s="18">
        <f>D36*G36*H12/H36</f>
        <v>6786.0273972602736</v>
      </c>
      <c r="G36" s="19">
        <f>C36-B36+1</f>
        <v>31</v>
      </c>
      <c r="H36" s="40">
        <v>365</v>
      </c>
      <c r="I36" s="20"/>
    </row>
    <row r="37" spans="1:9" s="27" customFormat="1" x14ac:dyDescent="0.25">
      <c r="A37" s="35" t="s">
        <v>24</v>
      </c>
      <c r="B37" s="15">
        <v>46753</v>
      </c>
      <c r="C37" s="15">
        <v>47087</v>
      </c>
      <c r="D37" s="14">
        <f t="shared" si="1"/>
        <v>2350000</v>
      </c>
      <c r="E37" s="34">
        <v>200000</v>
      </c>
      <c r="F37" s="14">
        <f>D37*G37*H13/H37</f>
        <v>73332.876712328783</v>
      </c>
      <c r="G37" s="26">
        <f t="shared" ref="G37:G38" si="3">C37-B37+1</f>
        <v>335</v>
      </c>
      <c r="H37" s="45">
        <v>365</v>
      </c>
      <c r="I37" s="20"/>
    </row>
    <row r="38" spans="1:9" s="27" customFormat="1" x14ac:dyDescent="0.25">
      <c r="A38" s="25"/>
      <c r="B38" s="15">
        <v>47088</v>
      </c>
      <c r="C38" s="15">
        <v>47118</v>
      </c>
      <c r="D38" s="14">
        <f t="shared" si="1"/>
        <v>2150000</v>
      </c>
      <c r="E38" s="14">
        <v>0</v>
      </c>
      <c r="F38" s="14">
        <f>D38*G38*H13/H38</f>
        <v>6208.4931506849316</v>
      </c>
      <c r="G38" s="26">
        <f t="shared" si="3"/>
        <v>31</v>
      </c>
      <c r="H38" s="44">
        <v>365</v>
      </c>
      <c r="I38" s="21">
        <f>SUM(F37:F38)</f>
        <v>79541.369863013708</v>
      </c>
    </row>
    <row r="39" spans="1:9" s="27" customFormat="1" x14ac:dyDescent="0.25">
      <c r="A39" s="43" t="s">
        <v>30</v>
      </c>
      <c r="B39" s="17">
        <v>47119</v>
      </c>
      <c r="C39" s="17">
        <v>47452</v>
      </c>
      <c r="D39" s="18">
        <f t="shared" si="1"/>
        <v>2150000</v>
      </c>
      <c r="E39" s="22">
        <v>200000</v>
      </c>
      <c r="F39" s="18">
        <f>D39*G39*H14/H39</f>
        <v>63940.410958904111</v>
      </c>
      <c r="G39" s="19">
        <f>C39-B39+1</f>
        <v>334</v>
      </c>
      <c r="H39" s="41">
        <v>365</v>
      </c>
      <c r="I39" s="20"/>
    </row>
    <row r="40" spans="1:9" s="27" customFormat="1" x14ac:dyDescent="0.25">
      <c r="A40" s="16"/>
      <c r="B40" s="17">
        <v>47453</v>
      </c>
      <c r="C40" s="17">
        <v>47483</v>
      </c>
      <c r="D40" s="18">
        <f t="shared" si="1"/>
        <v>1950000</v>
      </c>
      <c r="E40" s="18">
        <v>0</v>
      </c>
      <c r="F40" s="18">
        <f>D40*G40*H14/H40</f>
        <v>5382.5342465753429</v>
      </c>
      <c r="G40" s="19">
        <f>C40-B40+1</f>
        <v>31</v>
      </c>
      <c r="H40" s="40">
        <v>365</v>
      </c>
      <c r="I40" s="20"/>
    </row>
    <row r="41" spans="1:9" s="27" customFormat="1" x14ac:dyDescent="0.25">
      <c r="A41" s="35" t="s">
        <v>25</v>
      </c>
      <c r="B41" s="15">
        <v>47484</v>
      </c>
      <c r="C41" s="15">
        <v>47817</v>
      </c>
      <c r="D41" s="14">
        <f t="shared" si="1"/>
        <v>1950000</v>
      </c>
      <c r="E41" s="34">
        <v>300000</v>
      </c>
      <c r="F41" s="14">
        <f>D41*G41*H15/H41</f>
        <v>52639.315068493153</v>
      </c>
      <c r="G41" s="26">
        <f t="shared" ref="G41:G42" si="4">C41-B41+1</f>
        <v>334</v>
      </c>
      <c r="H41" s="45">
        <v>365</v>
      </c>
      <c r="I41" s="20"/>
    </row>
    <row r="42" spans="1:9" s="27" customFormat="1" x14ac:dyDescent="0.25">
      <c r="A42" s="25"/>
      <c r="B42" s="15">
        <v>47818</v>
      </c>
      <c r="C42" s="15">
        <v>47848</v>
      </c>
      <c r="D42" s="14">
        <f t="shared" si="1"/>
        <v>1650000</v>
      </c>
      <c r="E42" s="14">
        <v>0</v>
      </c>
      <c r="F42" s="14">
        <f>D42*G42*H15/H42</f>
        <v>4134.0410958904113</v>
      </c>
      <c r="G42" s="26">
        <f t="shared" si="4"/>
        <v>31</v>
      </c>
      <c r="H42" s="44">
        <v>365</v>
      </c>
      <c r="I42" s="20"/>
    </row>
    <row r="43" spans="1:9" s="27" customFormat="1" x14ac:dyDescent="0.25">
      <c r="A43" s="43" t="s">
        <v>26</v>
      </c>
      <c r="B43" s="17">
        <v>47849</v>
      </c>
      <c r="C43" s="17">
        <v>48182</v>
      </c>
      <c r="D43" s="18">
        <f t="shared" si="1"/>
        <v>1650000</v>
      </c>
      <c r="E43" s="22">
        <v>800000</v>
      </c>
      <c r="F43" s="18">
        <f>D43*G43*H16/H43</f>
        <v>37746.575342465752</v>
      </c>
      <c r="G43" s="19">
        <f>C43-B43+1</f>
        <v>334</v>
      </c>
      <c r="H43" s="41">
        <v>365</v>
      </c>
      <c r="I43" s="20"/>
    </row>
    <row r="44" spans="1:9" s="27" customFormat="1" x14ac:dyDescent="0.25">
      <c r="A44" s="16"/>
      <c r="B44" s="17">
        <v>48183</v>
      </c>
      <c r="C44" s="17">
        <v>48213</v>
      </c>
      <c r="D44" s="18">
        <f t="shared" si="1"/>
        <v>850000</v>
      </c>
      <c r="E44" s="18">
        <v>0</v>
      </c>
      <c r="F44" s="18">
        <f>D44*G44*H16/H44</f>
        <v>1804.7945205479452</v>
      </c>
      <c r="G44" s="19">
        <f>C44-B44+1</f>
        <v>31</v>
      </c>
      <c r="H44" s="40">
        <v>365</v>
      </c>
      <c r="I44" s="20"/>
    </row>
    <row r="45" spans="1:9" s="27" customFormat="1" x14ac:dyDescent="0.25">
      <c r="A45" s="35" t="s">
        <v>27</v>
      </c>
      <c r="B45" s="15">
        <v>48214</v>
      </c>
      <c r="C45" s="15">
        <v>48548</v>
      </c>
      <c r="D45" s="14">
        <f t="shared" si="1"/>
        <v>850000</v>
      </c>
      <c r="E45" s="34">
        <v>850000</v>
      </c>
      <c r="F45" s="14">
        <f>D45*G45*H17/H45</f>
        <v>19450.136612021859</v>
      </c>
      <c r="G45" s="26">
        <f t="shared" ref="G45" si="5">C45-B45+1</f>
        <v>335</v>
      </c>
      <c r="H45" s="45">
        <v>366</v>
      </c>
      <c r="I45" s="20"/>
    </row>
    <row r="46" spans="1:9" s="27" customFormat="1" ht="16.5" x14ac:dyDescent="0.25">
      <c r="A46" s="50"/>
      <c r="B46" s="15">
        <v>48548</v>
      </c>
      <c r="C46" s="15">
        <v>48548</v>
      </c>
      <c r="D46" s="14">
        <f t="shared" si="1"/>
        <v>0</v>
      </c>
      <c r="E46" s="14">
        <v>0</v>
      </c>
      <c r="F46" s="14">
        <f>D46*G46*H17/H46</f>
        <v>0</v>
      </c>
      <c r="G46" s="26">
        <f>C46-B46</f>
        <v>0</v>
      </c>
      <c r="H46" s="44">
        <v>366</v>
      </c>
      <c r="I46" s="20"/>
    </row>
    <row r="47" spans="1:9" s="24" customFormat="1" ht="15" customHeight="1" x14ac:dyDescent="0.25">
      <c r="A47" s="51" t="s">
        <v>20</v>
      </c>
      <c r="B47" s="52"/>
      <c r="C47" s="53"/>
      <c r="D47" s="22"/>
      <c r="E47" s="22">
        <f>SUM(E26:E46)</f>
        <v>3000000</v>
      </c>
      <c r="F47" s="22">
        <f>SUM(F26:F46)</f>
        <v>866042.31791301758</v>
      </c>
      <c r="G47" s="23"/>
      <c r="H47" s="42"/>
      <c r="I47" s="39">
        <f>SUM(I26:I38)</f>
        <v>438949.17808219173</v>
      </c>
    </row>
    <row r="48" spans="1:9" x14ac:dyDescent="0.25">
      <c r="C48" s="8"/>
      <c r="D48" s="9"/>
      <c r="E48" s="7"/>
      <c r="F48" s="9"/>
      <c r="G48" s="10"/>
    </row>
    <row r="49" spans="3:7" x14ac:dyDescent="0.25">
      <c r="C49" s="8"/>
      <c r="D49" s="9"/>
      <c r="E49" s="7"/>
      <c r="F49" s="9"/>
      <c r="G49" s="10"/>
    </row>
  </sheetData>
  <mergeCells count="26">
    <mergeCell ref="I21:I24"/>
    <mergeCell ref="B25:C25"/>
    <mergeCell ref="B21:C24"/>
    <mergeCell ref="A16:D16"/>
    <mergeCell ref="A17:D17"/>
    <mergeCell ref="A18:D18"/>
    <mergeCell ref="A20:G20"/>
    <mergeCell ref="A21:A24"/>
    <mergeCell ref="D21:D24"/>
    <mergeCell ref="E21:E24"/>
    <mergeCell ref="F21:F24"/>
    <mergeCell ref="G21:G24"/>
    <mergeCell ref="A47:C47"/>
    <mergeCell ref="A15:D15"/>
    <mergeCell ref="F1:H1"/>
    <mergeCell ref="A2:H2"/>
    <mergeCell ref="A3:H3"/>
    <mergeCell ref="A7:D7"/>
    <mergeCell ref="A8:D8"/>
    <mergeCell ref="A9:D9"/>
    <mergeCell ref="A10:D10"/>
    <mergeCell ref="A11:D11"/>
    <mergeCell ref="A12:D12"/>
    <mergeCell ref="A13:D13"/>
    <mergeCell ref="A14:D14"/>
    <mergeCell ref="H21:H24"/>
  </mergeCells>
  <pageMargins left="0.7" right="0.7" top="0.75" bottom="0.75" header="0.3" footer="0.3"/>
  <pageSetup paperSize="9" scale="94" orientation="portrait" verticalDpi="0" r:id="rId1"/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Starostwo Powiatowe w Kępnie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Trojak</dc:creator>
  <cp:lastModifiedBy>Gabriela Miszkinis</cp:lastModifiedBy>
  <cp:lastPrinted>2022-11-23T09:06:13Z</cp:lastPrinted>
  <dcterms:created xsi:type="dcterms:W3CDTF">2015-11-05T11:50:56Z</dcterms:created>
  <dcterms:modified xsi:type="dcterms:W3CDTF">2022-12-01T10:03:23Z</dcterms:modified>
</cp:coreProperties>
</file>