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497"/>
  </bookViews>
  <sheets>
    <sheet name="tab. nr 1 - budynki" sheetId="1" r:id="rId1"/>
    <sheet name="tab. nr 2 - środki trwałe" sheetId="4" r:id="rId2"/>
    <sheet name="tab. nr 3 - elektronika" sheetId="2" r:id="rId3"/>
    <sheet name="tab. nr 4 - auta" sheetId="3" r:id="rId4"/>
    <sheet name="tab. nr 5 - szkodowość" sheetId="5" r:id="rId5"/>
  </sheets>
  <definedNames>
    <definedName name="_xlnm.Print_Area" localSheetId="0">'tab. nr 1 - budynki'!$A$1:$H$105</definedName>
    <definedName name="_xlnm.Print_Area" localSheetId="1">'tab. nr 2 - środki trwałe'!$A$1:$D$29</definedName>
    <definedName name="_xlnm.Print_Area" localSheetId="2">'tab. nr 3 - elektronika'!$A$1:$E$348</definedName>
    <definedName name="_xlnm.Print_Area" localSheetId="3">'tab. nr 4 - auta'!$A$1:$P$83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E87" i="1"/>
  <c r="E74" i="1"/>
  <c r="E69" i="1"/>
  <c r="D60" i="1"/>
  <c r="E49" i="1"/>
  <c r="E23" i="5"/>
  <c r="D339" i="2"/>
  <c r="D311" i="2"/>
  <c r="D306" i="2"/>
  <c r="D299" i="2"/>
  <c r="D294" i="2"/>
  <c r="D263" i="2"/>
  <c r="D255" i="2"/>
  <c r="D245" i="2"/>
  <c r="D234" i="2"/>
  <c r="D213" i="2"/>
  <c r="D202" i="2"/>
  <c r="D165" i="2"/>
  <c r="D157" i="2"/>
  <c r="D151" i="2"/>
  <c r="D133" i="2"/>
  <c r="D116" i="2"/>
  <c r="D111" i="2"/>
  <c r="D84" i="2"/>
  <c r="D69" i="2"/>
  <c r="D55" i="2"/>
  <c r="D41" i="2"/>
  <c r="D37" i="2"/>
  <c r="C12" i="4"/>
  <c r="D26" i="4"/>
  <c r="C9" i="4"/>
  <c r="C24" i="4"/>
  <c r="C21" i="4"/>
  <c r="C18" i="4"/>
  <c r="C17" i="4"/>
  <c r="C16" i="4"/>
  <c r="C14" i="4"/>
  <c r="C13" i="4"/>
  <c r="C10" i="4"/>
  <c r="C4" i="4"/>
  <c r="D342" i="2"/>
  <c r="D347" i="2"/>
  <c r="D317" i="2"/>
  <c r="D160" i="2"/>
  <c r="E64" i="1"/>
  <c r="E78" i="1"/>
  <c r="D100" i="1"/>
  <c r="D320" i="2"/>
  <c r="D323" i="2"/>
  <c r="E16" i="5" l="1"/>
  <c r="D90" i="1"/>
  <c r="D326" i="2"/>
  <c r="D240" i="2" l="1"/>
  <c r="C11" i="4"/>
  <c r="C26" i="4" s="1"/>
  <c r="D55" i="1"/>
  <c r="D237" i="2" l="1"/>
  <c r="D52" i="1"/>
  <c r="D231" i="2" l="1"/>
  <c r="D229" i="2"/>
  <c r="D168" i="2" l="1"/>
</calcChain>
</file>

<file path=xl/comments1.xml><?xml version="1.0" encoding="utf-8"?>
<comments xmlns="http://schemas.openxmlformats.org/spreadsheetml/2006/main">
  <authors>
    <author>Autor</author>
    <author>Magda</author>
  </authors>
  <commentList>
    <comment ref="E4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stary numer GKA P392</t>
        </r>
      </text>
    </comment>
    <comment ref="E60" authorId="1">
      <text>
        <r>
          <rPr>
            <b/>
            <sz val="9"/>
            <color indexed="81"/>
            <rFont val="Tahoma"/>
            <family val="2"/>
            <charset val="238"/>
          </rPr>
          <t>Magda:</t>
        </r>
        <r>
          <rPr>
            <sz val="9"/>
            <color indexed="81"/>
            <rFont val="Tahoma"/>
            <family val="2"/>
            <charset val="238"/>
          </rPr>
          <t xml:space="preserve">
WOT28886</t>
        </r>
      </text>
    </comment>
  </commentList>
</comments>
</file>

<file path=xl/sharedStrings.xml><?xml version="1.0" encoding="utf-8"?>
<sst xmlns="http://schemas.openxmlformats.org/spreadsheetml/2006/main" count="1041" uniqueCount="827">
  <si>
    <t>lp.</t>
  </si>
  <si>
    <t>nazwa budynku / budowli</t>
  </si>
  <si>
    <t>rok budowy</t>
  </si>
  <si>
    <t xml:space="preserve">wartość początkowa (księgowa brutto)             </t>
  </si>
  <si>
    <t>powierzchnia użytkowa budynku</t>
  </si>
  <si>
    <t>lokalizacja (adres)</t>
  </si>
  <si>
    <t>1.</t>
  </si>
  <si>
    <t>Urząd Gminy</t>
  </si>
  <si>
    <t xml:space="preserve">Budynek Urzędu Gminy </t>
  </si>
  <si>
    <t>1967, 2002</t>
  </si>
  <si>
    <t>409,26 m2</t>
  </si>
  <si>
    <t>gaśnice szt. 11, monitoring, dozór agencji ochrony całodobowy, kraty w oknach na parterze</t>
  </si>
  <si>
    <t xml:space="preserve">ul. Ceynowy 21, 83-314 Somonino </t>
  </si>
  <si>
    <t xml:space="preserve">Budynek OSP Somonino </t>
  </si>
  <si>
    <t>667 m2</t>
  </si>
  <si>
    <t>ul. Ceynowy 1, 83-314 Somonino</t>
  </si>
  <si>
    <t>Budynek OSP Goręczyno</t>
  </si>
  <si>
    <t>395,1 m2</t>
  </si>
  <si>
    <t>gaśnice szt. 3, monitoring przy placu OSP, hydrant</t>
  </si>
  <si>
    <t>ul. Kasztelańska 63A, 83-311 Goręczyno</t>
  </si>
  <si>
    <t>Budynek OSP Hopowo</t>
  </si>
  <si>
    <t>293 m2</t>
  </si>
  <si>
    <t>gaśnice szt. 7, hydrant</t>
  </si>
  <si>
    <t xml:space="preserve">Hopowo, 83-312 Hopowo </t>
  </si>
  <si>
    <t>Budynek OSP Egiertowo</t>
  </si>
  <si>
    <t>426,49 m2</t>
  </si>
  <si>
    <t>gaśnice szt. 3, hydrant</t>
  </si>
  <si>
    <t xml:space="preserve">Egiertowo, 83-312 Hopowo </t>
  </si>
  <si>
    <t>Budynek OSP Kamela</t>
  </si>
  <si>
    <t>119 m2</t>
  </si>
  <si>
    <t>gasnice  szt. 2</t>
  </si>
  <si>
    <t xml:space="preserve">Budynek OSP Ostrzyce </t>
  </si>
  <si>
    <t>289,25 m2</t>
  </si>
  <si>
    <t xml:space="preserve">Ostrzyce ul. Kasztelańska 25, 83-311 Goręczyno </t>
  </si>
  <si>
    <t>Garaż blaszany OSP Ostrzyce</t>
  </si>
  <si>
    <t>Budynek mieszkalny w Egiertowie</t>
  </si>
  <si>
    <t>112 m2</t>
  </si>
  <si>
    <t>wart.odtworz.</t>
  </si>
  <si>
    <t xml:space="preserve">Egiertowo 1, 83-312 Hopowo </t>
  </si>
  <si>
    <t xml:space="preserve">Budynek mieszkalny w Egiertowie </t>
  </si>
  <si>
    <t>126 m2</t>
  </si>
  <si>
    <t>Budynek szkolny w Starkowej Hucie</t>
  </si>
  <si>
    <t>250 m2</t>
  </si>
  <si>
    <t>gaśnica szt. 1</t>
  </si>
  <si>
    <t>Starkowa Huta, 83-315 Szymbark</t>
  </si>
  <si>
    <t>Budynek gospodarczy Starkowa Huta</t>
  </si>
  <si>
    <t xml:space="preserve">Piotrowo, 83-315 Szymbark </t>
  </si>
  <si>
    <t>Budynek gospodarczy w Piotrowie</t>
  </si>
  <si>
    <t xml:space="preserve">Budynek mieszkalny w Połęczynie </t>
  </si>
  <si>
    <t>83 m2</t>
  </si>
  <si>
    <t xml:space="preserve">Połęczyno 30, 83-312 Hopowo </t>
  </si>
  <si>
    <t xml:space="preserve">Budynek mieszkalny w Goręczynie </t>
  </si>
  <si>
    <t>123 m2</t>
  </si>
  <si>
    <t xml:space="preserve">ul. Szkolna 7, 83-11 Goręczyno </t>
  </si>
  <si>
    <t xml:space="preserve">Punkt Informacji Turystycznej w Ostrzycach </t>
  </si>
  <si>
    <t>240 m2</t>
  </si>
  <si>
    <t xml:space="preserve">Ostrzyce ul. Droga Kaszubska, 83-311 Goręczyno </t>
  </si>
  <si>
    <t>Molo w Ostrzycach</t>
  </si>
  <si>
    <t>Ostrzyce</t>
  </si>
  <si>
    <t xml:space="preserve">Budynek CIS Ostrzyce </t>
  </si>
  <si>
    <t>192 m2</t>
  </si>
  <si>
    <t xml:space="preserve">gaśnice, alarm </t>
  </si>
  <si>
    <t xml:space="preserve"> Ostrzyce ul. Droga Kaszubska 8, 83-311 Goręczyno</t>
  </si>
  <si>
    <t>24,48 m2</t>
  </si>
  <si>
    <t>ul. Osiedlowa 17, 83-314 Somonino</t>
  </si>
  <si>
    <t>177,6m2</t>
  </si>
  <si>
    <t>Sławki 1, 83-314 Somonino</t>
  </si>
  <si>
    <t>200,1m2</t>
  </si>
  <si>
    <t>30,6 m2</t>
  </si>
  <si>
    <t xml:space="preserve">81,6 m2 </t>
  </si>
  <si>
    <t>Boisko do piłki nożnej i lekkoatletyki w Somoninie</t>
  </si>
  <si>
    <t>Hala Sportowa przy Gimnazjum Publicznym w Somoninie</t>
  </si>
  <si>
    <t>83-314 Somonino, ul. Osiedlowa 17</t>
  </si>
  <si>
    <t>Budynek OSP Kaplica wraz ze świetlicą</t>
  </si>
  <si>
    <t>233,19 m2</t>
  </si>
  <si>
    <t xml:space="preserve">Kaplica, 83-312 Hopowo </t>
  </si>
  <si>
    <t>Zespół boisk Orlik do piłki nożnej i wielofunkcyjne w Somoninie</t>
  </si>
  <si>
    <t>Goręczyno</t>
  </si>
  <si>
    <t>Somonino</t>
  </si>
  <si>
    <t xml:space="preserve">Plenerowy Zakątek Literacki przy CIS w Ostrzycach </t>
  </si>
  <si>
    <t>Kamela</t>
  </si>
  <si>
    <t>Borcz</t>
  </si>
  <si>
    <t>Połęczyno</t>
  </si>
  <si>
    <t>Sławki</t>
  </si>
  <si>
    <t>Garaż blaszany z posadzką na boisko w Kameli</t>
  </si>
  <si>
    <t>Łącznie</t>
  </si>
  <si>
    <t>5.</t>
  </si>
  <si>
    <t>Budynek szkolny (budynek dolny)</t>
  </si>
  <si>
    <t>396,30 m2</t>
  </si>
  <si>
    <t>gaśnice szt. 3, dozór agencji ochrony całodobowy</t>
  </si>
  <si>
    <t>Budynek szkony (pawilon górny)</t>
  </si>
  <si>
    <t xml:space="preserve">Budynek szkolny (dwa budynki) </t>
  </si>
  <si>
    <t>1964 moderniz. 2014</t>
  </si>
  <si>
    <t>484 m2</t>
  </si>
  <si>
    <t>gaśnice szt. 2</t>
  </si>
  <si>
    <t>Budynek gospodarczy przy SP Połęczyno</t>
  </si>
  <si>
    <t>8.</t>
  </si>
  <si>
    <t>1965,1964,1959, modernizacja 2014</t>
  </si>
  <si>
    <t xml:space="preserve">1150 m2 </t>
  </si>
  <si>
    <t xml:space="preserve">monitoring, kraty, gaśnice (1 szt.w stołówce), dozór agencji ochrony </t>
  </si>
  <si>
    <t xml:space="preserve">ul. Wolności 42, 83-314 Somonino </t>
  </si>
  <si>
    <t>2002, modernizacja 2014</t>
  </si>
  <si>
    <t>8472 m2</t>
  </si>
  <si>
    <t xml:space="preserve">monitoring, gaśnice szt. 12 (szkoła i stołówka), dozór agencji ochrony całodobowy </t>
  </si>
  <si>
    <t>9.</t>
  </si>
  <si>
    <t>Gminne Przedszkole w Goręczynie</t>
  </si>
  <si>
    <t>338 m2</t>
  </si>
  <si>
    <t xml:space="preserve">ul. Kasztelańska 46, 83-311 Goręczyno  </t>
  </si>
  <si>
    <t>Budynek gospodarczy przy Przedszkolu w Goręczynie</t>
  </si>
  <si>
    <t>10.</t>
  </si>
  <si>
    <t>Budynek szkolny w Goręczynie zw. pow. 2013</t>
  </si>
  <si>
    <t>1967, 2013</t>
  </si>
  <si>
    <t xml:space="preserve">monitoring, alam, kraty, gaśnice szt. 13, dozór agencji ochrony  </t>
  </si>
  <si>
    <t>ul. Szkolna 7, 83-311 Goręczyno</t>
  </si>
  <si>
    <t xml:space="preserve">Hala Sportowa w Goręczynie </t>
  </si>
  <si>
    <t>858 m2</t>
  </si>
  <si>
    <t>gaśnice</t>
  </si>
  <si>
    <t xml:space="preserve">Budynek zaplecza socjalnego w Goręczynie </t>
  </si>
  <si>
    <t>218 m2</t>
  </si>
  <si>
    <t xml:space="preserve">ul. Do stadionu, 83-311 Goręczyno </t>
  </si>
  <si>
    <t>Garaż blaszany z posadzką na boisko w Goręczynie</t>
  </si>
  <si>
    <t>83-311 Goręczyno, ul. Do Stadionu</t>
  </si>
  <si>
    <t>Gminny Ośrodek Pomocy Społecznej</t>
  </si>
  <si>
    <t>Środowiskowy Dom Samopomocy w Rybakach</t>
  </si>
  <si>
    <t>Budynek ŚDS Rybaki</t>
  </si>
  <si>
    <t>139 m2</t>
  </si>
  <si>
    <t xml:space="preserve">gaśnice szt.5, alarm </t>
  </si>
  <si>
    <t>Wykaz sprzętu elektronicznego stacjonarnego</t>
  </si>
  <si>
    <t>lp</t>
  </si>
  <si>
    <t>nazwa środka trwałego</t>
  </si>
  <si>
    <t>rok produkcji</t>
  </si>
  <si>
    <t>wartość (początkowa)</t>
  </si>
  <si>
    <t>1. Urząd Gminy</t>
  </si>
  <si>
    <t xml:space="preserve">Serwer </t>
  </si>
  <si>
    <t xml:space="preserve">Tablica interaktywna </t>
  </si>
  <si>
    <t xml:space="preserve"> </t>
  </si>
  <si>
    <t xml:space="preserve">Ekran elektryczny </t>
  </si>
  <si>
    <t>Wykaz sprzętu elektronicznego przenośnego</t>
  </si>
  <si>
    <t xml:space="preserve">Łącznie </t>
  </si>
  <si>
    <t>Dane pojazdów</t>
  </si>
  <si>
    <t>Lp.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</si>
  <si>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</si>
  <si>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</si>
  <si>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</si>
  <si>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</si>
  <si>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</si>
  <si>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</si>
  <si>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</si>
  <si>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Ilość miejsc / ładowność</t>
  </si>
  <si>
    <t>Rok prod.</t>
  </si>
  <si>
    <t xml:space="preserve">Okres ubezpieczenia OC i NW </t>
  </si>
  <si>
    <t xml:space="preserve">Okres ubezpieczenia AC i KR </t>
  </si>
  <si>
    <t>Od</t>
  </si>
  <si>
    <t>Do</t>
  </si>
  <si>
    <t xml:space="preserve">1. Urząd Gminy </t>
  </si>
  <si>
    <t xml:space="preserve">Ford </t>
  </si>
  <si>
    <t>autobus</t>
  </si>
  <si>
    <t>1. Urząd Gminy  - OSP Kaplica</t>
  </si>
  <si>
    <t>ciężarowy</t>
  </si>
  <si>
    <t>1. Urząd Gminy  - OSP Kamela</t>
  </si>
  <si>
    <t xml:space="preserve">VOLKSWAGEN </t>
  </si>
  <si>
    <t>T4</t>
  </si>
  <si>
    <t>WY2ZZ70ZSH030123</t>
  </si>
  <si>
    <t>GKA 11G5</t>
  </si>
  <si>
    <t>specjalny</t>
  </si>
  <si>
    <t>09.09.2011</t>
  </si>
  <si>
    <t>1. Urząd Gminy  - OSP Egiertowo</t>
  </si>
  <si>
    <t xml:space="preserve">Star </t>
  </si>
  <si>
    <t>6/2.500</t>
  </si>
  <si>
    <t>1. Urząd Gminy  - OSP Ostrzyce</t>
  </si>
  <si>
    <t>GKA 71CM</t>
  </si>
  <si>
    <t>6.842</t>
  </si>
  <si>
    <t>07.06.1988</t>
  </si>
  <si>
    <t xml:space="preserve">Tramp </t>
  </si>
  <si>
    <t>TRAIL 750J</t>
  </si>
  <si>
    <t>SUB05J000XI001458</t>
  </si>
  <si>
    <t>GKA 6F87</t>
  </si>
  <si>
    <t>przyczepa</t>
  </si>
  <si>
    <t>Nissan</t>
  </si>
  <si>
    <t>Terrano II</t>
  </si>
  <si>
    <t>GKA 5XL3</t>
  </si>
  <si>
    <t>osobowy</t>
  </si>
  <si>
    <t>1. Urząd Gminy  - OSP Hopowo</t>
  </si>
  <si>
    <t>Star</t>
  </si>
  <si>
    <t>GKA L651</t>
  </si>
  <si>
    <t>19.03.1987</t>
  </si>
  <si>
    <t>Transit 2.4 TDCI</t>
  </si>
  <si>
    <t>WFOXXXBDFX6B47128</t>
  </si>
  <si>
    <t>GKA 25WR</t>
  </si>
  <si>
    <t>2.402</t>
  </si>
  <si>
    <t>19.11.2006</t>
  </si>
  <si>
    <t>6/2.000</t>
  </si>
  <si>
    <t>1. Urząd Gminy  - OSP Goręczyno</t>
  </si>
  <si>
    <t xml:space="preserve">Renault </t>
  </si>
  <si>
    <t>M210</t>
  </si>
  <si>
    <t>VF640ACA000010689</t>
  </si>
  <si>
    <t>GKA 1E98</t>
  </si>
  <si>
    <t>14.01.2011</t>
  </si>
  <si>
    <t>1. Urząd Gminy  - OSP Somonino</t>
  </si>
  <si>
    <t>GKA 98 CM</t>
  </si>
  <si>
    <t>12.11.1984</t>
  </si>
  <si>
    <t xml:space="preserve">Ford  </t>
  </si>
  <si>
    <t>Transit 2.4 TDE</t>
  </si>
  <si>
    <t>WFOLXXBDFL3U22286</t>
  </si>
  <si>
    <t>GKA 98GU</t>
  </si>
  <si>
    <t>19.11.2003</t>
  </si>
  <si>
    <t>Mercedes-Benz</t>
  </si>
  <si>
    <t>ATEGO</t>
  </si>
  <si>
    <t>WDB97636441L757342</t>
  </si>
  <si>
    <t>GKA 6HG1</t>
  </si>
  <si>
    <t>specjalny pożarniczy</t>
  </si>
  <si>
    <t>22.08.2013</t>
  </si>
  <si>
    <t>Nazwa jednostki</t>
  </si>
  <si>
    <t>urządzenia, maszyny i wyposażenie</t>
  </si>
  <si>
    <t>zbiory biblioteczne</t>
  </si>
  <si>
    <t>6.</t>
  </si>
  <si>
    <t xml:space="preserve">Hala Sportowa w Egiertowie - część dydaktyczna </t>
  </si>
  <si>
    <t xml:space="preserve">Egiertowo </t>
  </si>
  <si>
    <t xml:space="preserve">Budynek wielofunkcyjny w oczyszczlni ścieków w Sławkach  </t>
  </si>
  <si>
    <t xml:space="preserve">Budynek operacyjny oczyszczlalni ścieków - modernizowany w Sławkach </t>
  </si>
  <si>
    <t xml:space="preserve">Budynek administracyjno-socjalny ,,BAS" w Sławkach </t>
  </si>
  <si>
    <t xml:space="preserve">Budynek sanitarno-szatniowy 4 segmentowy, drewniany ORLIK w Somoninie  </t>
  </si>
  <si>
    <t xml:space="preserve">Park rekreacyjno-naukowy w Goręczynie </t>
  </si>
  <si>
    <t xml:space="preserve">2011, 2013 </t>
  </si>
  <si>
    <t xml:space="preserve">Świetlica wiejska w Piotrowie </t>
  </si>
  <si>
    <t>Opel Movano</t>
  </si>
  <si>
    <t>GKA 9XJ1</t>
  </si>
  <si>
    <t xml:space="preserve">Movano Bus </t>
  </si>
  <si>
    <t xml:space="preserve">immobilazer </t>
  </si>
  <si>
    <t>27.05.2015r.</t>
  </si>
  <si>
    <t xml:space="preserve">17- osobowy </t>
  </si>
  <si>
    <t>1990,2014,2015</t>
  </si>
  <si>
    <t>1124,21 m2</t>
  </si>
  <si>
    <t xml:space="preserve">monitoring, gaśnice , alarm, dozór agencji ochrony - całodobowy  </t>
  </si>
  <si>
    <t xml:space="preserve">Budynek szkolny w Egiertowie po termomodernizacji z halą sportową cz. dydaktyczną i łącznikiem </t>
  </si>
  <si>
    <t xml:space="preserve">717,10 m2 </t>
  </si>
  <si>
    <t xml:space="preserve">Hala sportowa w Egiertowie - część sportowa  </t>
  </si>
  <si>
    <t>Urząd Gminy -(dz. 754) Ochotnicze Straże Pożarne</t>
  </si>
  <si>
    <t>Rydwan</t>
  </si>
  <si>
    <t>brak</t>
  </si>
  <si>
    <t>8. Gminne Przedszkole w Goręczynie</t>
  </si>
  <si>
    <t>11. Środowiskowy Dom Samopomocy w Rybakach</t>
  </si>
  <si>
    <t>14. Gminna Biblioteka Publiczna</t>
  </si>
  <si>
    <t>10. Środowiskowy Dom Samopomocy w Rybakach</t>
  </si>
  <si>
    <t xml:space="preserve">zabezpieczenia                                       (znane zabiezpieczenia p-poż i przeciw kradzieżowe)                                     </t>
  </si>
  <si>
    <t>WIOLA</t>
  </si>
  <si>
    <t>W2</t>
  </si>
  <si>
    <t>SUCE6AYA4F1002408</t>
  </si>
  <si>
    <t>GKA 1XS3</t>
  </si>
  <si>
    <t>19.08.2015</t>
  </si>
  <si>
    <t>przyczepa specjalna (agregat spawalniczy)</t>
  </si>
  <si>
    <t>DMC 2200</t>
  </si>
  <si>
    <t>DAF</t>
  </si>
  <si>
    <t>MAN</t>
  </si>
  <si>
    <t>TGM 18.340 4X4 BB</t>
  </si>
  <si>
    <t>WMAN38ZZ6GY339017</t>
  </si>
  <si>
    <t>G1STRAZ</t>
  </si>
  <si>
    <t>21.12.2015</t>
  </si>
  <si>
    <t xml:space="preserve">Park rekreacyjno-wypoczynkowy w Połęczynie nad jeziorem Połęczyńskim </t>
  </si>
  <si>
    <t>Promenada w Ostrzycach nad jeziorem Ostrzyckim</t>
  </si>
  <si>
    <t>1997,2010,2015</t>
  </si>
  <si>
    <t>1906,2011, 2014</t>
  </si>
  <si>
    <t xml:space="preserve">Projektor </t>
  </si>
  <si>
    <t xml:space="preserve">Komputer Lenovo </t>
  </si>
  <si>
    <t xml:space="preserve">Drukarka Bixilon </t>
  </si>
  <si>
    <t>Urząd Gminy  - Projekt Modernizacja Oddziałów Przedszkolnych dz. 801</t>
  </si>
  <si>
    <t>Drukaraka Ecosys</t>
  </si>
  <si>
    <t xml:space="preserve">Router Asus </t>
  </si>
  <si>
    <t xml:space="preserve">Urządzenie wielofunkcyjne Brother </t>
  </si>
  <si>
    <t xml:space="preserve">Urządzenie wielofunkcyjne HP Adwantage </t>
  </si>
  <si>
    <t xml:space="preserve">Urządzenie wielofunkcyjne HP Desk Jet </t>
  </si>
  <si>
    <t>Projektor NEC</t>
  </si>
  <si>
    <t>Serwer</t>
  </si>
  <si>
    <t xml:space="preserve">Komputer Dell 3 szt. </t>
  </si>
  <si>
    <t xml:space="preserve">Netgear switch </t>
  </si>
  <si>
    <t>Drukarka HP Color LJ Pro 400</t>
  </si>
  <si>
    <t>Drukarka HP Laser Jet Pro M401</t>
  </si>
  <si>
    <t xml:space="preserve">Rejestrator Olympus </t>
  </si>
  <si>
    <t xml:space="preserve">Terminal danych </t>
  </si>
  <si>
    <t>Aparat Nikon (Erasmus)</t>
  </si>
  <si>
    <t xml:space="preserve">Mobilny zestaw z USB </t>
  </si>
  <si>
    <t>W-600</t>
  </si>
  <si>
    <t>SUCE1AAA6E1004669</t>
  </si>
  <si>
    <t>GKA 9SG8</t>
  </si>
  <si>
    <t>W0LMVN4VEFB080543</t>
  </si>
  <si>
    <t>Volvo</t>
  </si>
  <si>
    <t>Hala sportowa w Borczu</t>
  </si>
  <si>
    <t>1062,21 m2</t>
  </si>
  <si>
    <t>Zwiększenie wartości  - montaż ścianki osłaniającej scenę PIT w Ostrzycach</t>
  </si>
  <si>
    <t xml:space="preserve">Wiata agregatu prądotwórczego  na terenie oczyszczalni w Sławkach </t>
  </si>
  <si>
    <t>Szkoła Podstawowa im. Ziemi Kaszubskiej w Goręczynie, ul. Szkolna 7, 83-311 Goręczyno</t>
  </si>
  <si>
    <t xml:space="preserve">Drukarka laserowa HP Laser Jet M402 dn. 4 szt. </t>
  </si>
  <si>
    <t xml:space="preserve">Komputer All-in One Lenowo </t>
  </si>
  <si>
    <t xml:space="preserve">Projektor Benq z uchwytem sala obrad UG </t>
  </si>
  <si>
    <t>Magnetofon JVC</t>
  </si>
  <si>
    <t>Monitor interaktywny AVTEK do hali SPB 2 szt.</t>
  </si>
  <si>
    <t>Projektor NEC V 302X</t>
  </si>
  <si>
    <t xml:space="preserve">Radiomagnetofon Philips </t>
  </si>
  <si>
    <t>Lego mindstorms EV3 - pakiet edukacyjny</t>
  </si>
  <si>
    <t>Urządzenie wielofunkcyjne Brother - Erasmus</t>
  </si>
  <si>
    <t xml:space="preserve">Lego Mindstorms EV3 pełny pakiet eduk. </t>
  </si>
  <si>
    <t>Kamera Go Pro Hero 4</t>
  </si>
  <si>
    <t>Urządzenie wielofunkcyjne HP Desk Jet Advant 4535</t>
  </si>
  <si>
    <t xml:space="preserve">Projektor NEC V 302X </t>
  </si>
  <si>
    <t xml:space="preserve">Projektor NEC V302X </t>
  </si>
  <si>
    <t xml:space="preserve">Lego Mindstorms EV3- pakiet edukacyjny </t>
  </si>
  <si>
    <t xml:space="preserve">Komputer intel z oprogramowaniem windows 10 2 szt. </t>
  </si>
  <si>
    <t xml:space="preserve">Radio CD Panasonic 5 szt. </t>
  </si>
  <si>
    <t xml:space="preserve">Nagłośnienie LD Systems </t>
  </si>
  <si>
    <t xml:space="preserve">Drukarka HP laser Jet Pro M12 wifi </t>
  </si>
  <si>
    <t xml:space="preserve">Kserokopiarka 500 plus </t>
  </si>
  <si>
    <t>Aparat fotograficzny Nikon B500</t>
  </si>
  <si>
    <t xml:space="preserve">Przenośny system nagłośnienia Hollywood </t>
  </si>
  <si>
    <t xml:space="preserve">Notebook lenovo i5-5200U4GB 15,6" </t>
  </si>
  <si>
    <t xml:space="preserve">Laptop Dell </t>
  </si>
  <si>
    <t>Notebook Acer Aspire -Eramus II</t>
  </si>
  <si>
    <t xml:space="preserve">Subwoofer TSW90 sala kinowa </t>
  </si>
  <si>
    <t xml:space="preserve">Shure mikrofon bezprzewodowy  podwójny </t>
  </si>
  <si>
    <t xml:space="preserve">Zasilacz UPSEver do serwera  w Sali komp. </t>
  </si>
  <si>
    <t xml:space="preserve">Teleskop SW Star Discovery </t>
  </si>
  <si>
    <t xml:space="preserve">Notebook lenovo Yoga </t>
  </si>
  <si>
    <t xml:space="preserve">Zestaw z mikrofonami PORT 15VHF </t>
  </si>
  <si>
    <t>Laptop Dell 2 szt.</t>
  </si>
  <si>
    <t>Aparat fotograficzny Olympus</t>
  </si>
  <si>
    <t>Kamera mikroskopowa cyfr. WIFI SPE</t>
  </si>
  <si>
    <t>Nawigacja GPS SPS</t>
  </si>
  <si>
    <t xml:space="preserve">Teleskop GPS SPS </t>
  </si>
  <si>
    <t>Laptop z oprogramowaniem Asus 26 szt. SPB</t>
  </si>
  <si>
    <t>Laptop z oprogramowaniem Asus 2 szt. SPS</t>
  </si>
  <si>
    <t xml:space="preserve">Laptop z opragramowaniem Asus szt. 3 SPE </t>
  </si>
  <si>
    <t>Laptop z oprogramowaniem Asus  szt. 2 SPG</t>
  </si>
  <si>
    <t>Kamera cyfrowa Panasonic SPG</t>
  </si>
  <si>
    <t xml:space="preserve">Lustrzanka cyfrowa Canon - SPS </t>
  </si>
  <si>
    <t xml:space="preserve">Mikrofon bezprzewodowy Baomic nagłowny SPS </t>
  </si>
  <si>
    <t xml:space="preserve">Mikroskop cyfrowy 1,3 MP SPE </t>
  </si>
  <si>
    <t xml:space="preserve">Aparat cyfrowy Canon - Gm. Przedszkole w G-nie </t>
  </si>
  <si>
    <t xml:space="preserve">Skaner HP ScanJet - biuro projektu UG </t>
  </si>
  <si>
    <t xml:space="preserve">Monitor Philips 21,5 " LED - biuro projektu UG </t>
  </si>
  <si>
    <t xml:space="preserve">Drukarka Epson - biuro projektu UG </t>
  </si>
  <si>
    <t>Rzutnik multimedialny NEC SPS</t>
  </si>
  <si>
    <t>Rzutnik multimedialny NEC SPB</t>
  </si>
  <si>
    <t xml:space="preserve">Rzutnik multimedialny NEC SPE </t>
  </si>
  <si>
    <t>System do przeprowadzenia testów iVote 32 SPS</t>
  </si>
  <si>
    <t>Urządzenie wielofunkcyjne Epson SPE</t>
  </si>
  <si>
    <t>System do przeprowadzenia testów iVote 32 SPE</t>
  </si>
  <si>
    <t>Urządzenie wielofunkcyjne Epson SPS</t>
  </si>
  <si>
    <t>Urządzenie wielofunkcyjne Epson SPB</t>
  </si>
  <si>
    <t>System do przeprowadzenia testów iVote 32 SPB</t>
  </si>
  <si>
    <t>System do przeprowadzenia testów iVote 32 SPG</t>
  </si>
  <si>
    <t>Pakiet do edycji audio/video  Nero Video 2016 SPG</t>
  </si>
  <si>
    <t>Pakiet edukacyjny Lego Mindstorms EV3 SPS</t>
  </si>
  <si>
    <t>Pakiet edukacyjny Lego Mindstorms EV3 SPS szt. 3</t>
  </si>
  <si>
    <t xml:space="preserve">Drukarka 3D Pyramid P3DS SPS </t>
  </si>
  <si>
    <t>Zasilacz regulowany 24V SPS</t>
  </si>
  <si>
    <t xml:space="preserve">Projektor laserowy Kosmos  SPS </t>
  </si>
  <si>
    <t>Tablica interaktywna Mulitablica Trace SPB</t>
  </si>
  <si>
    <t xml:space="preserve">Urządzenie typu Biofeedback z oprogr. Zdrowie  SPS </t>
  </si>
  <si>
    <t>Tablica interaktywna Mulitablica Trace SPE</t>
  </si>
  <si>
    <t>Urządzenie wielofunkcyjne Epsobn  SPG</t>
  </si>
  <si>
    <t xml:space="preserve">Pracownia językowa SPS </t>
  </si>
  <si>
    <t xml:space="preserve">Rzutnik Optoma Przedszkole w G-nie </t>
  </si>
  <si>
    <t xml:space="preserve">Głośniki My Board Przedszkole w G-nie </t>
  </si>
  <si>
    <t xml:space="preserve">Tablica interaktywna My Board Przedszkole w G-nie </t>
  </si>
  <si>
    <t xml:space="preserve">Tablica interaktywna My Board SPS </t>
  </si>
  <si>
    <t>Projektor Space z tarczami żelowymi SPE</t>
  </si>
  <si>
    <t xml:space="preserve">Podłoga interaktywna - magiczny dywan Przedszkole w G-nie </t>
  </si>
  <si>
    <t>Monitor interaktywny Avtek SPE</t>
  </si>
  <si>
    <t>Projektor Solar z tarczami żelowymi i obrazkami SPE</t>
  </si>
  <si>
    <t xml:space="preserve">System nauczania K-First modul interaktywny </t>
  </si>
  <si>
    <t>Urząd Gminy (dz. 700, 750, 600, 630,801,010,852,853,854, 900)</t>
  </si>
  <si>
    <t>Szkoła Podstawowa im. Św. Franciszka z Asyżu w Egiertowie</t>
  </si>
  <si>
    <t>Szkoła Podstawowa im. Kardynała Stefana Wyszyńskiego w Somoninie</t>
  </si>
  <si>
    <t>Szkoła Podstawowa im. Ziemi Kaszubskiej w Goręczynie</t>
  </si>
  <si>
    <t>6. Szkoła Podstawowa im. Św. Franciszka z Asyżu w Egiertowie</t>
  </si>
  <si>
    <t>9. Szkoła Podstawowa im. Ziemi Kaszubskiej w Goręczynie</t>
  </si>
  <si>
    <t>6. Szkoła Podstawowa  im. Św. Franciszka z Asyżu w Egiertowie</t>
  </si>
  <si>
    <t xml:space="preserve">7. Szkoła Podstawowa im. Kardynała Stefana Wyszyńskiego w Somoninie </t>
  </si>
  <si>
    <t>Boisko sportowe trawiaste z systemem nawadniania w Goęczynie</t>
  </si>
  <si>
    <t>Kompleks sportowo-rekreacyjny przy SP w Goręczyno</t>
  </si>
  <si>
    <t>Szkoła Podstawowa im. Ziemi Kaszubskiej w Goręczynie - łodzie motorowe</t>
  </si>
  <si>
    <t xml:space="preserve">Wiata garażowa ,,BG" na terenie oczyszczalni w Sławkach </t>
  </si>
  <si>
    <t>Liczba pracowników: 6</t>
  </si>
  <si>
    <t>Komputer stacjonarny Lenovo 4szt</t>
  </si>
  <si>
    <t>Kopiarka cyfrowa Taskalfa 2 szt</t>
  </si>
  <si>
    <t xml:space="preserve">Sprzęt komputerowy do monitora interaktywnego </t>
  </si>
  <si>
    <t xml:space="preserve">Monitor dotykowy touchscreen 65 " Avtek 2 szt. </t>
  </si>
  <si>
    <t xml:space="preserve">Drukarka HP M402 szt. 4 </t>
  </si>
  <si>
    <t>Drukarka laserowa HP Color M452  szt. 5</t>
  </si>
  <si>
    <t>Urządzenie wielofunkcyjne HP M 130</t>
  </si>
  <si>
    <t>Urządzenie wielofunkcyjne HP Laser Jet Pro M26 -Eramus I</t>
  </si>
  <si>
    <t xml:space="preserve">Zestaw interaktywny Smart z projektorem Hitachi i głośnikami Media Tech  2 szt. </t>
  </si>
  <si>
    <t>Kopiarka cyfrowa Taskalfa</t>
  </si>
  <si>
    <t>Zestaw komputerowy Dell szt. 5</t>
  </si>
  <si>
    <t xml:space="preserve">Monitor Smart Board 6065 HD </t>
  </si>
  <si>
    <t>Komputer do biblioteki z windows 10</t>
  </si>
  <si>
    <t>Komputer do sekretariatu z windows 10</t>
  </si>
  <si>
    <t xml:space="preserve">Zestaw muzyczny manta </t>
  </si>
  <si>
    <t xml:space="preserve">Telewizor Samsung UE55MU </t>
  </si>
  <si>
    <t xml:space="preserve">Notebook HP 250 G615,6" </t>
  </si>
  <si>
    <t xml:space="preserve">Mikrofon senheiser ze statywem 2 szt. </t>
  </si>
  <si>
    <t xml:space="preserve">Głośnik bezprzewodowy JBL </t>
  </si>
  <si>
    <t>Notebook Lenovo</t>
  </si>
  <si>
    <t>Notebook HP</t>
  </si>
  <si>
    <t>Laptop Lenovo 110</t>
  </si>
  <si>
    <t>Aparat fot. Nikon - Erasmus I</t>
  </si>
  <si>
    <t>Notebook Dell - Erasmus I</t>
  </si>
  <si>
    <t xml:space="preserve">Laptop Lenovo Yoga </t>
  </si>
  <si>
    <t xml:space="preserve">Laptop Asus </t>
  </si>
  <si>
    <t xml:space="preserve">Notebook Acer Spin 3 szt. </t>
  </si>
  <si>
    <t>Szkoła Podstawowa im. Św. Franciszka z Asyżu w Egiertowie - rowery 24szt</t>
  </si>
  <si>
    <t>Tabela nr 1</t>
  </si>
  <si>
    <t>Tabela nr 2</t>
  </si>
  <si>
    <t>Tabela nr 3</t>
  </si>
  <si>
    <t>Tabela nr 4</t>
  </si>
  <si>
    <t>wart.odtworz., termomodernizacja 2017 - 126 323,45 zł</t>
  </si>
  <si>
    <t>wart.odtworz., termomodernizacja 2017 - 86 107,14 zł</t>
  </si>
  <si>
    <t>wart.odtworz., termomodernizacja 2017 - 143 032,35 zł</t>
  </si>
  <si>
    <t xml:space="preserve">gaśnice szt. 7, hydrant, termomodernizacja 2017 - 265 052,36 zł </t>
  </si>
  <si>
    <t xml:space="preserve">gaśnice szt. 8, monitoring przy placu OSP, hydrant,  termomodernizacja 2017 - 408 569,58 zł </t>
  </si>
  <si>
    <t>nowa wartość odtworzeniowa</t>
  </si>
  <si>
    <t>*WARTOŚĆ ODTWORZENIOWA: Sposób obliczenia wartości odtworzeniowej = budynki administracyjne, budynki szkolne, hale sportowe - 5 019,00 zł/m2, budynki mieszkalne - 4 015,00 zł /m2, świetlice, remizy OSP - 3 011,00 zł/m2, budynki gospodarcze - 2 007,00 zł/m2</t>
  </si>
  <si>
    <t xml:space="preserve"> gaśnice 2 szt. , zwiększenie wartości w 2015r. O 34 993,50 zł, termomodernizacja w 2017 - 311 465,44 zł</t>
  </si>
  <si>
    <t>13. Samodzielny Publiczny Zakład Opieki Zdrowotnej w Somoninie</t>
  </si>
  <si>
    <t>WMAN38ZZ0KY386455</t>
  </si>
  <si>
    <t>GKA 45735</t>
  </si>
  <si>
    <t>19.12.2018</t>
  </si>
  <si>
    <t>VSKTVUR20U0493069</t>
  </si>
  <si>
    <t>1. Ubezpieczający/ubezpieczony: Gmina Somonino</t>
  </si>
  <si>
    <t>LF</t>
  </si>
  <si>
    <t>XLRAE55GF0L358363</t>
  </si>
  <si>
    <t>GKA 48433</t>
  </si>
  <si>
    <t>specjalny (przeznaczony do czyszczenia kanalizacji)</t>
  </si>
  <si>
    <t>17.05.2010</t>
  </si>
  <si>
    <t>Agregat DG 15000-DP</t>
  </si>
  <si>
    <t xml:space="preserve">zw. wartości </t>
  </si>
  <si>
    <t>Przystań kajakowa w Goręczynie</t>
  </si>
  <si>
    <t>Przystań kajakowa w Somoninie</t>
  </si>
  <si>
    <t>Liczba pracowników: 9</t>
  </si>
  <si>
    <t xml:space="preserve">Szkoła Podstawowa w Goręczynie -  traktor STIGA  do koszenia trawy  na boisko </t>
  </si>
  <si>
    <t xml:space="preserve">Drukarka HP M 402 </t>
  </si>
  <si>
    <t>Drukarka laserowa HP 402 szt. 3</t>
  </si>
  <si>
    <t>Drukarka laserowa HP 400</t>
  </si>
  <si>
    <t xml:space="preserve">Kamera 8 lewel IP sala obrad </t>
  </si>
  <si>
    <t xml:space="preserve">Kopiarka cyfrowa Task Alfa </t>
  </si>
  <si>
    <t xml:space="preserve">Drukarka Brother 1 szt. </t>
  </si>
  <si>
    <t xml:space="preserve">Tablica interaktywna  3 szt.- Aktywna Tablica </t>
  </si>
  <si>
    <t xml:space="preserve">Projektor Sony  3 szt. - Aktywna Tablica </t>
  </si>
  <si>
    <t>Komputer do sekretariatu szt. 1</t>
  </si>
  <si>
    <t xml:space="preserve">Komputer HP 8200 Elite szt. 15 poleasnigowe </t>
  </si>
  <si>
    <t xml:space="preserve">Telewizor Philips 50 " </t>
  </si>
  <si>
    <t xml:space="preserve">Monitoring na boisku sportowym w Goręczynie </t>
  </si>
  <si>
    <t>Telewizor Manta 55 "</t>
  </si>
  <si>
    <t xml:space="preserve">Radiotelefon PD-565 2 szt. - obrona cywilna </t>
  </si>
  <si>
    <t xml:space="preserve">Czytnik  e-dowód 4 szt. </t>
  </si>
  <si>
    <t xml:space="preserve">Laptop Asus 1 szt. </t>
  </si>
  <si>
    <t xml:space="preserve">Aparat cyfrowy Canon </t>
  </si>
  <si>
    <t xml:space="preserve">Laptop dell inspiron </t>
  </si>
  <si>
    <t>Laptop dell inspiron 2 szt</t>
  </si>
  <si>
    <t>Laptop Acer 2 szt.</t>
  </si>
  <si>
    <t xml:space="preserve">Laptop Asus  2 szt. </t>
  </si>
  <si>
    <t>EURO B2600</t>
  </si>
  <si>
    <t>SYBH20000J0000774</t>
  </si>
  <si>
    <t>GKA 61064</t>
  </si>
  <si>
    <t>przyczepa ciężarowa z agregatem</t>
  </si>
  <si>
    <t>DMC</t>
  </si>
  <si>
    <t>FL</t>
  </si>
  <si>
    <t>YV2T0Y1B1LZ128975</t>
  </si>
  <si>
    <t>GKA 67787</t>
  </si>
  <si>
    <t>Laptop Lenowo V15-ADA AMD z oprogramowaniem OfficeStd 2019 SNGL OlP NL Acdmc 40szt</t>
  </si>
  <si>
    <t>nauka zdalna</t>
  </si>
  <si>
    <t>Laptop Acer TMP215-52 NX.VLNEP.007 z oprogramowaniem OfficeStd 2019 SNGL OlP NL Acdmc 24szt</t>
  </si>
  <si>
    <t>Liczba pracowników: 19</t>
  </si>
  <si>
    <t>Drukarka HP Color Laser Jet M452</t>
  </si>
  <si>
    <t>Komputer Lenovo z opr. Office</t>
  </si>
  <si>
    <t xml:space="preserve">Drukarka HP Laser Jet Pro </t>
  </si>
  <si>
    <t>Monitor Samsung jako tablica inf. dla klientów</t>
  </si>
  <si>
    <t>Komputer stacjonarny Intel</t>
  </si>
  <si>
    <t xml:space="preserve">Komputer do sali j. ang. </t>
  </si>
  <si>
    <t>Monitor Samsung  65 '</t>
  </si>
  <si>
    <t>Urządzenie wielofunkcyjne HP Color M 28</t>
  </si>
  <si>
    <t xml:space="preserve">Serwer plików synology </t>
  </si>
  <si>
    <t xml:space="preserve">15. Urząd Gminy - Projekt UG ,,Pełni kompetencji" - Sprzęt stacjonarny </t>
  </si>
  <si>
    <t xml:space="preserve">16. Urząd Gminy - Projekt UG ,,Przedszlolaki z naszej Paki" - Sprzęt stacjonarny </t>
  </si>
  <si>
    <t xml:space="preserve">Notebook Lenovo z opr. Office </t>
  </si>
  <si>
    <t>5. Szkoła Podstawowa im. Kawalerów Orderu Uśmiechu w Borczu</t>
  </si>
  <si>
    <t xml:space="preserve">Notebook Lenovo </t>
  </si>
  <si>
    <t>Notebok Lenovo</t>
  </si>
  <si>
    <t xml:space="preserve">Telefony  komórkowe Samsung Galaxy A 71 3 szt. </t>
  </si>
  <si>
    <t xml:space="preserve">Laptop HP 15,6 dla dyrektora </t>
  </si>
  <si>
    <t xml:space="preserve">Laptop Dell Vostro 15,6 </t>
  </si>
  <si>
    <t>Telefon komórkowy Xiaomi MI 9 dla dyr.</t>
  </si>
  <si>
    <t xml:space="preserve">Kolumna do nagłośnienia przenośna Ibiza </t>
  </si>
  <si>
    <t xml:space="preserve">Notebook Dell Vostro </t>
  </si>
  <si>
    <t xml:space="preserve">Notebbok Dell Vostro </t>
  </si>
  <si>
    <t xml:space="preserve">15. Urząd Gminy - Projekt UG ,,Pełni kompetencji" - Sprzęt przenośny </t>
  </si>
  <si>
    <t xml:space="preserve">16. Urząd Gminy - Projekt UG ,,Przedszlolaki z naszej Paki" - Sprzęt przenośny </t>
  </si>
  <si>
    <t>Szkoła Podstawowa  im. Kawalerów Orderu Uśmiechu w Borczu</t>
  </si>
  <si>
    <t xml:space="preserve">Szkoła Podstawowa im. Kawalerów Orderu Uśmiechu w Borczu </t>
  </si>
  <si>
    <t>5. Szkoła Podstawowa  im. Kawalerów Orderu Uśmiechu w Borczu</t>
  </si>
  <si>
    <t xml:space="preserve">telefon Samsung Galaxy A21s A217 DS. Blue </t>
  </si>
  <si>
    <t>telefon Galaxy S20 G980 DS. Cosmic Grey</t>
  </si>
  <si>
    <t>telefon Samsung Galaxy A71 A715 DS. Prism Crush Black, 2szt</t>
  </si>
  <si>
    <t xml:space="preserve">telefon Samsung Galaxy S20+ 5g g 986 DS. Cosmic Grey </t>
  </si>
  <si>
    <t>telefon Samsung Galaxy A21s A217 DS. Bllue 4szt</t>
  </si>
  <si>
    <t>27.05.2022  27.05.2023 27.05.2024</t>
  </si>
  <si>
    <t>26.05.2023 26.05.2024 26.05.2025</t>
  </si>
  <si>
    <t>19.08.2021 19.08.2022 19.08.2023</t>
  </si>
  <si>
    <t>18.08.2022 18.08.2023 18.08.2024</t>
  </si>
  <si>
    <t>14.01.2022 14.01.2023 14.01.2024</t>
  </si>
  <si>
    <t>13.01.2023 13.01.2024 13.01.2025</t>
  </si>
  <si>
    <t>01.01.2022  01.01.2023 01.01.2024</t>
  </si>
  <si>
    <t>31.12.2022 31.12.2023 31.12.2024</t>
  </si>
  <si>
    <t>09.09.2021  09.09.2022 09.09.2023</t>
  </si>
  <si>
    <t>08.09.2022 08.09.2023 08.09.2024</t>
  </si>
  <si>
    <t>26.09.2021 26.09.2022 26.09.2023</t>
  </si>
  <si>
    <t>25.09.2022 25.09.2023 25.09.2024</t>
  </si>
  <si>
    <t>10.03.2022 10.03.2023 10.03.2024</t>
  </si>
  <si>
    <t>09.03.2023 09.03.2024 09.03.2025</t>
  </si>
  <si>
    <t>02.06.2022 02.06.2023 02.06.2024</t>
  </si>
  <si>
    <t>01.06.2023 01.06.2024 01.06.2025</t>
  </si>
  <si>
    <t>08.07.2022 08.07.2023 08.07.2024</t>
  </si>
  <si>
    <t>07.07.2023 07.07.2024 07.07.2025</t>
  </si>
  <si>
    <t>19.11.2021 19.11.2022 19.11.2023</t>
  </si>
  <si>
    <t>18.11.2022  18.11.2023 18.11.2024</t>
  </si>
  <si>
    <t>22.08.2021 22.08.2022 22.08.2023</t>
  </si>
  <si>
    <t>21.08.2022 21.08.2023 21.08.2024</t>
  </si>
  <si>
    <t>11.09.2021 11.09.2022 11.09.2023</t>
  </si>
  <si>
    <t>10.09.2022 10.09.2023 10.09.2024</t>
  </si>
  <si>
    <t>19.12.2021 19.12.2022 19.12.2023</t>
  </si>
  <si>
    <t>18.12.2022 18.12.2023 18.12.2024</t>
  </si>
  <si>
    <t>18.11.2021 18.11.2022 18.11.2023</t>
  </si>
  <si>
    <t>17.11.2022 17.11.2023 17.11.2024</t>
  </si>
  <si>
    <t>21.12.2021 21.12.2022 21.12.2023</t>
  </si>
  <si>
    <t>20.12.2022 20.12.2023 20.12.2024</t>
  </si>
  <si>
    <t>30.05.2022 30.05.2023 30.05.2024</t>
  </si>
  <si>
    <t>29.05.2023 29.05.2024 29.05.2025</t>
  </si>
  <si>
    <t>Liczba pracowników: 46</t>
  </si>
  <si>
    <t xml:space="preserve">Śmietnik -pomieszczenie  gospodarcze przy  kotłowni gazowej UG w Somoninie  </t>
  </si>
  <si>
    <t>ul. Ceynowy 21, 83-314 Somonino</t>
  </si>
  <si>
    <t xml:space="preserve">ul. Kościerska 34, Borcz  83-312 Hopowo </t>
  </si>
  <si>
    <t xml:space="preserve">ul. Kościerska 34A, Borcz 83-312 Hopowo </t>
  </si>
  <si>
    <t xml:space="preserve">ul. Kartuska 1 Egiertowo, 83-312 Hopowo </t>
  </si>
  <si>
    <t xml:space="preserve">ul. Kartuska 1  Egiertowo, 83-312 Hopowo </t>
  </si>
  <si>
    <t xml:space="preserve">Ostrzyce ul. Droga Kaszubska 8, 83-311 Goręczyno </t>
  </si>
  <si>
    <t xml:space="preserve">Budynek dworca PKP w Somoninie </t>
  </si>
  <si>
    <t xml:space="preserve">ul. Dworcowa 8, 83-314 Somonino </t>
  </si>
  <si>
    <t xml:space="preserve">Budynek gospodarczy - magazyn rowerów z wiatą na rowery na dworcu PKP w Somoninie </t>
  </si>
  <si>
    <t xml:space="preserve">Pomieszczenia GOPS nowa siedziba w budynku SP Somonino </t>
  </si>
  <si>
    <t xml:space="preserve">ul. Witosławy 2 A, 83-314 Somonino </t>
  </si>
  <si>
    <t>Rybaki ul. Szkolna 1, 83-315 Szymbark</t>
  </si>
  <si>
    <t>Kamela  ul. Spacerowa 1,  83-312 Hopowo</t>
  </si>
  <si>
    <t>Kotłownia gazowa  przy budynku Urzędu Gminy w Somoninie</t>
  </si>
  <si>
    <t>7. Szkoła Podstawowa im. Kardynała Stefana Wyszyńskiego w Somoninie ul. Osiedlowa 17, 83-314 Somonino</t>
  </si>
  <si>
    <t>Kotłownia gazowa do budynku SP Somonino ul. Wolności 42</t>
  </si>
  <si>
    <t xml:space="preserve">Budynek  SP Somonino kl. I-VIII (stołówka,WTZ, szkoła podstawowa) </t>
  </si>
  <si>
    <t xml:space="preserve">Budynek szkolny SP kl. 0 i przedszkole (trzy budynki połączone ze sobą) </t>
  </si>
  <si>
    <t xml:space="preserve">Budynek przedszkola i mieszkalny </t>
  </si>
  <si>
    <t xml:space="preserve">10. Gminny Ośrodek Pomocy Społecznej w Somoninie </t>
  </si>
  <si>
    <t>Zestaw komputerowy lenowo</t>
  </si>
  <si>
    <t xml:space="preserve">Zestaw komputerowy All in One Asus </t>
  </si>
  <si>
    <t>Serwer x3550 M5 Xeon</t>
  </si>
  <si>
    <t>Drukarka HP Color Laser Jet M 452</t>
  </si>
  <si>
    <t>Zasilacz awaryjny UPS</t>
  </si>
  <si>
    <t xml:space="preserve">Apacer Panther do serwera plików synology </t>
  </si>
  <si>
    <t>Komputer HP Prone 600</t>
  </si>
  <si>
    <t xml:space="preserve">Swiotch awaryjny do serwera </t>
  </si>
  <si>
    <t xml:space="preserve">Switch do serwera Netgear </t>
  </si>
  <si>
    <t xml:space="preserve">Notebook Acer Spin - terminal </t>
  </si>
  <si>
    <t xml:space="preserve"> 11. Gminny Ośrodek Pomocy Społecznej w Somoninie</t>
  </si>
  <si>
    <t>Telewizor 55" RU7172</t>
  </si>
  <si>
    <t xml:space="preserve">Drukarka laserowa HP Color Laser Jet HP M553 </t>
  </si>
  <si>
    <t xml:space="preserve">Aparat Sony </t>
  </si>
  <si>
    <t xml:space="preserve">Konsola Nintendo Switch + kontroler switch </t>
  </si>
  <si>
    <t>Drukarka laserowa HP Color M452 szt. 5</t>
  </si>
  <si>
    <t>Komputer HP 200 z oprogr.</t>
  </si>
  <si>
    <t xml:space="preserve">Drukarka laserowa HP Laser Jet M 553 </t>
  </si>
  <si>
    <t xml:space="preserve">Komputer Lenovo  6 szt. </t>
  </si>
  <si>
    <t>Rejestrator Hikvision</t>
  </si>
  <si>
    <t xml:space="preserve">Sprzęt sieciowy - switch zarządzalny </t>
  </si>
  <si>
    <t>Komputer All-in One HP</t>
  </si>
  <si>
    <t>17.</t>
  </si>
  <si>
    <t xml:space="preserve">Dworzec PKP w Somoninie </t>
  </si>
  <si>
    <t>Laptop Lenovo V15</t>
  </si>
  <si>
    <t>Liczba pracowników: 45</t>
  </si>
  <si>
    <t>Liczba pracowników: 62</t>
  </si>
  <si>
    <t>Liczba pracowników: 41</t>
  </si>
  <si>
    <t>Liczba pracowników: 23</t>
  </si>
  <si>
    <t>Laptop Dell</t>
  </si>
  <si>
    <t>Urządzenie wielofunkcyjne MFP ECOSYS M2040</t>
  </si>
  <si>
    <t xml:space="preserve">Projektor ART. LED </t>
  </si>
  <si>
    <t xml:space="preserve">Zestaw interaktywny z projektorem i tablicą 2 szt. </t>
  </si>
  <si>
    <t xml:space="preserve">Projektor Optoma </t>
  </si>
  <si>
    <t>Zestaw interaktywny TT-80 INV30</t>
  </si>
  <si>
    <t xml:space="preserve">Zestaw interaktywny Projektor INV30 uchwyt jezdny </t>
  </si>
  <si>
    <t>Kserokopiarka Task Alfa</t>
  </si>
  <si>
    <t>Laptop Lenovo</t>
  </si>
  <si>
    <t xml:space="preserve">Projektor Acer </t>
  </si>
  <si>
    <t>Telefon komórkowy LG V30 dla dyrektora</t>
  </si>
  <si>
    <t xml:space="preserve">Telefon komórkowy LG G7  do sekretariatu </t>
  </si>
  <si>
    <t xml:space="preserve">Komputer Dell z monitorem 5 szt. </t>
  </si>
  <si>
    <t>Komputer przenośny Asus 3 szt.</t>
  </si>
  <si>
    <t>Monitor Samsung 65"</t>
  </si>
  <si>
    <t>Laptop Swift - Erasmus +</t>
  </si>
  <si>
    <t xml:space="preserve">Telefon komórkowy Xiaomi Redmi  Note  9 2 szt. dla dyrektora i wicedyrektora </t>
  </si>
  <si>
    <t>Urząd Gminy -  (dz. 926 i 921) m.i n. Hala sportowa w Somoninie,Egiertowie , Borczu (801 dz.), Zespół Boisk Orlik 2012 w Somoninie, Boisko sportowe do piłki nożnej i lekkoatletyki w S-nie, pomniki</t>
  </si>
  <si>
    <t>Urząd Gminy - Świetlica Wiejska w Piotrowie, Kaplicy i St. Hucie dz.900</t>
  </si>
  <si>
    <t>2.</t>
  </si>
  <si>
    <t>Centrum Integracji Społecznej</t>
  </si>
  <si>
    <t>Liczba pracowników: 11</t>
  </si>
  <si>
    <t>konstrukcja stalowa garaż</t>
  </si>
  <si>
    <t>2. Centrum Integracji Społecznej</t>
  </si>
  <si>
    <t>Drukarka laserowa HP M452dn</t>
  </si>
  <si>
    <t>Serwer RX</t>
  </si>
  <si>
    <t>3.</t>
  </si>
  <si>
    <t>Gminny Ośrodek Kultury</t>
  </si>
  <si>
    <t>3. Gminny Ośrodek Kultury</t>
  </si>
  <si>
    <t>4.</t>
  </si>
  <si>
    <t>Ubezpieczający/ubezpieczony: Gminne Przedsiębiorstwo Remontowo Usługowe Sp. z o.o.</t>
  </si>
  <si>
    <t>Liczba pracowników: 37</t>
  </si>
  <si>
    <t>Oczyszczalnia</t>
  </si>
  <si>
    <t>gaśnica</t>
  </si>
  <si>
    <t>Modernizacja oczyszczalni</t>
  </si>
  <si>
    <t>Hala garażowa w Sławkach</t>
  </si>
  <si>
    <t>Gminne Przedsiębiorstwo Remontowo Usługowe Sp. z o.o. *</t>
  </si>
  <si>
    <t>Ubezpieczajacy/ Ubezpieczony</t>
  </si>
  <si>
    <t>4. Ubezpieczający/ubezpieczony: Gminne Przedsiębiorstwo Remontowo Usługowe Sp. z o.o.</t>
  </si>
  <si>
    <t>komputer DELL Opti 990 + dysk SSD 240GB</t>
  </si>
  <si>
    <t>kserokopiarka Bizhub C220</t>
  </si>
  <si>
    <t>Monitory ASUS 19.5" i 23"</t>
  </si>
  <si>
    <t>serwer DELL POWEREDGE R330 + szafa RACK, zasilacz UPS</t>
  </si>
  <si>
    <t>Drukarka Fiskalna Posnet Thermal XL</t>
  </si>
  <si>
    <t>Drukarka HP LaserJet Pro 400</t>
  </si>
  <si>
    <t>komputer DELL 7020 + dysk SSD</t>
  </si>
  <si>
    <t>Router Huawei B525</t>
  </si>
  <si>
    <t>Komputery DELL 7040 SFF i5-6500</t>
  </si>
  <si>
    <t>Urządzenie do odczytu wodomierzy</t>
  </si>
  <si>
    <t>HP Zbook17 G4 i7-7820HQ</t>
  </si>
  <si>
    <t>Notebook DELL Inspiron 15</t>
  </si>
  <si>
    <t>4. Gminne Przedsiębiorstwo Remontowo Usługowe Sp. z o.o.</t>
  </si>
  <si>
    <t>NIEWIADÓW</t>
  </si>
  <si>
    <t>C2000</t>
  </si>
  <si>
    <t>SWNC2OOOOVOOO3503</t>
  </si>
  <si>
    <t>GKA 38J9</t>
  </si>
  <si>
    <t>Przyczepa ciężarowa</t>
  </si>
  <si>
    <t>02.09.2021 02.09.2022 02.09.2023</t>
  </si>
  <si>
    <t>01.09.2022 01.09.2023 01.09.2024</t>
  </si>
  <si>
    <t>Autosan</t>
  </si>
  <si>
    <t>D-732</t>
  </si>
  <si>
    <t>GKA 7EC1</t>
  </si>
  <si>
    <t>przyczepa rolnicza</t>
  </si>
  <si>
    <t>14.09.2001</t>
  </si>
  <si>
    <t>01.06.2022 01.06.2023 01.06.2024</t>
  </si>
  <si>
    <t>31.05.2023 31.05.2024 31.05.2025</t>
  </si>
  <si>
    <t xml:space="preserve">FIAT </t>
  </si>
  <si>
    <t>Qubo</t>
  </si>
  <si>
    <t>ZFA22500000354716</t>
  </si>
  <si>
    <t>GKA 6HG2</t>
  </si>
  <si>
    <t>Osobowy</t>
  </si>
  <si>
    <t>IFA</t>
  </si>
  <si>
    <t>HW 80.11</t>
  </si>
  <si>
    <t>GKA 5HJ7</t>
  </si>
  <si>
    <t>22.05.2022 22.05.2023 22.05.2024</t>
  </si>
  <si>
    <t>21.05.2023 21.05.2024 21.05.2025</t>
  </si>
  <si>
    <t>Zettemeyer</t>
  </si>
  <si>
    <t>ZL-501</t>
  </si>
  <si>
    <t>ładowarka kołowa BUDOWLANY</t>
  </si>
  <si>
    <t>24.08.2021 24.08.2022 24.08.2023</t>
  </si>
  <si>
    <t>23.08.2022 23.08.2023 23.08.2024</t>
  </si>
  <si>
    <t>THULE</t>
  </si>
  <si>
    <t>T8</t>
  </si>
  <si>
    <t>YU1000380DP435963</t>
  </si>
  <si>
    <t>GKA 9GU1</t>
  </si>
  <si>
    <t xml:space="preserve">przyczepa ciężarowa </t>
  </si>
  <si>
    <t>19.06.2022 19.06.2023 19.06.2024</t>
  </si>
  <si>
    <t>18.06.2023 18.06.2024 18.06.2025</t>
  </si>
  <si>
    <t>Ford Transit</t>
  </si>
  <si>
    <t>FMC6</t>
  </si>
  <si>
    <t>WF0FXXTTFFCG39675</t>
  </si>
  <si>
    <t>GKA 2EP1</t>
  </si>
  <si>
    <t>29.03.2013</t>
  </si>
  <si>
    <t>3/620</t>
  </si>
  <si>
    <t>29.03.2022 29.03.2023 29.03.2024</t>
  </si>
  <si>
    <t>28.03.2023 28.03.2024 28.03.2025</t>
  </si>
  <si>
    <t>Koparka JCB</t>
  </si>
  <si>
    <t>3CX TURBO ECO</t>
  </si>
  <si>
    <t>JBC3CXSMP02101030</t>
  </si>
  <si>
    <t>koparko-ładowarka</t>
  </si>
  <si>
    <t>17.07.2022 17.07.2023 17.07.2024</t>
  </si>
  <si>
    <t>16.07.2023 16.07.2024 16.07.2025</t>
  </si>
  <si>
    <t>ZETOR</t>
  </si>
  <si>
    <t>GKA 17R9</t>
  </si>
  <si>
    <t>ciągnik rolniczy</t>
  </si>
  <si>
    <t>27.04.2012</t>
  </si>
  <si>
    <t>27.04.2022 27.04.2023 27.04.2024</t>
  </si>
  <si>
    <t>26.04.2023 26.04.2024 26.04.2025</t>
  </si>
  <si>
    <t>Fiat Scudo Furg</t>
  </si>
  <si>
    <t>Fiat</t>
  </si>
  <si>
    <t>ZFA27000064335451</t>
  </si>
  <si>
    <t>GKA 8LW1</t>
  </si>
  <si>
    <t>22.01.2014</t>
  </si>
  <si>
    <t>2/1063</t>
  </si>
  <si>
    <t>22.01.2022 22.01.2023 22.01.2024</t>
  </si>
  <si>
    <t>21.01.2023 21.01.2024 21.01.2025</t>
  </si>
  <si>
    <t>R-EU-L1</t>
  </si>
  <si>
    <t>GKA 7SE8</t>
  </si>
  <si>
    <t xml:space="preserve">przyczepa lekka </t>
  </si>
  <si>
    <t>26.06.2014</t>
  </si>
  <si>
    <t>26.06.2022 26.06.2023 26.06.2024</t>
  </si>
  <si>
    <t>25.06.2023 25.06.2024 25.06.2025</t>
  </si>
  <si>
    <t>Równiarka drogowa</t>
  </si>
  <si>
    <t>O&amp;K/F156A</t>
  </si>
  <si>
    <t xml:space="preserve">pojazd wolnobieżny </t>
  </si>
  <si>
    <t>26.02.2022 26.02.2023 26.02.2024</t>
  </si>
  <si>
    <t>25.02.2023 25.02.2024 25.02.2025</t>
  </si>
  <si>
    <t>Walec Drogowy</t>
  </si>
  <si>
    <t>STAVOSTROJ</t>
  </si>
  <si>
    <t>wolnobieżny</t>
  </si>
  <si>
    <t>16.04.2022 16.04.2023 16.04.2024</t>
  </si>
  <si>
    <t>15.04.2023 15.04.2024 15.04.2025</t>
  </si>
  <si>
    <t xml:space="preserve">Zamiatarka Karcher </t>
  </si>
  <si>
    <t>ICC1</t>
  </si>
  <si>
    <t>W0914201034K88939</t>
  </si>
  <si>
    <t>01.04.2022 01.04.2023 01.04.2024</t>
  </si>
  <si>
    <t>31.03.2023 31.03.2024 31.03.2025</t>
  </si>
  <si>
    <t>Peugeot</t>
  </si>
  <si>
    <t>Partner</t>
  </si>
  <si>
    <t>VF37F9HF0FJ576355</t>
  </si>
  <si>
    <t>GKA 00604</t>
  </si>
  <si>
    <t>03.04.2015</t>
  </si>
  <si>
    <t>3/771</t>
  </si>
  <si>
    <t>01.07.2022 01.07.2023 01.07.2024</t>
  </si>
  <si>
    <t>30.06.2023 30.06.2024 30.06.2025</t>
  </si>
  <si>
    <t>JCB</t>
  </si>
  <si>
    <t>3CX</t>
  </si>
  <si>
    <t>JCB3CX4TA81333639</t>
  </si>
  <si>
    <t>03.11.2021 03.11.2022 03.11.2023</t>
  </si>
  <si>
    <t>02.11.2022 02.11.2023 02.11.2024</t>
  </si>
  <si>
    <t>PRONAR</t>
  </si>
  <si>
    <t>T132</t>
  </si>
  <si>
    <t>SZB1320XXF3X00045</t>
  </si>
  <si>
    <t>GKA 02140</t>
  </si>
  <si>
    <t>przyczepa ciężarowa rolnicza</t>
  </si>
  <si>
    <t>01.12.2021 01.12.2022 01.12.2023</t>
  </si>
  <si>
    <t>30.11.2022 30.11.2023 30.11.2024</t>
  </si>
  <si>
    <t>EW140B</t>
  </si>
  <si>
    <t>EW140BV8711876</t>
  </si>
  <si>
    <t>koparka kołowa</t>
  </si>
  <si>
    <t>24.04.2022 24.04.2023 24.04.2024</t>
  </si>
  <si>
    <t>23.04.2023 23.04.2024 23.04.2025</t>
  </si>
  <si>
    <t>Neuson</t>
  </si>
  <si>
    <t>AF04181</t>
  </si>
  <si>
    <t>minikoparka</t>
  </si>
  <si>
    <t>23.08.2021 23.08.2022 23.08.2023</t>
  </si>
  <si>
    <t>22.08.2022 22.08.2023 22.08.2024</t>
  </si>
  <si>
    <t>LORRIES</t>
  </si>
  <si>
    <t>S221</t>
  </si>
  <si>
    <t>GKA 36735</t>
  </si>
  <si>
    <t>przyczepa ciężarowa przewóz pojazdów</t>
  </si>
  <si>
    <t>20.04.2018</t>
  </si>
  <si>
    <t>20.04.2022 20.04.2023 20.04.2024</t>
  </si>
  <si>
    <t>19.04.2023 19.04.2024 19.04.2025</t>
  </si>
  <si>
    <t>Citroen</t>
  </si>
  <si>
    <t>JUMPER</t>
  </si>
  <si>
    <t>VF7YBBMGC11829071</t>
  </si>
  <si>
    <t>GKA 36892</t>
  </si>
  <si>
    <t>04.11.2010</t>
  </si>
  <si>
    <t>26.04.2022 26.04.2023 26.04.2024</t>
  </si>
  <si>
    <t>25.04.2023 25.04.2024 25.04.2025</t>
  </si>
  <si>
    <t>LF 250 FA</t>
  </si>
  <si>
    <t>XLRAEL3700L448486</t>
  </si>
  <si>
    <t>GKA 46245</t>
  </si>
  <si>
    <t>29.12.2015</t>
  </si>
  <si>
    <t>3/9845</t>
  </si>
  <si>
    <t>29.12.2021 29.12.2022 29.12.2023</t>
  </si>
  <si>
    <t>28.12.2022 28.12.2023 28.12.2024</t>
  </si>
  <si>
    <t>BW</t>
  </si>
  <si>
    <t>120 AD-5</t>
  </si>
  <si>
    <t xml:space="preserve">walec tandemowy wibracyjny </t>
  </si>
  <si>
    <t>15.04.2022 15.04.2023 15.04.2024</t>
  </si>
  <si>
    <t>14.04.2023 14.04.2024 14.04.2025</t>
  </si>
  <si>
    <t>SCHMIDT</t>
  </si>
  <si>
    <t>BRODDWAY WASA 3000</t>
  </si>
  <si>
    <t>zamiatarka elewatorowa</t>
  </si>
  <si>
    <t>4. Ubezpieczający: Gminne Przedsiębiorstwo Remontowo Usługowe Sp. z o.o., Ubezpieczony: "SG EQUIPMENT LEASING POLSKA" Sp. z o.o. Oddział w Gdańsku, ul. Grunwaldzka 186, 80-258 Gdańsk, REGON: 012384296</t>
  </si>
  <si>
    <t>PROXIMA HS 120</t>
  </si>
  <si>
    <t>TKBUHV5ST74WR0101</t>
  </si>
  <si>
    <t>GD 925RX</t>
  </si>
  <si>
    <t>30.05.2019</t>
  </si>
  <si>
    <t>Warsztat Terapii Zajęciowej w Somoninie</t>
  </si>
  <si>
    <t>Liczba pracowników: 13</t>
  </si>
  <si>
    <t>12. Warsztat Terapii Zajęciowej w Somoninie</t>
  </si>
  <si>
    <t>urządzenia elektryczne</t>
  </si>
  <si>
    <t>Samodzielny Publiczny Zakład Opieki Zdrowotnej Somonino</t>
  </si>
  <si>
    <t>Budynek SP ZOZ</t>
  </si>
  <si>
    <t>ul. Wolności 13, 83-314 Somonino</t>
  </si>
  <si>
    <t>Budynek garaż</t>
  </si>
  <si>
    <t>Sterylis VS-900</t>
  </si>
  <si>
    <t>13. Ubezpieczający/ubezpieczony: Samodzielny Publiczny Zakład Opieki Zdrowotnej</t>
  </si>
  <si>
    <t>Dacia</t>
  </si>
  <si>
    <t>Sandero</t>
  </si>
  <si>
    <t>UU1B5220461030798</t>
  </si>
  <si>
    <t>GKA39750</t>
  </si>
  <si>
    <t>17.07.2018</t>
  </si>
  <si>
    <t>Gminna Biblioteka Publiczna</t>
  </si>
  <si>
    <t>Liczba pracowników: 4</t>
  </si>
  <si>
    <t>Tabela nr 5</t>
  </si>
  <si>
    <t>wykaz szkodowości</t>
  </si>
  <si>
    <t>Data powstania szkody</t>
  </si>
  <si>
    <t>Wartość wypłaconego odszkodowania</t>
  </si>
  <si>
    <t>rodzaj szkody</t>
  </si>
  <si>
    <t>komunikacyjna AC</t>
  </si>
  <si>
    <t>Komunikacyjna OC</t>
  </si>
  <si>
    <t>ogień</t>
  </si>
  <si>
    <t>kradzież</t>
  </si>
  <si>
    <t>OC drogi</t>
  </si>
  <si>
    <t>przepięcie</t>
  </si>
  <si>
    <t>dewastacja</t>
  </si>
  <si>
    <t>zalanie</t>
  </si>
  <si>
    <t>razem</t>
  </si>
  <si>
    <t>Urząd Gminy - sprzęt elektroniczny staszy niż 5 lat</t>
  </si>
  <si>
    <t xml:space="preserve">9. Szkoła Podstawowa im. Ziemi Kaszubskiej w Goręczynie </t>
  </si>
  <si>
    <t>128 000 zł netto</t>
  </si>
  <si>
    <t>Serwer Dell R240</t>
  </si>
  <si>
    <t>uszkodzenie budynku w eksplozji bankomatu (rabunek/wysadzenie bankomatu)</t>
  </si>
  <si>
    <t>wydostanie się wody z urządzeń wodnokanalizacyjnych</t>
  </si>
  <si>
    <t xml:space="preserve">wartość </t>
  </si>
  <si>
    <t>OC - niewłaściwie prowadzona działalność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</si>
</sst>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_z_ł"/>
    <numFmt numFmtId="167" formatCode="#,##0.00\ &quot;zł&quot;"/>
  </numFmts>
  <fonts count="38" x14ac:knownFonts="1">
    <font>
      <sz val="11"/>
      <color indexed="8"/>
      <name val="Calibri"/>
      <family val="2"/>
      <charset val="238"/>
    </font>
    <font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u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Verdana"/>
      <family val="2"/>
      <charset val="238"/>
    </font>
    <font>
      <i/>
      <sz val="10"/>
      <color indexed="10"/>
      <name val="Arial"/>
      <family val="2"/>
      <charset val="238"/>
    </font>
    <font>
      <b/>
      <i/>
      <u/>
      <sz val="10"/>
      <name val="Verdana"/>
      <family val="2"/>
      <charset val="238"/>
    </font>
    <font>
      <b/>
      <sz val="10"/>
      <name val="Arial"/>
      <family val="2"/>
      <charset val="238"/>
    </font>
    <font>
      <b/>
      <i/>
      <u/>
      <sz val="11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Verdana"/>
      <family val="2"/>
      <charset val="238"/>
    </font>
    <font>
      <b/>
      <sz val="10"/>
      <color theme="0"/>
      <name val="Verdan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Verdan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10"/>
      <color theme="1"/>
      <name val="Verdana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 val="singleAccounting"/>
      <sz val="11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2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3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0" fillId="0" borderId="0" applyFill="0" applyBorder="0" applyAlignment="0" applyProtection="0"/>
    <xf numFmtId="0" fontId="6" fillId="0" borderId="0"/>
    <xf numFmtId="165" fontId="6" fillId="0" borderId="0" applyFill="0" applyBorder="0" applyAlignment="0" applyProtection="0"/>
    <xf numFmtId="0" fontId="6" fillId="0" borderId="0"/>
    <xf numFmtId="0" fontId="6" fillId="0" borderId="0"/>
  </cellStyleXfs>
  <cellXfs count="6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left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0" fontId="4" fillId="0" borderId="0" xfId="0" applyFont="1" applyFill="1"/>
    <xf numFmtId="166" fontId="14" fillId="0" borderId="0" xfId="0" applyNumberFormat="1" applyFont="1" applyFill="1" applyAlignment="1">
      <alignment horizontal="right"/>
    </xf>
    <xf numFmtId="0" fontId="4" fillId="3" borderId="9" xfId="0" applyFont="1" applyFill="1" applyBorder="1"/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166" fontId="14" fillId="3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6" fontId="14" fillId="3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6" fillId="0" borderId="13" xfId="0" applyFont="1" applyFill="1" applyBorder="1" applyAlignment="1">
      <alignment vertical="center" wrapText="1"/>
    </xf>
    <xf numFmtId="167" fontId="2" fillId="6" borderId="13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vertical="center" wrapText="1"/>
    </xf>
    <xf numFmtId="166" fontId="4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66" fontId="4" fillId="5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/>
    <xf numFmtId="44" fontId="1" fillId="4" borderId="0" xfId="0" applyNumberFormat="1" applyFont="1" applyFill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vertical="center" wrapText="1"/>
    </xf>
    <xf numFmtId="165" fontId="6" fillId="0" borderId="6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5" fillId="0" borderId="15" xfId="0" applyFont="1" applyFill="1" applyBorder="1"/>
    <xf numFmtId="166" fontId="1" fillId="0" borderId="1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/>
    </xf>
    <xf numFmtId="44" fontId="6" fillId="0" borderId="13" xfId="0" applyNumberFormat="1" applyFont="1" applyFill="1" applyBorder="1" applyAlignment="1">
      <alignment horizontal="right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1" xfId="1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44" fontId="11" fillId="0" borderId="13" xfId="0" applyNumberFormat="1" applyFont="1" applyFill="1" applyBorder="1" applyAlignment="1">
      <alignment vertical="center" wrapText="1"/>
    </xf>
    <xf numFmtId="165" fontId="11" fillId="0" borderId="13" xfId="0" applyNumberFormat="1" applyFont="1" applyFill="1" applyBorder="1" applyAlignment="1">
      <alignment vertical="center" wrapText="1"/>
    </xf>
    <xf numFmtId="165" fontId="11" fillId="0" borderId="15" xfId="1" applyFont="1" applyFill="1" applyBorder="1" applyAlignment="1">
      <alignment horizontal="right"/>
    </xf>
    <xf numFmtId="165" fontId="11" fillId="0" borderId="15" xfId="1" applyFont="1" applyFill="1" applyBorder="1"/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165" fontId="2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1" fillId="0" borderId="20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/>
    <xf numFmtId="164" fontId="6" fillId="0" borderId="17" xfId="0" applyNumberFormat="1" applyFont="1" applyFill="1" applyBorder="1" applyAlignment="1"/>
    <xf numFmtId="165" fontId="6" fillId="0" borderId="20" xfId="0" applyNumberFormat="1" applyFont="1" applyFill="1" applyBorder="1" applyAlignment="1"/>
    <xf numFmtId="164" fontId="1" fillId="0" borderId="20" xfId="0" applyNumberFormat="1" applyFont="1" applyFill="1" applyBorder="1"/>
    <xf numFmtId="164" fontId="0" fillId="0" borderId="8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44" fontId="6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44" fontId="19" fillId="0" borderId="19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44" fontId="6" fillId="0" borderId="19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horizontal="center" vertical="center" wrapText="1"/>
    </xf>
    <xf numFmtId="165" fontId="21" fillId="0" borderId="21" xfId="0" applyNumberFormat="1" applyFont="1" applyFill="1" applyBorder="1" applyAlignment="1">
      <alignment vertical="center" wrapText="1"/>
    </xf>
    <xf numFmtId="165" fontId="6" fillId="0" borderId="21" xfId="0" applyNumberFormat="1" applyFont="1" applyFill="1" applyBorder="1" applyAlignment="1"/>
    <xf numFmtId="0" fontId="1" fillId="0" borderId="0" xfId="0" applyFont="1"/>
    <xf numFmtId="0" fontId="1" fillId="0" borderId="0" xfId="0" applyFont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1" xfId="0" applyFont="1" applyFill="1" applyBorder="1" applyAlignment="1">
      <alignment vertical="center" wrapText="1"/>
    </xf>
    <xf numFmtId="0" fontId="6" fillId="0" borderId="0" xfId="0" applyFont="1"/>
    <xf numFmtId="0" fontId="11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6" fontId="1" fillId="0" borderId="19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/>
    <xf numFmtId="165" fontId="11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6" fillId="0" borderId="0" xfId="0" applyFont="1"/>
    <xf numFmtId="165" fontId="11" fillId="0" borderId="21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right" vertical="top" wrapText="1"/>
    </xf>
    <xf numFmtId="44" fontId="6" fillId="0" borderId="19" xfId="0" applyNumberFormat="1" applyFont="1" applyFill="1" applyBorder="1" applyAlignment="1">
      <alignment horizontal="right"/>
    </xf>
    <xf numFmtId="44" fontId="11" fillId="0" borderId="19" xfId="0" applyNumberFormat="1" applyFont="1" applyFill="1" applyBorder="1" applyAlignment="1">
      <alignment vertical="center" wrapText="1"/>
    </xf>
    <xf numFmtId="44" fontId="11" fillId="0" borderId="2" xfId="0" applyNumberFormat="1" applyFont="1" applyFill="1" applyBorder="1" applyAlignment="1">
      <alignment vertical="center" wrapText="1"/>
    </xf>
    <xf numFmtId="167" fontId="4" fillId="0" borderId="19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/>
    </xf>
    <xf numFmtId="0" fontId="27" fillId="0" borderId="2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2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vertical="center" wrapText="1"/>
    </xf>
    <xf numFmtId="44" fontId="11" fillId="5" borderId="19" xfId="0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165" fontId="0" fillId="0" borderId="29" xfId="1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/>
    <xf numFmtId="165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/>
    <xf numFmtId="0" fontId="6" fillId="0" borderId="19" xfId="0" applyFont="1" applyFill="1" applyBorder="1" applyAlignment="1">
      <alignment vertical="center" wrapText="1"/>
    </xf>
    <xf numFmtId="0" fontId="6" fillId="0" borderId="0" xfId="0" applyFont="1"/>
    <xf numFmtId="0" fontId="11" fillId="0" borderId="19" xfId="0" applyFont="1" applyFill="1" applyBorder="1" applyAlignment="1">
      <alignment horizontal="center" vertical="center" wrapText="1"/>
    </xf>
    <xf numFmtId="44" fontId="11" fillId="0" borderId="1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/>
    <xf numFmtId="0" fontId="11" fillId="0" borderId="19" xfId="0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/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165" fontId="11" fillId="0" borderId="31" xfId="0" applyNumberFormat="1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44" fontId="11" fillId="0" borderId="1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/>
    </xf>
    <xf numFmtId="44" fontId="6" fillId="0" borderId="19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4" fontId="11" fillId="0" borderId="19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3" fontId="1" fillId="0" borderId="0" xfId="0" applyNumberFormat="1" applyFont="1"/>
    <xf numFmtId="4" fontId="1" fillId="0" borderId="0" xfId="0" applyNumberFormat="1" applyFont="1"/>
    <xf numFmtId="167" fontId="1" fillId="0" borderId="0" xfId="0" applyNumberFormat="1" applyFont="1"/>
    <xf numFmtId="164" fontId="1" fillId="0" borderId="0" xfId="0" applyNumberFormat="1" applyFont="1"/>
    <xf numFmtId="165" fontId="0" fillId="5" borderId="2" xfId="0" applyNumberFormat="1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vertical="center" wrapText="1"/>
    </xf>
    <xf numFmtId="164" fontId="6" fillId="5" borderId="20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vertical="center" wrapText="1"/>
    </xf>
    <xf numFmtId="164" fontId="0" fillId="5" borderId="1" xfId="0" applyNumberFormat="1" applyFont="1" applyFill="1" applyBorder="1" applyAlignment="1">
      <alignment vertical="center" wrapText="1"/>
    </xf>
    <xf numFmtId="165" fontId="6" fillId="5" borderId="1" xfId="0" applyNumberFormat="1" applyFont="1" applyFill="1" applyBorder="1" applyAlignment="1">
      <alignment vertical="center" wrapText="1"/>
    </xf>
    <xf numFmtId="164" fontId="6" fillId="5" borderId="17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165" fontId="6" fillId="5" borderId="20" xfId="0" applyNumberFormat="1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165" fontId="6" fillId="5" borderId="20" xfId="0" applyNumberFormat="1" applyFont="1" applyFill="1" applyBorder="1" applyAlignment="1">
      <alignment horizontal="center" vertical="center"/>
    </xf>
    <xf numFmtId="165" fontId="0" fillId="5" borderId="21" xfId="0" applyNumberFormat="1" applyFont="1" applyFill="1" applyBorder="1" applyAlignment="1">
      <alignment vertical="center" wrapText="1"/>
    </xf>
    <xf numFmtId="165" fontId="6" fillId="5" borderId="21" xfId="0" applyNumberFormat="1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center" vertical="center" wrapText="1"/>
    </xf>
    <xf numFmtId="165" fontId="21" fillId="5" borderId="2" xfId="0" applyNumberFormat="1" applyFont="1" applyFill="1" applyBorder="1" applyAlignment="1">
      <alignment horizontal="center" vertical="center" wrapText="1"/>
    </xf>
    <xf numFmtId="165" fontId="21" fillId="5" borderId="13" xfId="0" applyNumberFormat="1" applyFont="1" applyFill="1" applyBorder="1" applyAlignment="1">
      <alignment horizontal="center" vertical="center" wrapText="1"/>
    </xf>
    <xf numFmtId="165" fontId="6" fillId="5" borderId="19" xfId="0" applyNumberFormat="1" applyFont="1" applyFill="1" applyBorder="1" applyAlignment="1">
      <alignment horizontal="center" vertical="center"/>
    </xf>
    <xf numFmtId="164" fontId="0" fillId="5" borderId="17" xfId="0" applyNumberFormat="1" applyFont="1" applyFill="1" applyBorder="1" applyAlignment="1">
      <alignment vertical="center" wrapText="1"/>
    </xf>
    <xf numFmtId="164" fontId="6" fillId="5" borderId="17" xfId="0" applyNumberFormat="1" applyFont="1" applyFill="1" applyBorder="1" applyAlignment="1">
      <alignment vertical="center"/>
    </xf>
    <xf numFmtId="164" fontId="6" fillId="5" borderId="19" xfId="0" applyNumberFormat="1" applyFont="1" applyFill="1" applyBorder="1" applyAlignment="1">
      <alignment vertical="center"/>
    </xf>
    <xf numFmtId="165" fontId="20" fillId="5" borderId="19" xfId="1" applyFill="1" applyBorder="1" applyAlignment="1">
      <alignment vertical="center"/>
    </xf>
    <xf numFmtId="165" fontId="0" fillId="5" borderId="19" xfId="1" applyFont="1" applyFill="1" applyBorder="1" applyAlignment="1">
      <alignment vertical="center"/>
    </xf>
    <xf numFmtId="164" fontId="25" fillId="7" borderId="19" xfId="0" applyNumberFormat="1" applyFont="1" applyFill="1" applyBorder="1" applyAlignment="1">
      <alignment horizontal="right" vertical="center" wrapText="1"/>
    </xf>
    <xf numFmtId="164" fontId="25" fillId="7" borderId="20" xfId="0" applyNumberFormat="1" applyFont="1" applyFill="1" applyBorder="1" applyAlignment="1">
      <alignment horizontal="right" vertical="center" wrapText="1"/>
    </xf>
    <xf numFmtId="164" fontId="2" fillId="7" borderId="20" xfId="0" applyNumberFormat="1" applyFont="1" applyFill="1" applyBorder="1" applyAlignment="1">
      <alignment horizontal="right" vertical="center" wrapText="1"/>
    </xf>
    <xf numFmtId="164" fontId="25" fillId="7" borderId="2" xfId="0" applyNumberFormat="1" applyFont="1" applyFill="1" applyBorder="1" applyAlignment="1">
      <alignment horizontal="right" vertical="center" wrapText="1"/>
    </xf>
    <xf numFmtId="164" fontId="2" fillId="7" borderId="1" xfId="0" applyNumberFormat="1" applyFont="1" applyFill="1" applyBorder="1" applyAlignment="1">
      <alignment horizontal="right" vertical="center" wrapText="1"/>
    </xf>
    <xf numFmtId="164" fontId="2" fillId="7" borderId="0" xfId="0" applyNumberFormat="1" applyFont="1" applyFill="1" applyBorder="1" applyAlignment="1">
      <alignment horizontal="right" vertical="center" wrapText="1"/>
    </xf>
    <xf numFmtId="167" fontId="2" fillId="9" borderId="13" xfId="0" applyNumberFormat="1" applyFont="1" applyFill="1" applyBorder="1" applyAlignment="1">
      <alignment horizontal="right" vertical="center" wrapText="1"/>
    </xf>
    <xf numFmtId="164" fontId="2" fillId="7" borderId="2" xfId="0" applyNumberFormat="1" applyFont="1" applyFill="1" applyBorder="1" applyAlignment="1">
      <alignment horizontal="right" vertical="center" wrapText="1"/>
    </xf>
    <xf numFmtId="165" fontId="25" fillId="9" borderId="15" xfId="1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44" fontId="23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4" fontId="23" fillId="0" borderId="23" xfId="0" applyNumberFormat="1" applyFont="1" applyFill="1" applyBorder="1" applyAlignment="1">
      <alignment horizontal="center" vertical="center" wrapText="1"/>
    </xf>
    <xf numFmtId="44" fontId="23" fillId="0" borderId="23" xfId="0" applyNumberFormat="1" applyFont="1" applyFill="1" applyBorder="1" applyAlignment="1">
      <alignment horizontal="center" vertical="center" wrapText="1"/>
    </xf>
    <xf numFmtId="14" fontId="29" fillId="0" borderId="23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/>
    </xf>
    <xf numFmtId="44" fontId="30" fillId="0" borderId="19" xfId="0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/>
    </xf>
    <xf numFmtId="44" fontId="30" fillId="0" borderId="23" xfId="0" applyNumberFormat="1" applyFont="1" applyFill="1" applyBorder="1" applyAlignment="1">
      <alignment horizontal="center"/>
    </xf>
    <xf numFmtId="14" fontId="29" fillId="0" borderId="23" xfId="0" applyNumberFormat="1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44" fontId="23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164" fontId="1" fillId="0" borderId="27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vertical="center" wrapText="1"/>
    </xf>
    <xf numFmtId="164" fontId="1" fillId="0" borderId="28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164" fontId="0" fillId="0" borderId="31" xfId="0" applyNumberFormat="1" applyFont="1" applyFill="1" applyBorder="1" applyAlignment="1">
      <alignment vertical="center" wrapText="1"/>
    </xf>
    <xf numFmtId="164" fontId="1" fillId="0" borderId="31" xfId="0" applyNumberFormat="1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vertical="center" wrapText="1"/>
    </xf>
    <xf numFmtId="14" fontId="30" fillId="0" borderId="23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164" fontId="25" fillId="7" borderId="1" xfId="0" applyNumberFormat="1" applyFont="1" applyFill="1" applyBorder="1" applyAlignment="1">
      <alignment horizontal="right" vertical="center" wrapText="1"/>
    </xf>
    <xf numFmtId="165" fontId="25" fillId="9" borderId="29" xfId="1" applyFont="1" applyFill="1" applyBorder="1" applyAlignment="1">
      <alignment horizontal="right"/>
    </xf>
    <xf numFmtId="164" fontId="1" fillId="0" borderId="0" xfId="0" applyNumberFormat="1" applyFont="1" applyBorder="1" applyAlignment="1"/>
    <xf numFmtId="164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0" fontId="9" fillId="6" borderId="19" xfId="0" applyFont="1" applyFill="1" applyBorder="1" applyAlignment="1">
      <alignment vertical="center" wrapText="1"/>
    </xf>
    <xf numFmtId="167" fontId="2" fillId="6" borderId="19" xfId="0" applyNumberFormat="1" applyFont="1" applyFill="1" applyBorder="1" applyAlignment="1">
      <alignment horizontal="right" vertical="center" wrapText="1"/>
    </xf>
    <xf numFmtId="0" fontId="10" fillId="6" borderId="19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/>
    </xf>
    <xf numFmtId="167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167" fontId="11" fillId="0" borderId="19" xfId="0" applyNumberFormat="1" applyFont="1" applyBorder="1" applyAlignment="1">
      <alignment vertical="center" wrapText="1"/>
    </xf>
    <xf numFmtId="44" fontId="6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vertical="center" wrapText="1"/>
    </xf>
    <xf numFmtId="0" fontId="2" fillId="6" borderId="28" xfId="0" applyFont="1" applyFill="1" applyBorder="1" applyAlignment="1">
      <alignment horizontal="center" vertical="center" wrapText="1"/>
    </xf>
    <xf numFmtId="167" fontId="2" fillId="6" borderId="28" xfId="0" applyNumberFormat="1" applyFont="1" applyFill="1" applyBorder="1" applyAlignment="1">
      <alignment horizontal="right" vertical="center" wrapText="1"/>
    </xf>
    <xf numFmtId="2" fontId="11" fillId="0" borderId="19" xfId="0" applyNumberFormat="1" applyFont="1" applyBorder="1" applyAlignment="1">
      <alignment vertical="center" wrapText="1"/>
    </xf>
    <xf numFmtId="0" fontId="4" fillId="0" borderId="14" xfId="0" applyFont="1" applyBorder="1"/>
    <xf numFmtId="0" fontId="4" fillId="5" borderId="14" xfId="0" applyFont="1" applyFill="1" applyBorder="1" applyAlignment="1">
      <alignment horizontal="right" vertical="center" wrapText="1"/>
    </xf>
    <xf numFmtId="0" fontId="0" fillId="5" borderId="10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5" borderId="19" xfId="0" applyFill="1" applyBorder="1" applyAlignment="1">
      <alignment horizontal="center" vertical="center" wrapText="1"/>
    </xf>
    <xf numFmtId="167" fontId="0" fillId="5" borderId="19" xfId="0" applyNumberFormat="1" applyFill="1" applyBorder="1" applyAlignment="1">
      <alignment vertical="center" wrapText="1"/>
    </xf>
    <xf numFmtId="0" fontId="1" fillId="5" borderId="19" xfId="0" applyFont="1" applyFill="1" applyBorder="1"/>
    <xf numFmtId="4" fontId="7" fillId="5" borderId="19" xfId="0" applyNumberFormat="1" applyFont="1" applyFill="1" applyBorder="1" applyAlignment="1">
      <alignment vertical="center" wrapText="1"/>
    </xf>
    <xf numFmtId="0" fontId="0" fillId="5" borderId="37" xfId="0" applyFill="1" applyBorder="1" applyAlignment="1">
      <alignment horizontal="center" vertical="center" wrapText="1"/>
    </xf>
    <xf numFmtId="167" fontId="0" fillId="5" borderId="14" xfId="0" applyNumberFormat="1" applyFill="1" applyBorder="1" applyAlignment="1">
      <alignment vertical="center" wrapText="1"/>
    </xf>
    <xf numFmtId="0" fontId="1" fillId="5" borderId="14" xfId="0" applyFont="1" applyFill="1" applyBorder="1"/>
    <xf numFmtId="0" fontId="0" fillId="5" borderId="14" xfId="0" applyFill="1" applyBorder="1" applyAlignment="1">
      <alignment vertical="center" wrapText="1"/>
    </xf>
    <xf numFmtId="4" fontId="7" fillId="5" borderId="14" xfId="0" applyNumberFormat="1" applyFont="1" applyFill="1" applyBorder="1" applyAlignment="1">
      <alignment vertical="center" wrapText="1"/>
    </xf>
    <xf numFmtId="0" fontId="0" fillId="5" borderId="14" xfId="0" applyFill="1" applyBorder="1" applyAlignment="1">
      <alignment horizontal="center" vertical="center" wrapText="1"/>
    </xf>
    <xf numFmtId="0" fontId="6" fillId="5" borderId="35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167" fontId="2" fillId="9" borderId="14" xfId="0" applyNumberFormat="1" applyFont="1" applyFill="1" applyBorder="1" applyAlignment="1">
      <alignment horizontal="right" vertical="center" wrapText="1"/>
    </xf>
    <xf numFmtId="167" fontId="2" fillId="6" borderId="14" xfId="0" applyNumberFormat="1" applyFont="1" applyFill="1" applyBorder="1" applyAlignment="1">
      <alignment horizontal="right" vertical="center" wrapText="1"/>
    </xf>
    <xf numFmtId="0" fontId="10" fillId="6" borderId="14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0" fontId="2" fillId="6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7" fontId="2" fillId="9" borderId="19" xfId="0" applyNumberFormat="1" applyFont="1" applyFill="1" applyBorder="1" applyAlignment="1">
      <alignment horizontal="right" vertical="center" wrapText="1"/>
    </xf>
    <xf numFmtId="0" fontId="0" fillId="5" borderId="19" xfId="0" applyFill="1" applyBorder="1" applyAlignment="1">
      <alignment horizontal="center" vertical="center" wrapText="1"/>
    </xf>
    <xf numFmtId="0" fontId="6" fillId="5" borderId="19" xfId="0" applyFont="1" applyFill="1" applyBorder="1" applyAlignment="1">
      <alignment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/>
    </xf>
    <xf numFmtId="44" fontId="6" fillId="5" borderId="19" xfId="0" applyNumberFormat="1" applyFont="1" applyFill="1" applyBorder="1" applyAlignment="1">
      <alignment horizontal="right" vertical="top" wrapText="1"/>
    </xf>
    <xf numFmtId="44" fontId="6" fillId="5" borderId="19" xfId="0" applyNumberFormat="1" applyFont="1" applyFill="1" applyBorder="1" applyAlignment="1">
      <alignment horizontal="right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44" fontId="0" fillId="0" borderId="19" xfId="0" applyNumberFormat="1" applyBorder="1" applyAlignment="1">
      <alignment vertical="center" wrapText="1"/>
    </xf>
    <xf numFmtId="167" fontId="1" fillId="0" borderId="19" xfId="0" applyNumberFormat="1" applyFont="1" applyBorder="1"/>
    <xf numFmtId="4" fontId="7" fillId="0" borderId="19" xfId="0" applyNumberFormat="1" applyFont="1" applyBorder="1" applyAlignment="1">
      <alignment horizontal="center" vertical="center" wrapText="1"/>
    </xf>
    <xf numFmtId="167" fontId="6" fillId="5" borderId="19" xfId="0" quotePrefix="1" applyNumberFormat="1" applyFont="1" applyFill="1" applyBorder="1" applyAlignment="1">
      <alignment horizontal="right" vertical="center"/>
    </xf>
    <xf numFmtId="44" fontId="11" fillId="0" borderId="19" xfId="0" applyNumberFormat="1" applyFont="1" applyBorder="1" applyAlignment="1">
      <alignment vertical="center" wrapText="1"/>
    </xf>
    <xf numFmtId="44" fontId="0" fillId="5" borderId="19" xfId="0" applyNumberFormat="1" applyFill="1" applyBorder="1" applyAlignment="1">
      <alignment vertical="center" wrapText="1"/>
    </xf>
    <xf numFmtId="167" fontId="1" fillId="5" borderId="19" xfId="0" applyNumberFormat="1" applyFont="1" applyFill="1" applyBorder="1"/>
    <xf numFmtId="4" fontId="7" fillId="5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44" fontId="0" fillId="0" borderId="0" xfId="0" applyNumberForma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44" fontId="22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4" fontId="0" fillId="0" borderId="19" xfId="0" applyNumberFormat="1" applyFill="1" applyBorder="1" applyAlignment="1">
      <alignment horizontal="center" vertical="center"/>
    </xf>
    <xf numFmtId="44" fontId="37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166" fontId="4" fillId="0" borderId="43" xfId="0" applyNumberFormat="1" applyFont="1" applyBorder="1" applyAlignment="1">
      <alignment horizontal="right" vertical="center" wrapText="1"/>
    </xf>
    <xf numFmtId="44" fontId="6" fillId="0" borderId="0" xfId="0" applyNumberFormat="1" applyFont="1"/>
    <xf numFmtId="0" fontId="6" fillId="5" borderId="23" xfId="0" applyFont="1" applyFill="1" applyBorder="1" applyAlignment="1">
      <alignment horizontal="left" vertical="center" wrapText="1"/>
    </xf>
    <xf numFmtId="164" fontId="23" fillId="5" borderId="23" xfId="0" applyNumberFormat="1" applyFont="1" applyFill="1" applyBorder="1" applyAlignment="1">
      <alignment vertical="center"/>
    </xf>
    <xf numFmtId="167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167" fontId="6" fillId="0" borderId="0" xfId="0" applyNumberFormat="1" applyFont="1"/>
    <xf numFmtId="43" fontId="6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4" fontId="15" fillId="0" borderId="23" xfId="0" applyNumberFormat="1" applyFont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44" fontId="6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1" fontId="6" fillId="0" borderId="23" xfId="0" applyNumberFormat="1" applyFont="1" applyBorder="1" applyAlignment="1">
      <alignment horizontal="center" vertical="center" wrapText="1"/>
    </xf>
    <xf numFmtId="14" fontId="15" fillId="5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/>
    </xf>
    <xf numFmtId="164" fontId="15" fillId="3" borderId="23" xfId="0" applyNumberFormat="1" applyFont="1" applyFill="1" applyBorder="1" applyAlignment="1">
      <alignment horizontal="center" vertical="center" wrapText="1"/>
    </xf>
    <xf numFmtId="164" fontId="23" fillId="5" borderId="23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67" fontId="23" fillId="0" borderId="23" xfId="0" applyNumberFormat="1" applyFont="1" applyBorder="1" applyAlignment="1">
      <alignment horizontal="right" vertical="center"/>
    </xf>
    <xf numFmtId="167" fontId="23" fillId="0" borderId="23" xfId="0" quotePrefix="1" applyNumberFormat="1" applyFont="1" applyBorder="1" applyAlignment="1">
      <alignment horizontal="right" vertical="center"/>
    </xf>
    <xf numFmtId="167" fontId="23" fillId="5" borderId="23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167" fontId="23" fillId="5" borderId="23" xfId="0" quotePrefix="1" applyNumberFormat="1" applyFont="1" applyFill="1" applyBorder="1" applyAlignment="1">
      <alignment horizontal="right" vertical="center"/>
    </xf>
    <xf numFmtId="167" fontId="23" fillId="5" borderId="23" xfId="0" applyNumberFormat="1" applyFont="1" applyFill="1" applyBorder="1" applyAlignment="1">
      <alignment horizontal="right" vertical="center" wrapText="1"/>
    </xf>
    <xf numFmtId="164" fontId="29" fillId="10" borderId="23" xfId="0" applyNumberFormat="1" applyFont="1" applyFill="1" applyBorder="1"/>
    <xf numFmtId="0" fontId="6" fillId="0" borderId="0" xfId="0" applyFont="1" applyFill="1"/>
    <xf numFmtId="0" fontId="1" fillId="0" borderId="43" xfId="0" applyFont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167" fontId="1" fillId="0" borderId="19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left"/>
    </xf>
    <xf numFmtId="165" fontId="6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0" fontId="0" fillId="0" borderId="44" xfId="0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4" fontId="0" fillId="0" borderId="44" xfId="0" applyNumberFormat="1" applyFont="1" applyFill="1" applyBorder="1" applyAlignment="1">
      <alignment vertical="center" wrapText="1"/>
    </xf>
    <xf numFmtId="165" fontId="1" fillId="0" borderId="0" xfId="0" applyNumberFormat="1" applyFont="1" applyAlignment="1">
      <alignment horizontal="left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7" xfId="0" applyFont="1" applyFill="1" applyBorder="1"/>
    <xf numFmtId="0" fontId="5" fillId="0" borderId="2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2" fillId="6" borderId="19" xfId="0" applyFont="1" applyFill="1" applyBorder="1" applyAlignment="1">
      <alignment horizontal="center" vertical="center" wrapText="1"/>
    </xf>
    <xf numFmtId="0" fontId="5" fillId="5" borderId="35" xfId="0" applyFont="1" applyFill="1" applyBorder="1"/>
    <xf numFmtId="0" fontId="5" fillId="5" borderId="36" xfId="0" applyFont="1" applyFill="1" applyBorder="1"/>
    <xf numFmtId="0" fontId="5" fillId="5" borderId="37" xfId="0" applyFont="1" applyFill="1" applyBorder="1"/>
    <xf numFmtId="0" fontId="2" fillId="6" borderId="35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4" fillId="5" borderId="19" xfId="0" applyFont="1" applyFill="1" applyBorder="1"/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25" fillId="9" borderId="32" xfId="0" applyFont="1" applyFill="1" applyBorder="1" applyAlignment="1">
      <alignment horizontal="center"/>
    </xf>
    <xf numFmtId="0" fontId="25" fillId="9" borderId="34" xfId="0" applyFont="1" applyFill="1" applyBorder="1" applyAlignment="1">
      <alignment horizontal="center"/>
    </xf>
    <xf numFmtId="0" fontId="25" fillId="9" borderId="3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42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4" fontId="18" fillId="4" borderId="1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</cellXfs>
  <cellStyles count="6">
    <cellStyle name="Normalny" xfId="0" builtinId="0"/>
    <cellStyle name="Normalny 2 2" xfId="5"/>
    <cellStyle name="Normalny 3" xfId="2"/>
    <cellStyle name="Normalny 4" xfId="4"/>
    <cellStyle name="Walutowy" xfId="1" builtinId="4"/>
    <cellStyle name="Walu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Normal="100" workbookViewId="0">
      <selection activeCell="F11" sqref="F11"/>
    </sheetView>
  </sheetViews>
  <sheetFormatPr defaultColWidth="9.140625" defaultRowHeight="12.75" x14ac:dyDescent="0.2"/>
  <cols>
    <col min="1" max="1" width="4.28515625" style="1" customWidth="1"/>
    <col min="2" max="2" width="28.28515625" style="1" customWidth="1"/>
    <col min="3" max="3" width="10.5703125" style="2" customWidth="1"/>
    <col min="4" max="4" width="20.5703125" style="3" customWidth="1"/>
    <col min="5" max="5" width="21" style="3" customWidth="1"/>
    <col min="6" max="6" width="18" style="3" customWidth="1"/>
    <col min="7" max="7" width="33" style="1" customWidth="1"/>
    <col min="8" max="8" width="31.7109375" style="1" customWidth="1"/>
    <col min="9" max="9" width="23" style="4" customWidth="1"/>
    <col min="10" max="10" width="16.85546875" style="5" customWidth="1"/>
    <col min="11" max="11" width="15.7109375" style="5" customWidth="1"/>
    <col min="12" max="13" width="16.85546875" style="5" customWidth="1"/>
    <col min="14" max="16384" width="9.140625" style="5"/>
  </cols>
  <sheetData>
    <row r="1" spans="1:9" ht="30" customHeight="1" x14ac:dyDescent="0.2">
      <c r="A1" s="162"/>
      <c r="B1" s="566" t="s">
        <v>420</v>
      </c>
      <c r="C1" s="566"/>
      <c r="D1" s="566"/>
      <c r="E1" s="566"/>
      <c r="F1" s="566"/>
      <c r="G1" s="566"/>
      <c r="H1" s="54" t="s">
        <v>410</v>
      </c>
    </row>
    <row r="2" spans="1:9" ht="16.5" customHeight="1" x14ac:dyDescent="0.2">
      <c r="A2" s="6"/>
      <c r="B2" s="6"/>
      <c r="C2" s="6"/>
      <c r="D2" s="6"/>
      <c r="E2" s="6"/>
      <c r="F2" s="6"/>
      <c r="G2" s="6"/>
      <c r="H2" s="6"/>
    </row>
    <row r="3" spans="1:9" ht="38.25" x14ac:dyDescent="0.2">
      <c r="A3" s="102" t="s">
        <v>0</v>
      </c>
      <c r="B3" s="7" t="s">
        <v>1</v>
      </c>
      <c r="C3" s="7" t="s">
        <v>2</v>
      </c>
      <c r="D3" s="8" t="s">
        <v>3</v>
      </c>
      <c r="E3" s="163" t="s">
        <v>419</v>
      </c>
      <c r="F3" s="8" t="s">
        <v>4</v>
      </c>
      <c r="G3" s="7" t="s">
        <v>244</v>
      </c>
      <c r="H3" s="7" t="s">
        <v>5</v>
      </c>
    </row>
    <row r="4" spans="1:9" ht="21" customHeight="1" x14ac:dyDescent="0.2">
      <c r="A4" s="9" t="s">
        <v>6</v>
      </c>
      <c r="B4" s="562" t="s">
        <v>7</v>
      </c>
      <c r="C4" s="562"/>
      <c r="D4" s="562"/>
      <c r="E4" s="564"/>
      <c r="F4" s="562"/>
      <c r="G4" s="562"/>
      <c r="H4" s="10" t="s">
        <v>536</v>
      </c>
      <c r="I4" s="11"/>
    </row>
    <row r="5" spans="1:9" s="1" customFormat="1" ht="58.5" customHeight="1" x14ac:dyDescent="0.2">
      <c r="A5" s="196">
        <v>1</v>
      </c>
      <c r="B5" s="246" t="s">
        <v>8</v>
      </c>
      <c r="C5" s="247" t="s">
        <v>9</v>
      </c>
      <c r="D5" s="341"/>
      <c r="E5" s="342">
        <v>2054075.94</v>
      </c>
      <c r="F5" s="247" t="s">
        <v>10</v>
      </c>
      <c r="G5" s="248" t="s">
        <v>11</v>
      </c>
      <c r="H5" s="249" t="s">
        <v>12</v>
      </c>
      <c r="I5" s="159"/>
    </row>
    <row r="6" spans="1:9" s="1" customFormat="1" ht="46.5" customHeight="1" x14ac:dyDescent="0.2">
      <c r="A6" s="196">
        <v>2</v>
      </c>
      <c r="B6" s="17" t="s">
        <v>13</v>
      </c>
      <c r="C6" s="18">
        <v>1992</v>
      </c>
      <c r="D6" s="343"/>
      <c r="E6" s="344">
        <v>2416906.58</v>
      </c>
      <c r="F6" s="18" t="s">
        <v>14</v>
      </c>
      <c r="G6" s="20" t="s">
        <v>418</v>
      </c>
      <c r="H6" s="21" t="s">
        <v>15</v>
      </c>
      <c r="I6" s="159"/>
    </row>
    <row r="7" spans="1:9" s="1" customFormat="1" ht="31.5" customHeight="1" x14ac:dyDescent="0.2">
      <c r="A7" s="196">
        <v>3</v>
      </c>
      <c r="B7" s="17" t="s">
        <v>16</v>
      </c>
      <c r="C7" s="18">
        <v>1962</v>
      </c>
      <c r="D7" s="343"/>
      <c r="E7" s="344">
        <v>1189646.1000000001</v>
      </c>
      <c r="F7" s="18" t="s">
        <v>17</v>
      </c>
      <c r="G7" s="20" t="s">
        <v>18</v>
      </c>
      <c r="H7" s="21" t="s">
        <v>19</v>
      </c>
      <c r="I7" s="159"/>
    </row>
    <row r="8" spans="1:9" s="1" customFormat="1" ht="38.25" customHeight="1" x14ac:dyDescent="0.2">
      <c r="A8" s="196">
        <v>4</v>
      </c>
      <c r="B8" s="17" t="s">
        <v>20</v>
      </c>
      <c r="C8" s="18">
        <v>1964</v>
      </c>
      <c r="D8" s="343"/>
      <c r="E8" s="344">
        <v>882223</v>
      </c>
      <c r="F8" s="18" t="s">
        <v>21</v>
      </c>
      <c r="G8" s="20" t="s">
        <v>22</v>
      </c>
      <c r="H8" s="21" t="s">
        <v>23</v>
      </c>
      <c r="I8" s="159"/>
    </row>
    <row r="9" spans="1:9" s="1" customFormat="1" ht="27" customHeight="1" x14ac:dyDescent="0.2">
      <c r="A9" s="196">
        <v>5</v>
      </c>
      <c r="B9" s="17" t="s">
        <v>24</v>
      </c>
      <c r="C9" s="18">
        <v>2006</v>
      </c>
      <c r="D9" s="343"/>
      <c r="E9" s="344">
        <v>1284161.3899999999</v>
      </c>
      <c r="F9" s="18" t="s">
        <v>25</v>
      </c>
      <c r="G9" s="20" t="s">
        <v>26</v>
      </c>
      <c r="H9" s="21" t="s">
        <v>27</v>
      </c>
      <c r="I9" s="159"/>
    </row>
    <row r="10" spans="1:9" s="1" customFormat="1" ht="34.5" customHeight="1" x14ac:dyDescent="0.2">
      <c r="A10" s="196">
        <v>6</v>
      </c>
      <c r="B10" s="17" t="s">
        <v>28</v>
      </c>
      <c r="C10" s="18">
        <v>1976</v>
      </c>
      <c r="D10" s="343"/>
      <c r="E10" s="344">
        <v>358309</v>
      </c>
      <c r="F10" s="18" t="s">
        <v>29</v>
      </c>
      <c r="G10" s="20" t="s">
        <v>30</v>
      </c>
      <c r="H10" s="21" t="s">
        <v>550</v>
      </c>
      <c r="I10" s="159"/>
    </row>
    <row r="11" spans="1:9" s="1" customFormat="1" ht="41.25" customHeight="1" x14ac:dyDescent="0.2">
      <c r="A11" s="196">
        <v>7</v>
      </c>
      <c r="B11" s="17" t="s">
        <v>31</v>
      </c>
      <c r="C11" s="18">
        <v>1997</v>
      </c>
      <c r="D11" s="343"/>
      <c r="E11" s="344">
        <v>1135984.1100000001</v>
      </c>
      <c r="F11" s="18" t="s">
        <v>32</v>
      </c>
      <c r="G11" s="20" t="s">
        <v>417</v>
      </c>
      <c r="H11" s="21" t="s">
        <v>33</v>
      </c>
      <c r="I11" s="159"/>
    </row>
    <row r="12" spans="1:9" s="1" customFormat="1" ht="34.5" customHeight="1" x14ac:dyDescent="0.2">
      <c r="A12" s="196">
        <v>8</v>
      </c>
      <c r="B12" s="21" t="s">
        <v>34</v>
      </c>
      <c r="C12" s="18">
        <v>2011</v>
      </c>
      <c r="D12" s="343">
        <v>10000</v>
      </c>
      <c r="E12" s="344"/>
      <c r="F12" s="18"/>
      <c r="G12" s="20"/>
      <c r="H12" s="21" t="s">
        <v>33</v>
      </c>
      <c r="I12" s="159"/>
    </row>
    <row r="13" spans="1:9" s="1" customFormat="1" ht="34.5" customHeight="1" x14ac:dyDescent="0.2">
      <c r="A13" s="196">
        <v>9</v>
      </c>
      <c r="B13" s="17" t="s">
        <v>35</v>
      </c>
      <c r="C13" s="18">
        <v>1966</v>
      </c>
      <c r="D13" s="345"/>
      <c r="E13" s="344">
        <v>592712.35</v>
      </c>
      <c r="F13" s="18" t="s">
        <v>36</v>
      </c>
      <c r="G13" s="20" t="s">
        <v>416</v>
      </c>
      <c r="H13" s="21" t="s">
        <v>38</v>
      </c>
      <c r="I13" s="159"/>
    </row>
    <row r="14" spans="1:9" s="1" customFormat="1" ht="30" customHeight="1" x14ac:dyDescent="0.2">
      <c r="A14" s="196">
        <v>10</v>
      </c>
      <c r="B14" s="17" t="s">
        <v>39</v>
      </c>
      <c r="C14" s="18">
        <v>1994</v>
      </c>
      <c r="D14" s="343"/>
      <c r="E14" s="344">
        <v>505890</v>
      </c>
      <c r="F14" s="18" t="s">
        <v>40</v>
      </c>
      <c r="G14" s="20" t="s">
        <v>37</v>
      </c>
      <c r="H14" s="21" t="s">
        <v>38</v>
      </c>
      <c r="I14" s="159"/>
    </row>
    <row r="15" spans="1:9" s="1" customFormat="1" ht="30" customHeight="1" x14ac:dyDescent="0.2">
      <c r="A15" s="196">
        <v>11</v>
      </c>
      <c r="B15" s="17" t="s">
        <v>41</v>
      </c>
      <c r="C15" s="18">
        <v>1900</v>
      </c>
      <c r="D15" s="346"/>
      <c r="E15" s="344">
        <v>1003750</v>
      </c>
      <c r="F15" s="18" t="s">
        <v>42</v>
      </c>
      <c r="G15" s="20" t="s">
        <v>43</v>
      </c>
      <c r="H15" s="21" t="s">
        <v>44</v>
      </c>
      <c r="I15" s="159"/>
    </row>
    <row r="16" spans="1:9" s="1" customFormat="1" ht="27.75" customHeight="1" x14ac:dyDescent="0.2">
      <c r="A16" s="196">
        <v>12</v>
      </c>
      <c r="B16" s="21" t="s">
        <v>45</v>
      </c>
      <c r="C16" s="18">
        <v>1900</v>
      </c>
      <c r="D16" s="346">
        <v>2183.1999999999998</v>
      </c>
      <c r="E16" s="344"/>
      <c r="F16" s="18"/>
      <c r="G16" s="20"/>
      <c r="H16" s="21" t="s">
        <v>44</v>
      </c>
      <c r="I16" s="159"/>
    </row>
    <row r="17" spans="1:13" s="1" customFormat="1" ht="25.5" customHeight="1" x14ac:dyDescent="0.2">
      <c r="A17" s="503">
        <v>13</v>
      </c>
      <c r="B17" s="21" t="s">
        <v>224</v>
      </c>
      <c r="C17" s="18" t="s">
        <v>261</v>
      </c>
      <c r="D17" s="346"/>
      <c r="E17" s="344">
        <v>924520.38</v>
      </c>
      <c r="F17" s="18" t="s">
        <v>42</v>
      </c>
      <c r="G17" s="20" t="s">
        <v>37</v>
      </c>
      <c r="H17" s="261" t="s">
        <v>46</v>
      </c>
      <c r="I17" s="159"/>
    </row>
    <row r="18" spans="1:13" s="1" customFormat="1" ht="25.5" customHeight="1" x14ac:dyDescent="0.2">
      <c r="A18" s="503">
        <v>14</v>
      </c>
      <c r="B18" s="21" t="s">
        <v>47</v>
      </c>
      <c r="C18" s="18">
        <v>1906</v>
      </c>
      <c r="D18" s="346">
        <v>931.49</v>
      </c>
      <c r="E18" s="344"/>
      <c r="F18" s="18"/>
      <c r="G18" s="20"/>
      <c r="H18" s="21" t="s">
        <v>46</v>
      </c>
      <c r="I18" s="159"/>
    </row>
    <row r="19" spans="1:13" s="1" customFormat="1" ht="28.5" customHeight="1" x14ac:dyDescent="0.2">
      <c r="A19" s="503">
        <v>15</v>
      </c>
      <c r="B19" s="17" t="s">
        <v>48</v>
      </c>
      <c r="C19" s="18">
        <v>1965</v>
      </c>
      <c r="D19" s="343"/>
      <c r="E19" s="344">
        <v>419352.14</v>
      </c>
      <c r="F19" s="18" t="s">
        <v>49</v>
      </c>
      <c r="G19" s="20" t="s">
        <v>415</v>
      </c>
      <c r="H19" s="21" t="s">
        <v>50</v>
      </c>
      <c r="I19" s="159"/>
    </row>
    <row r="20" spans="1:13" s="1" customFormat="1" ht="31.5" customHeight="1" x14ac:dyDescent="0.2">
      <c r="A20" s="503">
        <v>16</v>
      </c>
      <c r="B20" s="17" t="s">
        <v>51</v>
      </c>
      <c r="C20" s="18">
        <v>1968</v>
      </c>
      <c r="D20" s="343"/>
      <c r="E20" s="344">
        <v>620168.44999999995</v>
      </c>
      <c r="F20" s="18" t="s">
        <v>52</v>
      </c>
      <c r="G20" s="20" t="s">
        <v>414</v>
      </c>
      <c r="H20" s="21" t="s">
        <v>53</v>
      </c>
      <c r="I20" s="159"/>
    </row>
    <row r="21" spans="1:13" s="1" customFormat="1" ht="38.25" customHeight="1" x14ac:dyDescent="0.2">
      <c r="A21" s="503">
        <v>17</v>
      </c>
      <c r="B21" s="17" t="s">
        <v>54</v>
      </c>
      <c r="C21" s="110" t="s">
        <v>260</v>
      </c>
      <c r="D21" s="347"/>
      <c r="E21" s="348">
        <v>993895</v>
      </c>
      <c r="F21" s="110" t="s">
        <v>55</v>
      </c>
      <c r="G21" s="262" t="s">
        <v>288</v>
      </c>
      <c r="H21" s="261" t="s">
        <v>56</v>
      </c>
      <c r="I21" s="159"/>
    </row>
    <row r="22" spans="1:13" s="1" customFormat="1" ht="25.5" customHeight="1" x14ac:dyDescent="0.2">
      <c r="A22" s="503">
        <v>18</v>
      </c>
      <c r="B22" s="21" t="s">
        <v>57</v>
      </c>
      <c r="C22" s="18">
        <v>1997</v>
      </c>
      <c r="D22" s="347">
        <v>95023</v>
      </c>
      <c r="E22" s="344"/>
      <c r="F22" s="17"/>
      <c r="G22" s="20"/>
      <c r="H22" s="21" t="s">
        <v>58</v>
      </c>
      <c r="I22" s="159"/>
    </row>
    <row r="23" spans="1:13" s="1" customFormat="1" ht="25.5" customHeight="1" x14ac:dyDescent="0.2">
      <c r="A23" s="503">
        <v>19</v>
      </c>
      <c r="B23" s="24" t="s">
        <v>59</v>
      </c>
      <c r="C23" s="18">
        <v>1908</v>
      </c>
      <c r="D23" s="343"/>
      <c r="E23" s="344">
        <v>578112</v>
      </c>
      <c r="F23" s="18" t="s">
        <v>60</v>
      </c>
      <c r="G23" s="20" t="s">
        <v>61</v>
      </c>
      <c r="H23" s="21" t="s">
        <v>62</v>
      </c>
      <c r="I23" s="159"/>
    </row>
    <row r="24" spans="1:13" s="1" customFormat="1" ht="45" customHeight="1" x14ac:dyDescent="0.2">
      <c r="A24" s="503">
        <v>20</v>
      </c>
      <c r="B24" s="263" t="s">
        <v>221</v>
      </c>
      <c r="C24" s="264">
        <v>2009</v>
      </c>
      <c r="D24" s="349">
        <v>134100</v>
      </c>
      <c r="E24" s="350"/>
      <c r="F24" s="265" t="s">
        <v>63</v>
      </c>
      <c r="G24" s="266"/>
      <c r="H24" s="21" t="s">
        <v>64</v>
      </c>
      <c r="I24" s="159"/>
      <c r="J24" s="160"/>
    </row>
    <row r="25" spans="1:13" s="1" customFormat="1" ht="25.5" x14ac:dyDescent="0.2">
      <c r="A25" s="503">
        <v>21</v>
      </c>
      <c r="B25" s="263" t="s">
        <v>220</v>
      </c>
      <c r="C25" s="264">
        <v>2009</v>
      </c>
      <c r="D25" s="349">
        <v>680687.11</v>
      </c>
      <c r="E25" s="351"/>
      <c r="F25" s="28" t="s">
        <v>65</v>
      </c>
      <c r="G25" s="266"/>
      <c r="H25" s="21" t="s">
        <v>66</v>
      </c>
      <c r="I25" s="51"/>
    </row>
    <row r="26" spans="1:13" s="1" customFormat="1" ht="38.25" x14ac:dyDescent="0.2">
      <c r="A26" s="503">
        <v>22</v>
      </c>
      <c r="B26" s="263" t="s">
        <v>219</v>
      </c>
      <c r="C26" s="264">
        <v>2009</v>
      </c>
      <c r="D26" s="349">
        <v>427282.06</v>
      </c>
      <c r="E26" s="352"/>
      <c r="F26" s="28"/>
      <c r="G26" s="266"/>
      <c r="H26" s="21" t="s">
        <v>66</v>
      </c>
      <c r="I26" s="51"/>
    </row>
    <row r="27" spans="1:13" s="1" customFormat="1" ht="38.25" x14ac:dyDescent="0.2">
      <c r="A27" s="503">
        <v>23</v>
      </c>
      <c r="B27" s="263" t="s">
        <v>218</v>
      </c>
      <c r="C27" s="264">
        <v>2009</v>
      </c>
      <c r="D27" s="349">
        <v>959515.54</v>
      </c>
      <c r="E27" s="352"/>
      <c r="F27" s="28" t="s">
        <v>67</v>
      </c>
      <c r="G27" s="266"/>
      <c r="H27" s="21" t="s">
        <v>66</v>
      </c>
      <c r="I27" s="51"/>
      <c r="K27" s="2"/>
      <c r="L27" s="3"/>
      <c r="M27" s="3"/>
    </row>
    <row r="28" spans="1:13" s="1" customFormat="1" ht="38.25" x14ac:dyDescent="0.2">
      <c r="A28" s="516">
        <v>24</v>
      </c>
      <c r="B28" s="263" t="s">
        <v>289</v>
      </c>
      <c r="C28" s="264">
        <v>2009</v>
      </c>
      <c r="D28" s="549">
        <v>101076.11</v>
      </c>
      <c r="E28" s="552"/>
      <c r="F28" s="28" t="s">
        <v>68</v>
      </c>
      <c r="G28" s="266"/>
      <c r="H28" s="21" t="s">
        <v>66</v>
      </c>
      <c r="I28" s="51"/>
    </row>
    <row r="29" spans="1:13" s="1" customFormat="1" ht="34.5" customHeight="1" x14ac:dyDescent="0.2">
      <c r="A29" s="516">
        <v>25</v>
      </c>
      <c r="B29" s="263" t="s">
        <v>380</v>
      </c>
      <c r="C29" s="264">
        <v>2009</v>
      </c>
      <c r="D29" s="549">
        <v>23691.55</v>
      </c>
      <c r="E29" s="552"/>
      <c r="F29" s="28" t="s">
        <v>69</v>
      </c>
      <c r="G29" s="266"/>
      <c r="H29" s="21" t="s">
        <v>66</v>
      </c>
      <c r="I29" s="159"/>
    </row>
    <row r="30" spans="1:13" s="1" customFormat="1" ht="25.5" x14ac:dyDescent="0.2">
      <c r="A30" s="569">
        <v>26</v>
      </c>
      <c r="B30" s="21" t="s">
        <v>70</v>
      </c>
      <c r="C30" s="18">
        <v>2010</v>
      </c>
      <c r="D30" s="343">
        <v>646958.67000000004</v>
      </c>
      <c r="E30" s="353"/>
      <c r="F30" s="18"/>
      <c r="G30" s="20"/>
      <c r="H30" s="569" t="s">
        <v>64</v>
      </c>
      <c r="I30" s="51"/>
      <c r="K30" s="3"/>
    </row>
    <row r="31" spans="1:13" s="201" customFormat="1" ht="15" x14ac:dyDescent="0.2">
      <c r="A31" s="570"/>
      <c r="B31" s="252" t="s">
        <v>434</v>
      </c>
      <c r="C31" s="250">
        <v>2018</v>
      </c>
      <c r="D31" s="354">
        <v>437604.96</v>
      </c>
      <c r="E31" s="355"/>
      <c r="F31" s="250"/>
      <c r="G31" s="251"/>
      <c r="H31" s="570"/>
      <c r="I31" s="203"/>
      <c r="K31" s="202"/>
    </row>
    <row r="32" spans="1:13" s="1" customFormat="1" ht="25.5" x14ac:dyDescent="0.2">
      <c r="A32" s="196">
        <v>27</v>
      </c>
      <c r="B32" s="21" t="s">
        <v>71</v>
      </c>
      <c r="C32" s="18">
        <v>2010</v>
      </c>
      <c r="D32" s="343"/>
      <c r="E32" s="353">
        <v>9385680.5700000003</v>
      </c>
      <c r="F32" s="18">
        <v>1870.03</v>
      </c>
      <c r="G32" s="20"/>
      <c r="H32" s="21" t="s">
        <v>72</v>
      </c>
      <c r="I32" s="51"/>
      <c r="K32" s="3"/>
    </row>
    <row r="33" spans="1:11" s="1" customFormat="1" ht="25.5" x14ac:dyDescent="0.2">
      <c r="A33" s="503">
        <v>28</v>
      </c>
      <c r="B33" s="35" t="s">
        <v>236</v>
      </c>
      <c r="C33" s="18">
        <v>2015</v>
      </c>
      <c r="D33" s="343"/>
      <c r="E33" s="353">
        <v>3599124.9</v>
      </c>
      <c r="F33" s="89" t="s">
        <v>235</v>
      </c>
      <c r="G33" s="20"/>
      <c r="H33" s="21" t="s">
        <v>217</v>
      </c>
      <c r="I33" s="51"/>
      <c r="K33" s="3"/>
    </row>
    <row r="34" spans="1:11" s="1" customFormat="1" ht="38.25" customHeight="1" x14ac:dyDescent="0.2">
      <c r="A34" s="503">
        <v>29</v>
      </c>
      <c r="B34" s="261" t="s">
        <v>73</v>
      </c>
      <c r="C34" s="196" t="s">
        <v>223</v>
      </c>
      <c r="D34" s="347"/>
      <c r="E34" s="353">
        <v>702135.09</v>
      </c>
      <c r="F34" s="196" t="s">
        <v>74</v>
      </c>
      <c r="G34" s="20"/>
      <c r="H34" s="21" t="s">
        <v>75</v>
      </c>
      <c r="I34" s="51"/>
      <c r="K34" s="3"/>
    </row>
    <row r="35" spans="1:11" s="1" customFormat="1" ht="38.25" customHeight="1" x14ac:dyDescent="0.2">
      <c r="A35" s="503">
        <v>30</v>
      </c>
      <c r="B35" s="261" t="s">
        <v>222</v>
      </c>
      <c r="C35" s="196">
        <v>2014</v>
      </c>
      <c r="D35" s="347">
        <v>637747.26</v>
      </c>
      <c r="E35" s="353"/>
      <c r="F35" s="196"/>
      <c r="G35" s="20"/>
      <c r="H35" s="21" t="s">
        <v>77</v>
      </c>
      <c r="I35" s="51"/>
      <c r="K35" s="3"/>
    </row>
    <row r="36" spans="1:11" s="1" customFormat="1" ht="38.25" x14ac:dyDescent="0.2">
      <c r="A36" s="503">
        <v>31</v>
      </c>
      <c r="B36" s="21" t="s">
        <v>76</v>
      </c>
      <c r="C36" s="18">
        <v>2009</v>
      </c>
      <c r="D36" s="343">
        <v>745144.91</v>
      </c>
      <c r="E36" s="353"/>
      <c r="F36" s="18"/>
      <c r="G36" s="20"/>
      <c r="H36" s="21" t="s">
        <v>64</v>
      </c>
      <c r="I36" s="51"/>
      <c r="K36" s="3"/>
    </row>
    <row r="37" spans="1:11" s="1" customFormat="1" ht="25.5" x14ac:dyDescent="0.2">
      <c r="A37" s="503">
        <v>32</v>
      </c>
      <c r="B37" s="21" t="s">
        <v>79</v>
      </c>
      <c r="C37" s="18">
        <v>2012</v>
      </c>
      <c r="D37" s="356">
        <v>31142.37</v>
      </c>
      <c r="E37" s="353"/>
      <c r="F37" s="29"/>
      <c r="G37" s="21"/>
      <c r="H37" s="21" t="s">
        <v>543</v>
      </c>
      <c r="J37" s="3"/>
    </row>
    <row r="38" spans="1:11" s="553" customFormat="1" ht="25.5" x14ac:dyDescent="0.2">
      <c r="A38" s="516">
        <v>33</v>
      </c>
      <c r="B38" s="21" t="s">
        <v>84</v>
      </c>
      <c r="C38" s="18">
        <v>2013</v>
      </c>
      <c r="D38" s="550">
        <v>7130</v>
      </c>
      <c r="E38" s="551"/>
      <c r="F38" s="29"/>
      <c r="G38" s="21"/>
      <c r="H38" s="21" t="s">
        <v>80</v>
      </c>
      <c r="J38" s="554"/>
    </row>
    <row r="39" spans="1:11" s="1" customFormat="1" ht="38.25" x14ac:dyDescent="0.2">
      <c r="A39" s="511">
        <v>34</v>
      </c>
      <c r="B39" s="21" t="s">
        <v>258</v>
      </c>
      <c r="C39" s="90">
        <v>2015</v>
      </c>
      <c r="D39" s="357">
        <v>538078.93999999994</v>
      </c>
      <c r="E39" s="353"/>
      <c r="F39" s="29"/>
      <c r="G39" s="21"/>
      <c r="H39" s="21" t="s">
        <v>82</v>
      </c>
      <c r="I39" s="401"/>
      <c r="J39" s="3"/>
    </row>
    <row r="40" spans="1:11" s="1" customFormat="1" ht="25.5" x14ac:dyDescent="0.2">
      <c r="A40" s="511">
        <v>35</v>
      </c>
      <c r="B40" s="21" t="s">
        <v>259</v>
      </c>
      <c r="C40" s="90">
        <v>2015</v>
      </c>
      <c r="D40" s="357">
        <v>567695.14</v>
      </c>
      <c r="E40" s="353"/>
      <c r="F40" s="29"/>
      <c r="G40" s="21"/>
      <c r="H40" s="21" t="s">
        <v>58</v>
      </c>
      <c r="I40" s="401"/>
      <c r="J40" s="3"/>
    </row>
    <row r="41" spans="1:11" s="1" customFormat="1" ht="15" x14ac:dyDescent="0.2">
      <c r="A41" s="511">
        <v>36</v>
      </c>
      <c r="B41" s="92" t="s">
        <v>286</v>
      </c>
      <c r="C41" s="111">
        <v>2017</v>
      </c>
      <c r="D41" s="358">
        <v>2674057.6800000002</v>
      </c>
      <c r="E41" s="359"/>
      <c r="F41" s="112" t="s">
        <v>287</v>
      </c>
      <c r="G41" s="92"/>
      <c r="H41" s="92" t="s">
        <v>81</v>
      </c>
      <c r="I41" s="99"/>
      <c r="J41" s="3"/>
    </row>
    <row r="42" spans="1:11" s="1" customFormat="1" ht="25.5" x14ac:dyDescent="0.2">
      <c r="A42" s="511">
        <v>37</v>
      </c>
      <c r="B42" s="130" t="s">
        <v>95</v>
      </c>
      <c r="C42" s="131">
        <v>1887</v>
      </c>
      <c r="D42" s="360">
        <v>1334.17</v>
      </c>
      <c r="E42" s="361"/>
      <c r="F42" s="131"/>
      <c r="G42" s="132"/>
      <c r="H42" s="133" t="s">
        <v>50</v>
      </c>
      <c r="I42" s="99"/>
      <c r="J42" s="3"/>
    </row>
    <row r="43" spans="1:11" s="201" customFormat="1" ht="55.5" customHeight="1" x14ac:dyDescent="0.2">
      <c r="A43" s="511">
        <v>38</v>
      </c>
      <c r="B43" s="207" t="s">
        <v>435</v>
      </c>
      <c r="C43" s="204">
        <v>2018</v>
      </c>
      <c r="D43" s="363">
        <v>840500.1</v>
      </c>
      <c r="E43" s="362"/>
      <c r="F43" s="204"/>
      <c r="G43" s="205"/>
      <c r="H43" s="206" t="s">
        <v>77</v>
      </c>
      <c r="I43" s="99"/>
      <c r="J43" s="202"/>
    </row>
    <row r="44" spans="1:11" s="201" customFormat="1" ht="34.5" customHeight="1" x14ac:dyDescent="0.2">
      <c r="A44" s="511">
        <v>39</v>
      </c>
      <c r="B44" s="207" t="s">
        <v>436</v>
      </c>
      <c r="C44" s="204">
        <v>2019</v>
      </c>
      <c r="D44" s="364">
        <v>398889.76</v>
      </c>
      <c r="E44" s="362"/>
      <c r="F44" s="204"/>
      <c r="G44" s="205"/>
      <c r="H44" s="206" t="s">
        <v>78</v>
      </c>
      <c r="I44" s="99"/>
      <c r="J44" s="202"/>
    </row>
    <row r="45" spans="1:11" s="277" customFormat="1" ht="51.6" customHeight="1" x14ac:dyDescent="0.2">
      <c r="A45" s="511">
        <v>40</v>
      </c>
      <c r="B45" s="285" t="s">
        <v>537</v>
      </c>
      <c r="C45" s="278">
        <v>2020</v>
      </c>
      <c r="D45" s="284">
        <v>26902.39</v>
      </c>
      <c r="E45" s="280"/>
      <c r="F45" s="281"/>
      <c r="G45" s="282"/>
      <c r="H45" s="283" t="s">
        <v>538</v>
      </c>
      <c r="I45" s="99"/>
      <c r="J45" s="276"/>
    </row>
    <row r="46" spans="1:11" s="277" customFormat="1" ht="30.75" customHeight="1" x14ac:dyDescent="0.2">
      <c r="A46" s="511">
        <v>41</v>
      </c>
      <c r="B46" s="285" t="s">
        <v>544</v>
      </c>
      <c r="C46" s="278">
        <v>2020</v>
      </c>
      <c r="D46" s="284">
        <v>1026364.12</v>
      </c>
      <c r="E46" s="280"/>
      <c r="F46" s="281"/>
      <c r="G46" s="282"/>
      <c r="H46" s="283" t="s">
        <v>545</v>
      </c>
      <c r="I46" s="99"/>
      <c r="J46" s="276"/>
    </row>
    <row r="47" spans="1:11" s="277" customFormat="1" ht="49.9" customHeight="1" x14ac:dyDescent="0.2">
      <c r="A47" s="511">
        <v>42</v>
      </c>
      <c r="B47" s="285" t="s">
        <v>546</v>
      </c>
      <c r="C47" s="278">
        <v>2020</v>
      </c>
      <c r="D47" s="284">
        <v>133492.99</v>
      </c>
      <c r="E47" s="280"/>
      <c r="F47" s="281"/>
      <c r="G47" s="282"/>
      <c r="H47" s="283" t="s">
        <v>545</v>
      </c>
      <c r="I47" s="99"/>
      <c r="J47" s="276"/>
    </row>
    <row r="48" spans="1:11" s="277" customFormat="1" ht="30.75" customHeight="1" x14ac:dyDescent="0.2">
      <c r="A48" s="511">
        <v>43</v>
      </c>
      <c r="B48" s="285" t="s">
        <v>551</v>
      </c>
      <c r="C48" s="278">
        <v>2020</v>
      </c>
      <c r="D48" s="284">
        <v>183977.01</v>
      </c>
      <c r="E48" s="280"/>
      <c r="F48" s="281"/>
      <c r="G48" s="282"/>
      <c r="H48" s="283" t="s">
        <v>538</v>
      </c>
      <c r="I48" s="99"/>
      <c r="J48" s="276"/>
    </row>
    <row r="49" spans="1:11" s="83" customFormat="1" ht="12.75" customHeight="1" x14ac:dyDescent="0.2">
      <c r="A49" s="95"/>
      <c r="B49" s="578" t="s">
        <v>85</v>
      </c>
      <c r="C49" s="578"/>
      <c r="D49" s="96"/>
      <c r="E49" s="365">
        <f>SUM(E5:E11,D12,E13:E15,D16,E17,D18,E19:E21,D22,E23,D24:D31,E32:E34,D35:D48)</f>
        <v>39978157.530000001</v>
      </c>
      <c r="F49" s="96"/>
      <c r="G49" s="97"/>
      <c r="H49" s="95"/>
      <c r="I49" s="515"/>
      <c r="K49" s="94"/>
    </row>
    <row r="50" spans="1:11" x14ac:dyDescent="0.2">
      <c r="A50" s="424" t="s">
        <v>606</v>
      </c>
      <c r="B50" s="571" t="s">
        <v>607</v>
      </c>
      <c r="C50" s="571"/>
      <c r="D50" s="571"/>
      <c r="E50" s="571"/>
      <c r="F50" s="571"/>
      <c r="G50" s="571"/>
      <c r="H50" s="425" t="s">
        <v>608</v>
      </c>
      <c r="I50" s="5"/>
    </row>
    <row r="51" spans="1:11" s="277" customFormat="1" ht="26.25" customHeight="1" x14ac:dyDescent="0.2">
      <c r="A51" s="545"/>
      <c r="B51" s="555" t="s">
        <v>609</v>
      </c>
      <c r="C51" s="556"/>
      <c r="D51" s="557">
        <v>3850</v>
      </c>
      <c r="E51" s="546"/>
      <c r="F51" s="545"/>
      <c r="G51" s="547"/>
      <c r="H51" s="545"/>
    </row>
    <row r="52" spans="1:11" s="1" customFormat="1" x14ac:dyDescent="0.2">
      <c r="A52" s="429"/>
      <c r="B52" s="572" t="s">
        <v>85</v>
      </c>
      <c r="C52" s="572"/>
      <c r="D52" s="430">
        <f>SUM(D51:D51)</f>
        <v>3850</v>
      </c>
      <c r="E52" s="430"/>
      <c r="F52" s="430"/>
      <c r="G52" s="431"/>
      <c r="H52" s="429"/>
    </row>
    <row r="53" spans="1:11" s="1" customFormat="1" x14ac:dyDescent="0.2">
      <c r="A53" s="424" t="s">
        <v>613</v>
      </c>
      <c r="B53" s="571" t="s">
        <v>614</v>
      </c>
      <c r="C53" s="571"/>
      <c r="D53" s="571"/>
      <c r="E53" s="571"/>
      <c r="F53" s="571"/>
      <c r="G53" s="571"/>
      <c r="H53" s="425" t="s">
        <v>381</v>
      </c>
    </row>
    <row r="54" spans="1:11" ht="12.75" customHeight="1" x14ac:dyDescent="0.2">
      <c r="A54" s="426">
        <v>1</v>
      </c>
      <c r="B54" s="426" t="s">
        <v>239</v>
      </c>
      <c r="C54" s="426"/>
      <c r="D54" s="427"/>
      <c r="E54" s="434"/>
      <c r="F54" s="426"/>
      <c r="G54" s="428"/>
      <c r="H54" s="426"/>
      <c r="I54" s="5"/>
    </row>
    <row r="55" spans="1:11" x14ac:dyDescent="0.2">
      <c r="A55" s="429"/>
      <c r="B55" s="572" t="s">
        <v>85</v>
      </c>
      <c r="C55" s="572"/>
      <c r="D55" s="430">
        <f>SUM(D54:D54)</f>
        <v>0</v>
      </c>
      <c r="E55" s="430"/>
      <c r="F55" s="430"/>
      <c r="G55" s="431"/>
      <c r="H55" s="429"/>
      <c r="I55" s="5"/>
    </row>
    <row r="56" spans="1:11" s="1" customFormat="1" ht="25.5" customHeight="1" x14ac:dyDescent="0.2">
      <c r="A56" s="444" t="s">
        <v>616</v>
      </c>
      <c r="B56" s="573" t="s">
        <v>617</v>
      </c>
      <c r="C56" s="574"/>
      <c r="D56" s="574"/>
      <c r="E56" s="574"/>
      <c r="F56" s="574"/>
      <c r="G56" s="575"/>
      <c r="H56" s="445" t="s">
        <v>618</v>
      </c>
    </row>
    <row r="57" spans="1:11" s="83" customFormat="1" ht="12.75" customHeight="1" x14ac:dyDescent="0.2">
      <c r="A57" s="446">
        <v>1</v>
      </c>
      <c r="B57" s="447" t="s">
        <v>619</v>
      </c>
      <c r="C57" s="448">
        <v>1997</v>
      </c>
      <c r="D57" s="449">
        <v>1216119.6499999999</v>
      </c>
      <c r="E57" s="450"/>
      <c r="F57" s="447"/>
      <c r="G57" s="451" t="s">
        <v>620</v>
      </c>
      <c r="H57" s="448" t="s">
        <v>83</v>
      </c>
    </row>
    <row r="58" spans="1:11" ht="15" x14ac:dyDescent="0.2">
      <c r="A58" s="446">
        <v>2</v>
      </c>
      <c r="B58" s="274" t="s">
        <v>621</v>
      </c>
      <c r="C58" s="452">
        <v>2002</v>
      </c>
      <c r="D58" s="453">
        <v>12000</v>
      </c>
      <c r="E58" s="454"/>
      <c r="F58" s="455"/>
      <c r="G58" s="456"/>
      <c r="H58" s="457" t="s">
        <v>83</v>
      </c>
    </row>
    <row r="59" spans="1:11" ht="15" x14ac:dyDescent="0.2">
      <c r="A59" s="446">
        <v>3</v>
      </c>
      <c r="B59" s="458" t="s">
        <v>622</v>
      </c>
      <c r="C59" s="448">
        <v>2018</v>
      </c>
      <c r="D59" s="453">
        <v>504454.14</v>
      </c>
      <c r="E59" s="454"/>
      <c r="F59" s="455"/>
      <c r="G59" s="456"/>
      <c r="H59" s="457" t="s">
        <v>83</v>
      </c>
    </row>
    <row r="60" spans="1:11" x14ac:dyDescent="0.2">
      <c r="A60" s="459"/>
      <c r="B60" s="576" t="s">
        <v>85</v>
      </c>
      <c r="C60" s="577"/>
      <c r="D60" s="460">
        <f>SUM(D57:D59)</f>
        <v>1732573.79</v>
      </c>
      <c r="E60" s="461"/>
      <c r="F60" s="461"/>
      <c r="G60" s="462"/>
      <c r="H60" s="459"/>
    </row>
    <row r="61" spans="1:11" x14ac:dyDescent="0.2">
      <c r="A61" s="9" t="s">
        <v>86</v>
      </c>
      <c r="B61" s="562" t="s">
        <v>496</v>
      </c>
      <c r="C61" s="562"/>
      <c r="D61" s="562"/>
      <c r="E61" s="564"/>
      <c r="F61" s="562"/>
      <c r="G61" s="562"/>
      <c r="H61" s="10" t="s">
        <v>586</v>
      </c>
    </row>
    <row r="62" spans="1:11" ht="25.5" x14ac:dyDescent="0.2">
      <c r="A62" s="18">
        <v>1</v>
      </c>
      <c r="B62" s="21" t="s">
        <v>87</v>
      </c>
      <c r="C62" s="127">
        <v>1965</v>
      </c>
      <c r="D62" s="23"/>
      <c r="E62" s="567">
        <v>1989029.7</v>
      </c>
      <c r="F62" s="560" t="s">
        <v>88</v>
      </c>
      <c r="G62" s="559" t="s">
        <v>89</v>
      </c>
      <c r="H62" s="34" t="s">
        <v>539</v>
      </c>
    </row>
    <row r="63" spans="1:11" ht="25.5" x14ac:dyDescent="0.2">
      <c r="A63" s="18">
        <v>2</v>
      </c>
      <c r="B63" s="21" t="s">
        <v>90</v>
      </c>
      <c r="C63" s="127">
        <v>1965</v>
      </c>
      <c r="D63" s="23"/>
      <c r="E63" s="568"/>
      <c r="F63" s="560"/>
      <c r="G63" s="559"/>
      <c r="H63" s="21" t="s">
        <v>540</v>
      </c>
    </row>
    <row r="64" spans="1:11" x14ac:dyDescent="0.2">
      <c r="A64" s="30"/>
      <c r="B64" s="561" t="s">
        <v>85</v>
      </c>
      <c r="C64" s="561"/>
      <c r="D64" s="31"/>
      <c r="E64" s="366">
        <f>E62</f>
        <v>1989029.7</v>
      </c>
      <c r="F64" s="31"/>
      <c r="G64" s="32"/>
      <c r="H64" s="30"/>
    </row>
    <row r="65" spans="1:9" x14ac:dyDescent="0.2">
      <c r="A65" s="9" t="s">
        <v>215</v>
      </c>
      <c r="B65" s="562" t="s">
        <v>370</v>
      </c>
      <c r="C65" s="562"/>
      <c r="D65" s="562"/>
      <c r="E65" s="564"/>
      <c r="F65" s="562"/>
      <c r="G65" s="562"/>
      <c r="H65" s="10" t="s">
        <v>585</v>
      </c>
    </row>
    <row r="66" spans="1:9" ht="60" x14ac:dyDescent="0.2">
      <c r="A66" s="18">
        <v>1</v>
      </c>
      <c r="B66" s="87" t="s">
        <v>234</v>
      </c>
      <c r="C66" s="89" t="s">
        <v>231</v>
      </c>
      <c r="D66" s="22"/>
      <c r="E66" s="165">
        <v>5642409.9900000002</v>
      </c>
      <c r="F66" s="28" t="s">
        <v>232</v>
      </c>
      <c r="G66" s="36" t="s">
        <v>233</v>
      </c>
      <c r="H66" s="17" t="s">
        <v>541</v>
      </c>
    </row>
    <row r="67" spans="1:9" ht="30" x14ac:dyDescent="0.2">
      <c r="A67" s="18">
        <v>2</v>
      </c>
      <c r="B67" s="37" t="s">
        <v>216</v>
      </c>
      <c r="C67" s="18">
        <v>2015</v>
      </c>
      <c r="D67" s="22">
        <v>853010.86</v>
      </c>
      <c r="E67" s="171"/>
      <c r="F67" s="38"/>
      <c r="G67" s="39"/>
      <c r="H67" s="17" t="s">
        <v>542</v>
      </c>
      <c r="I67" s="11"/>
    </row>
    <row r="68" spans="1:9" ht="38.25" x14ac:dyDescent="0.2">
      <c r="A68" s="18">
        <v>3</v>
      </c>
      <c r="B68" s="34" t="s">
        <v>91</v>
      </c>
      <c r="C68" s="40" t="s">
        <v>92</v>
      </c>
      <c r="D68" s="170"/>
      <c r="E68" s="172">
        <v>2429196</v>
      </c>
      <c r="F68" s="176" t="s">
        <v>93</v>
      </c>
      <c r="G68" s="41" t="s">
        <v>94</v>
      </c>
      <c r="H68" s="88" t="s">
        <v>50</v>
      </c>
    </row>
    <row r="69" spans="1:9" x14ac:dyDescent="0.2">
      <c r="A69" s="30"/>
      <c r="B69" s="561" t="s">
        <v>85</v>
      </c>
      <c r="C69" s="561"/>
      <c r="D69" s="31"/>
      <c r="E69" s="367">
        <f>SUM(E66,D67,E68)</f>
        <v>8924616.8500000015</v>
      </c>
      <c r="F69" s="31"/>
      <c r="G69" s="32"/>
      <c r="H69" s="30"/>
      <c r="I69" s="548"/>
    </row>
    <row r="70" spans="1:9" x14ac:dyDescent="0.2">
      <c r="A70" s="579" t="s">
        <v>552</v>
      </c>
      <c r="B70" s="580"/>
      <c r="C70" s="580"/>
      <c r="D70" s="580"/>
      <c r="E70" s="580"/>
      <c r="F70" s="580"/>
      <c r="G70" s="581"/>
      <c r="H70" s="10" t="s">
        <v>584</v>
      </c>
    </row>
    <row r="71" spans="1:9" ht="51" x14ac:dyDescent="0.2">
      <c r="A71" s="13">
        <v>1</v>
      </c>
      <c r="B71" s="16" t="s">
        <v>555</v>
      </c>
      <c r="C71" s="16" t="s">
        <v>97</v>
      </c>
      <c r="D71" s="113"/>
      <c r="E71" s="402">
        <v>5771850</v>
      </c>
      <c r="F71" s="173" t="s">
        <v>98</v>
      </c>
      <c r="G71" s="15" t="s">
        <v>99</v>
      </c>
      <c r="H71" s="12" t="s">
        <v>100</v>
      </c>
      <c r="I71" s="11"/>
    </row>
    <row r="72" spans="1:9" ht="38.25" x14ac:dyDescent="0.2">
      <c r="A72" s="43">
        <v>2</v>
      </c>
      <c r="B72" s="403" t="s">
        <v>554</v>
      </c>
      <c r="C72" s="404" t="s">
        <v>101</v>
      </c>
      <c r="D72" s="405"/>
      <c r="E72" s="406">
        <v>33880000</v>
      </c>
      <c r="F72" s="407" t="s">
        <v>102</v>
      </c>
      <c r="G72" s="46" t="s">
        <v>103</v>
      </c>
      <c r="H72" s="12" t="s">
        <v>64</v>
      </c>
    </row>
    <row r="73" spans="1:9" ht="25.5" x14ac:dyDescent="0.2">
      <c r="A73" s="410">
        <v>3</v>
      </c>
      <c r="B73" s="298" t="s">
        <v>553</v>
      </c>
      <c r="C73" s="318">
        <v>2020</v>
      </c>
      <c r="D73" s="411">
        <v>197275.01</v>
      </c>
      <c r="E73" s="412"/>
      <c r="F73" s="413"/>
      <c r="G73" s="414"/>
      <c r="H73" s="246" t="s">
        <v>100</v>
      </c>
    </row>
    <row r="74" spans="1:9" x14ac:dyDescent="0.2">
      <c r="A74" s="408"/>
      <c r="B74" s="565" t="s">
        <v>85</v>
      </c>
      <c r="C74" s="565"/>
      <c r="D74" s="50"/>
      <c r="E74" s="368">
        <f>SUM(E71:E72,D73)</f>
        <v>39849125.009999998</v>
      </c>
      <c r="F74" s="50"/>
      <c r="G74" s="409"/>
      <c r="H74" s="30"/>
      <c r="I74" s="548"/>
    </row>
    <row r="75" spans="1:9" x14ac:dyDescent="0.2">
      <c r="A75" s="9" t="s">
        <v>96</v>
      </c>
      <c r="B75" s="562" t="s">
        <v>105</v>
      </c>
      <c r="C75" s="562"/>
      <c r="D75" s="563"/>
      <c r="E75" s="563"/>
      <c r="F75" s="562"/>
      <c r="G75" s="562"/>
      <c r="H75" s="10" t="s">
        <v>437</v>
      </c>
    </row>
    <row r="76" spans="1:9" ht="51" x14ac:dyDescent="0.2">
      <c r="A76" s="43">
        <v>1</v>
      </c>
      <c r="B76" s="44" t="s">
        <v>556</v>
      </c>
      <c r="C76" s="192">
        <v>1978</v>
      </c>
      <c r="D76" s="193"/>
      <c r="E76" s="174">
        <v>2007887.44</v>
      </c>
      <c r="F76" s="177" t="s">
        <v>106</v>
      </c>
      <c r="G76" s="41" t="s">
        <v>421</v>
      </c>
      <c r="H76" s="17" t="s">
        <v>107</v>
      </c>
    </row>
    <row r="77" spans="1:9" ht="30" x14ac:dyDescent="0.2">
      <c r="A77" s="18">
        <v>2</v>
      </c>
      <c r="B77" s="21" t="s">
        <v>108</v>
      </c>
      <c r="C77" s="18">
        <v>1878</v>
      </c>
      <c r="D77" s="14">
        <v>1630.12</v>
      </c>
      <c r="E77" s="175"/>
      <c r="F77" s="18"/>
      <c r="G77" s="42"/>
      <c r="H77" s="17" t="s">
        <v>107</v>
      </c>
    </row>
    <row r="78" spans="1:9" x14ac:dyDescent="0.2">
      <c r="A78" s="30"/>
      <c r="B78" s="561" t="s">
        <v>85</v>
      </c>
      <c r="C78" s="561"/>
      <c r="D78" s="31"/>
      <c r="E78" s="366">
        <f>E76+D77</f>
        <v>2009517.56</v>
      </c>
      <c r="F78" s="31"/>
      <c r="G78" s="32"/>
      <c r="H78" s="30"/>
    </row>
    <row r="79" spans="1:9" x14ac:dyDescent="0.2">
      <c r="A79" s="9" t="s">
        <v>104</v>
      </c>
      <c r="B79" s="562" t="s">
        <v>290</v>
      </c>
      <c r="C79" s="562"/>
      <c r="D79" s="562"/>
      <c r="E79" s="563"/>
      <c r="F79" s="562"/>
      <c r="G79" s="562"/>
      <c r="H79" s="10" t="s">
        <v>583</v>
      </c>
    </row>
    <row r="80" spans="1:9" ht="25.5" x14ac:dyDescent="0.2">
      <c r="A80" s="18">
        <v>1</v>
      </c>
      <c r="B80" s="45" t="s">
        <v>110</v>
      </c>
      <c r="C80" s="40" t="s">
        <v>111</v>
      </c>
      <c r="D80" s="114"/>
      <c r="E80" s="174">
        <v>9579966.0600000005</v>
      </c>
      <c r="F80" s="176">
        <v>1908.74</v>
      </c>
      <c r="G80" s="46" t="s">
        <v>112</v>
      </c>
      <c r="H80" s="44" t="s">
        <v>113</v>
      </c>
    </row>
    <row r="81" spans="1:9" ht="15" x14ac:dyDescent="0.2">
      <c r="A81" s="18">
        <v>2</v>
      </c>
      <c r="B81" s="17" t="s">
        <v>114</v>
      </c>
      <c r="C81" s="18">
        <v>1997</v>
      </c>
      <c r="D81" s="19"/>
      <c r="E81" s="166">
        <v>4306302</v>
      </c>
      <c r="F81" s="18" t="s">
        <v>115</v>
      </c>
      <c r="G81" s="20" t="s">
        <v>116</v>
      </c>
      <c r="H81" s="21" t="s">
        <v>53</v>
      </c>
    </row>
    <row r="82" spans="1:9" ht="30" x14ac:dyDescent="0.2">
      <c r="A82" s="18">
        <v>3</v>
      </c>
      <c r="B82" s="47" t="s">
        <v>117</v>
      </c>
      <c r="C82" s="110">
        <v>2004</v>
      </c>
      <c r="D82" s="25"/>
      <c r="E82" s="167">
        <v>656398</v>
      </c>
      <c r="F82" s="26" t="s">
        <v>118</v>
      </c>
      <c r="G82" s="27"/>
      <c r="H82" s="35" t="s">
        <v>119</v>
      </c>
    </row>
    <row r="83" spans="1:9" s="553" customFormat="1" ht="25.5" x14ac:dyDescent="0.2">
      <c r="A83" s="18">
        <v>4</v>
      </c>
      <c r="B83" s="21" t="s">
        <v>120</v>
      </c>
      <c r="C83" s="18">
        <v>2013</v>
      </c>
      <c r="D83" s="19">
        <v>7870</v>
      </c>
      <c r="E83" s="166"/>
      <c r="F83" s="18"/>
      <c r="G83" s="20"/>
      <c r="H83" s="35" t="s">
        <v>119</v>
      </c>
      <c r="I83" s="159"/>
    </row>
    <row r="84" spans="1:9" ht="38.25" x14ac:dyDescent="0.2">
      <c r="A84" s="582">
        <v>5</v>
      </c>
      <c r="B84" s="21" t="s">
        <v>377</v>
      </c>
      <c r="C84" s="90">
        <v>2017</v>
      </c>
      <c r="D84" s="161">
        <v>503983.35999999999</v>
      </c>
      <c r="E84" s="168"/>
      <c r="F84" s="90"/>
      <c r="G84" s="20"/>
      <c r="H84" s="569" t="s">
        <v>121</v>
      </c>
    </row>
    <row r="85" spans="1:9" ht="15" x14ac:dyDescent="0.2">
      <c r="A85" s="583"/>
      <c r="B85" s="210" t="s">
        <v>434</v>
      </c>
      <c r="C85" s="211">
        <v>2018</v>
      </c>
      <c r="D85" s="212">
        <v>511598.78</v>
      </c>
      <c r="E85" s="213"/>
      <c r="F85" s="211"/>
      <c r="G85" s="209"/>
      <c r="H85" s="570"/>
    </row>
    <row r="86" spans="1:9" ht="25.5" x14ac:dyDescent="0.2">
      <c r="A86" s="137">
        <v>6</v>
      </c>
      <c r="B86" s="21" t="s">
        <v>378</v>
      </c>
      <c r="C86" s="90">
        <v>2017</v>
      </c>
      <c r="D86" s="161">
        <v>337090.32</v>
      </c>
      <c r="E86" s="168"/>
      <c r="F86" s="90"/>
      <c r="G86" s="20"/>
      <c r="H86" s="21"/>
    </row>
    <row r="87" spans="1:9" x14ac:dyDescent="0.2">
      <c r="A87" s="30"/>
      <c r="B87" s="561" t="s">
        <v>85</v>
      </c>
      <c r="C87" s="561"/>
      <c r="D87" s="31"/>
      <c r="E87" s="367">
        <f>SUM(E80:E82,D83:D86)</f>
        <v>15903208.52</v>
      </c>
      <c r="F87" s="31"/>
      <c r="G87" s="32"/>
      <c r="H87" s="30"/>
      <c r="I87" s="558"/>
    </row>
    <row r="88" spans="1:9" x14ac:dyDescent="0.2">
      <c r="A88" s="9" t="s">
        <v>109</v>
      </c>
      <c r="B88" s="562" t="s">
        <v>122</v>
      </c>
      <c r="C88" s="562"/>
      <c r="D88" s="562"/>
      <c r="E88" s="564"/>
      <c r="F88" s="562"/>
      <c r="G88" s="562"/>
      <c r="H88" s="10" t="s">
        <v>471</v>
      </c>
    </row>
    <row r="89" spans="1:9" ht="38.25" x14ac:dyDescent="0.2">
      <c r="A89" s="13">
        <v>1</v>
      </c>
      <c r="B89" s="16" t="s">
        <v>547</v>
      </c>
      <c r="C89" s="247">
        <v>2020</v>
      </c>
      <c r="D89" s="48">
        <v>596583.13</v>
      </c>
      <c r="E89" s="169"/>
      <c r="F89" s="115"/>
      <c r="G89" s="20"/>
      <c r="H89" s="12" t="s">
        <v>548</v>
      </c>
    </row>
    <row r="90" spans="1:9" x14ac:dyDescent="0.2">
      <c r="A90" s="30"/>
      <c r="B90" s="561" t="s">
        <v>85</v>
      </c>
      <c r="C90" s="561"/>
      <c r="D90" s="369">
        <f>SUM(D89:D89)</f>
        <v>596583.13</v>
      </c>
      <c r="E90" s="164"/>
      <c r="F90" s="31"/>
      <c r="G90" s="32"/>
      <c r="H90" s="30"/>
    </row>
    <row r="91" spans="1:9" x14ac:dyDescent="0.2">
      <c r="A91" s="9">
        <v>11</v>
      </c>
      <c r="B91" s="562" t="s">
        <v>123</v>
      </c>
      <c r="C91" s="562"/>
      <c r="D91" s="562"/>
      <c r="E91" s="563"/>
      <c r="F91" s="562"/>
      <c r="G91" s="562"/>
      <c r="H91" s="10" t="s">
        <v>381</v>
      </c>
    </row>
    <row r="92" spans="1:9" ht="30" x14ac:dyDescent="0.2">
      <c r="A92" s="18">
        <v>1</v>
      </c>
      <c r="B92" s="49" t="s">
        <v>124</v>
      </c>
      <c r="C92" s="43">
        <v>1899</v>
      </c>
      <c r="D92" s="113"/>
      <c r="E92" s="174">
        <v>697641</v>
      </c>
      <c r="F92" s="177" t="s">
        <v>125</v>
      </c>
      <c r="G92" s="41" t="s">
        <v>126</v>
      </c>
      <c r="H92" s="517" t="s">
        <v>549</v>
      </c>
    </row>
    <row r="93" spans="1:9" x14ac:dyDescent="0.2">
      <c r="A93" s="103"/>
      <c r="B93" s="584" t="s">
        <v>85</v>
      </c>
      <c r="C93" s="584"/>
      <c r="D93" s="101"/>
      <c r="E93" s="370">
        <f>SUM(E92)</f>
        <v>697641</v>
      </c>
      <c r="F93" s="101"/>
      <c r="G93" s="104"/>
      <c r="H93" s="103"/>
    </row>
    <row r="94" spans="1:9" x14ac:dyDescent="0.2">
      <c r="A94" s="424">
        <v>12</v>
      </c>
      <c r="B94" s="571" t="s">
        <v>788</v>
      </c>
      <c r="C94" s="571"/>
      <c r="D94" s="571"/>
      <c r="E94" s="571"/>
      <c r="F94" s="571"/>
      <c r="G94" s="571"/>
      <c r="H94" s="480" t="s">
        <v>789</v>
      </c>
    </row>
    <row r="95" spans="1:9" ht="15" x14ac:dyDescent="0.2">
      <c r="A95" s="481">
        <v>1</v>
      </c>
      <c r="B95" s="436" t="s">
        <v>239</v>
      </c>
      <c r="C95" s="481"/>
      <c r="D95" s="482"/>
      <c r="E95" s="483"/>
      <c r="F95" s="481"/>
      <c r="G95" s="484"/>
      <c r="H95" s="426"/>
    </row>
    <row r="96" spans="1:9" x14ac:dyDescent="0.2">
      <c r="A96" s="429"/>
      <c r="B96" s="572" t="s">
        <v>85</v>
      </c>
      <c r="C96" s="572"/>
      <c r="D96" s="469"/>
      <c r="E96" s="430"/>
      <c r="F96" s="430"/>
      <c r="G96" s="431"/>
      <c r="H96" s="429"/>
    </row>
    <row r="97" spans="1:8" x14ac:dyDescent="0.2">
      <c r="A97" s="424">
        <v>13</v>
      </c>
      <c r="B97" s="571" t="s">
        <v>792</v>
      </c>
      <c r="C97" s="571"/>
      <c r="D97" s="571"/>
      <c r="E97" s="571"/>
      <c r="F97" s="571"/>
      <c r="G97" s="571"/>
      <c r="H97" s="480" t="s">
        <v>789</v>
      </c>
    </row>
    <row r="98" spans="1:8" ht="15" x14ac:dyDescent="0.2">
      <c r="A98" s="481">
        <v>1</v>
      </c>
      <c r="B98" s="436" t="s">
        <v>793</v>
      </c>
      <c r="C98" s="481">
        <v>1995</v>
      </c>
      <c r="D98" s="482">
        <v>1494498.43</v>
      </c>
      <c r="E98" s="483"/>
      <c r="F98" s="481"/>
      <c r="G98" s="484"/>
      <c r="H98" s="436" t="s">
        <v>794</v>
      </c>
    </row>
    <row r="99" spans="1:8" ht="15" x14ac:dyDescent="0.2">
      <c r="A99" s="481">
        <v>2</v>
      </c>
      <c r="B99" s="436" t="s">
        <v>795</v>
      </c>
      <c r="C99" s="481">
        <v>1995</v>
      </c>
      <c r="D99" s="482">
        <v>19698.27</v>
      </c>
      <c r="E99" s="483"/>
      <c r="F99" s="481"/>
      <c r="G99" s="484"/>
      <c r="H99" s="436" t="s">
        <v>794</v>
      </c>
    </row>
    <row r="100" spans="1:8" x14ac:dyDescent="0.2">
      <c r="A100" s="429"/>
      <c r="B100" s="572" t="s">
        <v>85</v>
      </c>
      <c r="C100" s="572"/>
      <c r="D100" s="469">
        <f>SUM(D98:D99)</f>
        <v>1514196.7</v>
      </c>
      <c r="E100" s="430"/>
      <c r="F100" s="430"/>
      <c r="G100" s="431"/>
      <c r="H100" s="429"/>
    </row>
    <row r="101" spans="1:8" x14ac:dyDescent="0.2">
      <c r="A101" s="424">
        <v>14</v>
      </c>
      <c r="B101" s="585" t="s">
        <v>803</v>
      </c>
      <c r="C101" s="585"/>
      <c r="D101" s="585"/>
      <c r="E101" s="585"/>
      <c r="F101" s="585"/>
      <c r="G101" s="585"/>
      <c r="H101" s="480" t="s">
        <v>804</v>
      </c>
    </row>
    <row r="102" spans="1:8" ht="15" x14ac:dyDescent="0.2">
      <c r="A102" s="481">
        <v>1</v>
      </c>
      <c r="B102" s="471" t="s">
        <v>239</v>
      </c>
      <c r="C102" s="470"/>
      <c r="D102" s="487"/>
      <c r="E102" s="488"/>
      <c r="F102" s="470"/>
      <c r="G102" s="489"/>
      <c r="H102" s="471"/>
    </row>
    <row r="103" spans="1:8" x14ac:dyDescent="0.2">
      <c r="A103" s="429"/>
      <c r="B103" s="572" t="s">
        <v>85</v>
      </c>
      <c r="C103" s="572"/>
      <c r="D103" s="469"/>
      <c r="E103" s="430"/>
      <c r="F103" s="430"/>
      <c r="G103" s="431"/>
      <c r="H103" s="429"/>
    </row>
    <row r="104" spans="1:8" ht="15" x14ac:dyDescent="0.25">
      <c r="A104" s="433"/>
      <c r="B104" s="473"/>
      <c r="C104" s="485"/>
      <c r="D104" s="485"/>
      <c r="E104"/>
      <c r="F104"/>
      <c r="G104"/>
      <c r="H104"/>
    </row>
    <row r="105" spans="1:8" ht="15" x14ac:dyDescent="0.25">
      <c r="A105"/>
      <c r="B105"/>
      <c r="C105"/>
      <c r="D105"/>
      <c r="E105" s="510"/>
      <c r="F105"/>
      <c r="G105"/>
      <c r="H105"/>
    </row>
    <row r="106" spans="1:8" ht="15" x14ac:dyDescent="0.25">
      <c r="A106"/>
      <c r="B106" s="91"/>
      <c r="C106"/>
      <c r="D106"/>
      <c r="E106"/>
      <c r="F106"/>
      <c r="G106"/>
      <c r="H106"/>
    </row>
    <row r="107" spans="1:8" ht="15" x14ac:dyDescent="0.25">
      <c r="A107"/>
      <c r="B107" s="91"/>
      <c r="C107"/>
      <c r="D107" s="510"/>
      <c r="E107"/>
      <c r="F107"/>
      <c r="G107"/>
      <c r="H107"/>
    </row>
    <row r="108" spans="1:8" ht="15" x14ac:dyDescent="0.25">
      <c r="A108"/>
      <c r="B108" s="91"/>
      <c r="C108"/>
      <c r="D108"/>
    </row>
    <row r="124" spans="1:8" x14ac:dyDescent="0.2">
      <c r="E124" s="5"/>
      <c r="F124" s="5"/>
      <c r="G124" s="5"/>
      <c r="H124" s="5"/>
    </row>
    <row r="125" spans="1:8" x14ac:dyDescent="0.2">
      <c r="A125" s="5"/>
      <c r="B125" s="5"/>
      <c r="C125" s="5"/>
      <c r="D125" s="5"/>
    </row>
  </sheetData>
  <sheetProtection selectLockedCells="1" selectUnlockedCells="1"/>
  <mergeCells count="36">
    <mergeCell ref="B96:C96"/>
    <mergeCell ref="B97:G97"/>
    <mergeCell ref="B100:C100"/>
    <mergeCell ref="B101:G101"/>
    <mergeCell ref="B103:C103"/>
    <mergeCell ref="B94:G94"/>
    <mergeCell ref="A70:G70"/>
    <mergeCell ref="H84:H85"/>
    <mergeCell ref="A84:A85"/>
    <mergeCell ref="B91:G91"/>
    <mergeCell ref="B93:C93"/>
    <mergeCell ref="B1:G1"/>
    <mergeCell ref="E62:E63"/>
    <mergeCell ref="B88:G88"/>
    <mergeCell ref="H30:H31"/>
    <mergeCell ref="A30:A31"/>
    <mergeCell ref="B50:G50"/>
    <mergeCell ref="B52:C52"/>
    <mergeCell ref="B53:G53"/>
    <mergeCell ref="B55:C55"/>
    <mergeCell ref="B56:G56"/>
    <mergeCell ref="B60:C60"/>
    <mergeCell ref="B87:C87"/>
    <mergeCell ref="B64:C64"/>
    <mergeCell ref="B4:G4"/>
    <mergeCell ref="B49:C49"/>
    <mergeCell ref="B61:G61"/>
    <mergeCell ref="G62:G63"/>
    <mergeCell ref="F62:F63"/>
    <mergeCell ref="B90:C90"/>
    <mergeCell ref="B78:C78"/>
    <mergeCell ref="B79:G79"/>
    <mergeCell ref="B65:G65"/>
    <mergeCell ref="B69:C69"/>
    <mergeCell ref="B74:C74"/>
    <mergeCell ref="B75:G75"/>
  </mergeCells>
  <pageMargins left="0.7" right="0.7" top="0.75" bottom="0.75" header="0.51180555555555551" footer="0.51180555555555551"/>
  <pageSetup paperSize="9" scale="68" firstPageNumber="0" orientation="landscape" r:id="rId1"/>
  <headerFooter alignWithMargins="0"/>
  <rowBreaks count="3" manualBreakCount="3">
    <brk id="44" max="7" man="1"/>
    <brk id="69" max="7" man="1"/>
    <brk id="87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100" workbookViewId="0">
      <selection activeCell="G23" sqref="G23"/>
    </sheetView>
  </sheetViews>
  <sheetFormatPr defaultColWidth="9.140625" defaultRowHeight="12.75" x14ac:dyDescent="0.2"/>
  <cols>
    <col min="1" max="1" width="3.5703125" style="490" customWidth="1"/>
    <col min="2" max="2" width="35.42578125" style="5" customWidth="1"/>
    <col min="3" max="3" width="22.5703125" style="80" customWidth="1"/>
    <col min="4" max="4" width="23.140625" style="81" customWidth="1"/>
    <col min="5" max="5" width="32.140625" style="81" customWidth="1"/>
    <col min="6" max="16384" width="9.140625" style="5"/>
  </cols>
  <sheetData>
    <row r="1" spans="1:9" x14ac:dyDescent="0.2">
      <c r="D1" s="82" t="s">
        <v>411</v>
      </c>
      <c r="E1" s="82"/>
    </row>
    <row r="2" spans="1:9" ht="64.900000000000006" customHeight="1" x14ac:dyDescent="0.2">
      <c r="A2" s="491"/>
      <c r="B2" s="421"/>
      <c r="C2" s="422"/>
      <c r="D2" s="423"/>
      <c r="E2" s="84"/>
      <c r="F2" s="83"/>
      <c r="G2" s="83"/>
      <c r="H2" s="83"/>
      <c r="I2" s="83"/>
    </row>
    <row r="3" spans="1:9" ht="45.75" customHeight="1" x14ac:dyDescent="0.2">
      <c r="A3" s="531" t="s">
        <v>140</v>
      </c>
      <c r="B3" s="526" t="s">
        <v>212</v>
      </c>
      <c r="C3" s="532" t="s">
        <v>213</v>
      </c>
      <c r="D3" s="532" t="s">
        <v>214</v>
      </c>
      <c r="E3" s="83"/>
      <c r="F3" s="83"/>
      <c r="G3" s="83"/>
      <c r="H3" s="83"/>
    </row>
    <row r="4" spans="1:9" ht="30" customHeight="1" x14ac:dyDescent="0.2">
      <c r="A4" s="587">
        <v>1</v>
      </c>
      <c r="B4" s="508" t="s">
        <v>369</v>
      </c>
      <c r="C4" s="533">
        <f>4991271.27</f>
        <v>4991271.2699999996</v>
      </c>
      <c r="D4" s="533"/>
      <c r="E4" s="83"/>
      <c r="F4" s="83"/>
      <c r="G4" s="83"/>
      <c r="H4" s="83"/>
    </row>
    <row r="5" spans="1:9" ht="25.5" x14ac:dyDescent="0.2">
      <c r="A5" s="587"/>
      <c r="B5" s="508" t="s">
        <v>605</v>
      </c>
      <c r="C5" s="533">
        <v>36578.870000000003</v>
      </c>
      <c r="D5" s="533"/>
      <c r="E5" s="83"/>
      <c r="F5" s="83"/>
      <c r="G5" s="83"/>
      <c r="H5" s="83"/>
    </row>
    <row r="6" spans="1:9" ht="76.5" x14ac:dyDescent="0.2">
      <c r="A6" s="587"/>
      <c r="B6" s="508" t="s">
        <v>604</v>
      </c>
      <c r="C6" s="533">
        <v>193001.52</v>
      </c>
      <c r="D6" s="533"/>
      <c r="E6" s="83"/>
      <c r="F6" s="83"/>
      <c r="G6" s="83"/>
      <c r="H6" s="83"/>
    </row>
    <row r="7" spans="1:9" ht="25.5" x14ac:dyDescent="0.2">
      <c r="A7" s="587"/>
      <c r="B7" s="508" t="s">
        <v>237</v>
      </c>
      <c r="C7" s="509">
        <v>170433.84</v>
      </c>
      <c r="D7" s="509"/>
      <c r="E7" s="83"/>
      <c r="F7" s="83"/>
      <c r="G7" s="83"/>
      <c r="H7" s="83"/>
    </row>
    <row r="8" spans="1:9" s="463" customFormat="1" ht="25.5" x14ac:dyDescent="0.2">
      <c r="A8" s="587"/>
      <c r="B8" s="508" t="s">
        <v>265</v>
      </c>
      <c r="C8" s="509">
        <v>41701.120000000003</v>
      </c>
      <c r="D8" s="509"/>
      <c r="E8" s="464"/>
      <c r="F8" s="464"/>
      <c r="G8" s="464"/>
      <c r="H8" s="464"/>
    </row>
    <row r="9" spans="1:9" s="463" customFormat="1" ht="25.5" x14ac:dyDescent="0.2">
      <c r="A9" s="587"/>
      <c r="B9" s="508" t="s">
        <v>819</v>
      </c>
      <c r="C9" s="509">
        <f>67012.22+5592.78</f>
        <v>72605</v>
      </c>
      <c r="D9" s="509"/>
      <c r="E9" s="464"/>
      <c r="F9" s="464"/>
      <c r="G9" s="464"/>
      <c r="H9" s="464"/>
    </row>
    <row r="10" spans="1:9" ht="30" customHeight="1" x14ac:dyDescent="0.2">
      <c r="A10" s="534">
        <v>2</v>
      </c>
      <c r="B10" s="535" t="s">
        <v>607</v>
      </c>
      <c r="C10" s="536">
        <f>150484.73+7568.4+3200</f>
        <v>161253.13</v>
      </c>
      <c r="D10" s="536"/>
      <c r="E10" s="83"/>
      <c r="F10" s="83"/>
      <c r="G10" s="83"/>
      <c r="H10" s="83"/>
    </row>
    <row r="11" spans="1:9" ht="30" customHeight="1" x14ac:dyDescent="0.2">
      <c r="A11" s="534">
        <v>3</v>
      </c>
      <c r="B11" s="535" t="s">
        <v>614</v>
      </c>
      <c r="C11" s="537">
        <f>3235.77+134378.01</f>
        <v>137613.78</v>
      </c>
      <c r="D11" s="537"/>
      <c r="E11" s="83"/>
      <c r="F11" s="83"/>
      <c r="G11" s="83"/>
      <c r="H11" s="83"/>
    </row>
    <row r="12" spans="1:9" s="214" customFormat="1" ht="30" customHeight="1" x14ac:dyDescent="0.2">
      <c r="A12" s="534">
        <v>4</v>
      </c>
      <c r="B12" s="508" t="s">
        <v>623</v>
      </c>
      <c r="C12" s="538">
        <f>1049610.13+4332.52+893.5+3731.71</f>
        <v>1058567.8599999999</v>
      </c>
      <c r="D12" s="537"/>
      <c r="E12" s="502" t="s">
        <v>624</v>
      </c>
      <c r="F12" s="215"/>
      <c r="G12" s="215"/>
      <c r="H12" s="215"/>
    </row>
    <row r="13" spans="1:9" ht="30" customHeight="1" x14ac:dyDescent="0.2">
      <c r="A13" s="534">
        <v>5</v>
      </c>
      <c r="B13" s="508" t="s">
        <v>497</v>
      </c>
      <c r="C13" s="533">
        <f>220615.93+4445.73</f>
        <v>225061.66</v>
      </c>
      <c r="D13" s="533">
        <v>144997.10999999999</v>
      </c>
      <c r="E13" s="83"/>
      <c r="F13" s="83"/>
      <c r="G13" s="83"/>
      <c r="H13" s="83"/>
    </row>
    <row r="14" spans="1:9" ht="30" customHeight="1" x14ac:dyDescent="0.2">
      <c r="A14" s="586">
        <v>6</v>
      </c>
      <c r="B14" s="508" t="s">
        <v>370</v>
      </c>
      <c r="C14" s="533">
        <f>497449.34+11544.92</f>
        <v>508994.26</v>
      </c>
      <c r="D14" s="533">
        <v>86300.94</v>
      </c>
      <c r="E14" s="83"/>
      <c r="F14" s="83"/>
      <c r="G14" s="83"/>
      <c r="H14" s="83"/>
    </row>
    <row r="15" spans="1:9" ht="30" customHeight="1" x14ac:dyDescent="0.2">
      <c r="A15" s="586"/>
      <c r="B15" s="508" t="s">
        <v>409</v>
      </c>
      <c r="C15" s="533">
        <v>36000</v>
      </c>
      <c r="D15" s="533"/>
      <c r="E15" s="83"/>
      <c r="F15" s="83"/>
      <c r="G15" s="83"/>
      <c r="H15" s="83"/>
    </row>
    <row r="16" spans="1:9" ht="30" customHeight="1" x14ac:dyDescent="0.2">
      <c r="A16" s="534">
        <v>7</v>
      </c>
      <c r="B16" s="508" t="s">
        <v>371</v>
      </c>
      <c r="C16" s="533">
        <f>1836267.75+11821.54+22110</f>
        <v>1870199.29</v>
      </c>
      <c r="D16" s="533">
        <v>202099.45</v>
      </c>
      <c r="E16" s="83"/>
      <c r="F16" s="83"/>
      <c r="G16" s="83"/>
      <c r="H16" s="83"/>
    </row>
    <row r="17" spans="1:10" ht="30" customHeight="1" x14ac:dyDescent="0.2">
      <c r="A17" s="534">
        <v>8</v>
      </c>
      <c r="B17" s="508" t="s">
        <v>105</v>
      </c>
      <c r="C17" s="533">
        <f>74968.18+1990</f>
        <v>76958.179999999993</v>
      </c>
      <c r="D17" s="533"/>
      <c r="E17" s="83"/>
      <c r="F17" s="83"/>
      <c r="G17" s="83"/>
      <c r="H17" s="83"/>
    </row>
    <row r="18" spans="1:10" s="214" customFormat="1" ht="25.5" x14ac:dyDescent="0.2">
      <c r="A18" s="587">
        <v>9</v>
      </c>
      <c r="B18" s="508" t="s">
        <v>372</v>
      </c>
      <c r="C18" s="533">
        <f>6377+1057323.31</f>
        <v>1063700.31</v>
      </c>
      <c r="D18" s="533">
        <v>214042.11</v>
      </c>
      <c r="E18" s="215"/>
      <c r="F18" s="215"/>
      <c r="G18" s="215"/>
      <c r="H18" s="215"/>
    </row>
    <row r="19" spans="1:10" ht="38.25" x14ac:dyDescent="0.2">
      <c r="A19" s="587"/>
      <c r="B19" s="508" t="s">
        <v>379</v>
      </c>
      <c r="C19" s="509">
        <v>108400</v>
      </c>
      <c r="D19" s="509"/>
      <c r="E19" s="83"/>
      <c r="F19" s="83"/>
      <c r="G19" s="83"/>
      <c r="H19" s="83"/>
    </row>
    <row r="20" spans="1:10" ht="38.25" x14ac:dyDescent="0.2">
      <c r="A20" s="587"/>
      <c r="B20" s="508" t="s">
        <v>438</v>
      </c>
      <c r="C20" s="509">
        <v>5965.5</v>
      </c>
      <c r="D20" s="509"/>
      <c r="E20" s="83"/>
      <c r="F20" s="83"/>
      <c r="G20" s="83"/>
      <c r="H20" s="83"/>
    </row>
    <row r="21" spans="1:10" ht="30" customHeight="1" x14ac:dyDescent="0.2">
      <c r="A21" s="539">
        <v>10</v>
      </c>
      <c r="B21" s="508" t="s">
        <v>122</v>
      </c>
      <c r="C21" s="533">
        <f>36939.37+5141.4</f>
        <v>42080.770000000004</v>
      </c>
      <c r="D21" s="533"/>
      <c r="E21" s="106"/>
      <c r="F21" s="106"/>
      <c r="G21" s="106"/>
      <c r="H21" s="106"/>
      <c r="I21" s="1"/>
      <c r="J21" s="1"/>
    </row>
    <row r="22" spans="1:10" ht="30" customHeight="1" x14ac:dyDescent="0.2">
      <c r="A22" s="539">
        <v>11</v>
      </c>
      <c r="B22" s="508" t="s">
        <v>123</v>
      </c>
      <c r="C22" s="533">
        <v>278599.32</v>
      </c>
      <c r="D22" s="533"/>
      <c r="E22" s="86"/>
      <c r="F22" s="83"/>
      <c r="G22" s="83"/>
      <c r="H22" s="83"/>
      <c r="I22" s="83"/>
    </row>
    <row r="23" spans="1:10" s="463" customFormat="1" ht="30" customHeight="1" x14ac:dyDescent="0.2">
      <c r="A23" s="534">
        <v>12</v>
      </c>
      <c r="B23" s="508" t="s">
        <v>788</v>
      </c>
      <c r="C23" s="540">
        <v>28206.27</v>
      </c>
      <c r="D23" s="540"/>
      <c r="E23" s="467"/>
      <c r="F23" s="464"/>
      <c r="G23" s="464"/>
      <c r="H23" s="464"/>
      <c r="I23" s="464"/>
    </row>
    <row r="24" spans="1:10" ht="30" customHeight="1" x14ac:dyDescent="0.2">
      <c r="A24" s="534">
        <v>13</v>
      </c>
      <c r="B24" s="508" t="s">
        <v>792</v>
      </c>
      <c r="C24" s="541">
        <f>8803.6+314093.74</f>
        <v>322897.33999999997</v>
      </c>
      <c r="D24" s="541"/>
      <c r="E24" s="86"/>
      <c r="F24" s="83"/>
      <c r="G24" s="83"/>
      <c r="H24" s="83"/>
      <c r="I24" s="83"/>
    </row>
    <row r="25" spans="1:10" s="214" customFormat="1" ht="30" customHeight="1" x14ac:dyDescent="0.2">
      <c r="A25" s="534">
        <v>14</v>
      </c>
      <c r="B25" s="508" t="s">
        <v>803</v>
      </c>
      <c r="C25" s="540">
        <v>150000</v>
      </c>
      <c r="D25" s="540">
        <v>275000</v>
      </c>
      <c r="E25" s="197"/>
      <c r="F25" s="215"/>
      <c r="G25" s="215"/>
      <c r="H25" s="215"/>
      <c r="I25" s="215"/>
    </row>
    <row r="26" spans="1:10" s="214" customFormat="1" ht="30" customHeight="1" x14ac:dyDescent="0.2">
      <c r="A26" s="587"/>
      <c r="B26" s="587"/>
      <c r="C26" s="542">
        <f>SUM(C4:C25)</f>
        <v>11580089.289999997</v>
      </c>
      <c r="D26" s="542">
        <f>SUM(D4:D25)</f>
        <v>922439.61</v>
      </c>
      <c r="E26" s="197"/>
      <c r="F26" s="215"/>
      <c r="G26" s="215"/>
      <c r="H26" s="215"/>
      <c r="I26" s="215"/>
    </row>
    <row r="27" spans="1:10" s="214" customFormat="1" ht="12.75" customHeight="1" x14ac:dyDescent="0.2">
      <c r="A27" s="468"/>
      <c r="B27" s="271"/>
      <c r="C27" s="271"/>
      <c r="D27" s="271"/>
      <c r="E27" s="197"/>
      <c r="F27" s="215"/>
      <c r="G27" s="215"/>
      <c r="H27" s="215"/>
      <c r="I27" s="215"/>
    </row>
    <row r="28" spans="1:10" s="214" customFormat="1" ht="12.75" customHeight="1" x14ac:dyDescent="0.2">
      <c r="A28" s="468"/>
      <c r="B28" s="271"/>
      <c r="C28" s="271"/>
      <c r="D28" s="271"/>
      <c r="E28" s="197"/>
      <c r="F28" s="215"/>
      <c r="G28" s="215"/>
      <c r="H28" s="215"/>
      <c r="I28" s="215"/>
    </row>
    <row r="29" spans="1:10" s="214" customFormat="1" ht="12.75" customHeight="1" x14ac:dyDescent="0.2">
      <c r="A29" s="468"/>
      <c r="B29" s="271"/>
      <c r="C29" s="271"/>
      <c r="D29" s="271"/>
      <c r="E29" s="197"/>
      <c r="F29" s="215"/>
      <c r="G29" s="215"/>
      <c r="H29" s="215"/>
      <c r="I29" s="215"/>
    </row>
    <row r="30" spans="1:10" s="214" customFormat="1" ht="12.75" customHeight="1" x14ac:dyDescent="0.2">
      <c r="A30" s="468"/>
      <c r="B30" s="271"/>
      <c r="C30" s="271"/>
      <c r="D30" s="271"/>
      <c r="E30" s="197"/>
      <c r="F30" s="215"/>
      <c r="G30" s="215"/>
      <c r="H30" s="215"/>
      <c r="I30" s="215"/>
    </row>
    <row r="31" spans="1:10" s="214" customFormat="1" ht="12.75" customHeight="1" x14ac:dyDescent="0.2">
      <c r="A31" s="468"/>
      <c r="B31" s="271"/>
      <c r="C31" s="271"/>
      <c r="D31" s="271"/>
      <c r="E31" s="197"/>
      <c r="F31" s="215"/>
      <c r="G31" s="215"/>
      <c r="H31" s="215"/>
      <c r="I31" s="215"/>
    </row>
    <row r="32" spans="1:10" s="214" customFormat="1" ht="12.75" customHeight="1" x14ac:dyDescent="0.2">
      <c r="A32" s="468"/>
      <c r="B32" s="271"/>
      <c r="C32" s="271"/>
      <c r="D32" s="271"/>
      <c r="E32" s="197"/>
      <c r="F32" s="215"/>
      <c r="G32" s="215"/>
      <c r="H32" s="215"/>
      <c r="I32" s="215"/>
    </row>
    <row r="33" spans="1:9" s="214" customFormat="1" ht="12.75" customHeight="1" x14ac:dyDescent="0.2">
      <c r="A33" s="468"/>
      <c r="B33" s="271"/>
      <c r="C33" s="271"/>
      <c r="D33" s="271"/>
      <c r="E33" s="197"/>
      <c r="F33" s="215"/>
      <c r="G33" s="215"/>
      <c r="H33" s="215"/>
      <c r="I33" s="215"/>
    </row>
    <row r="34" spans="1:9" s="214" customFormat="1" ht="12.75" customHeight="1" x14ac:dyDescent="0.2">
      <c r="A34" s="468"/>
      <c r="B34" s="271"/>
      <c r="C34" s="271"/>
      <c r="D34" s="271"/>
      <c r="E34" s="197"/>
      <c r="F34" s="215"/>
      <c r="G34" s="215"/>
      <c r="H34" s="215"/>
      <c r="I34" s="215"/>
    </row>
    <row r="35" spans="1:9" s="214" customFormat="1" ht="12.75" customHeight="1" x14ac:dyDescent="0.2">
      <c r="A35" s="468"/>
      <c r="B35" s="271"/>
      <c r="C35" s="271"/>
      <c r="D35" s="271"/>
      <c r="E35" s="197"/>
      <c r="F35" s="215"/>
      <c r="G35" s="215"/>
      <c r="H35" s="215"/>
      <c r="I35" s="215"/>
    </row>
    <row r="36" spans="1:9" x14ac:dyDescent="0.2">
      <c r="A36" s="468"/>
      <c r="B36" s="271"/>
      <c r="C36" s="271"/>
      <c r="D36" s="271"/>
    </row>
    <row r="37" spans="1:9" x14ac:dyDescent="0.2">
      <c r="A37" s="468"/>
      <c r="B37" s="271"/>
      <c r="C37" s="271"/>
      <c r="D37" s="271"/>
    </row>
    <row r="38" spans="1:9" x14ac:dyDescent="0.2">
      <c r="A38" s="468"/>
      <c r="B38" s="271"/>
      <c r="C38" s="271"/>
      <c r="D38" s="271"/>
    </row>
    <row r="39" spans="1:9" x14ac:dyDescent="0.2">
      <c r="A39" s="468"/>
      <c r="B39" s="271"/>
      <c r="C39" s="271"/>
      <c r="D39" s="271"/>
    </row>
    <row r="40" spans="1:9" x14ac:dyDescent="0.2">
      <c r="A40" s="468"/>
      <c r="B40" s="271"/>
      <c r="C40" s="271"/>
      <c r="D40" s="271"/>
    </row>
    <row r="41" spans="1:9" x14ac:dyDescent="0.2">
      <c r="A41" s="468"/>
      <c r="B41" s="271"/>
      <c r="C41" s="271"/>
      <c r="D41" s="271"/>
    </row>
    <row r="42" spans="1:9" x14ac:dyDescent="0.2">
      <c r="A42" s="468"/>
      <c r="B42" s="271"/>
      <c r="C42" s="271"/>
      <c r="D42" s="271"/>
    </row>
    <row r="43" spans="1:9" x14ac:dyDescent="0.2">
      <c r="A43" s="468"/>
      <c r="B43" s="271"/>
      <c r="C43" s="271"/>
      <c r="D43" s="271"/>
    </row>
    <row r="44" spans="1:9" x14ac:dyDescent="0.2">
      <c r="A44" s="468"/>
      <c r="B44" s="271"/>
      <c r="C44" s="271"/>
      <c r="D44" s="271"/>
    </row>
    <row r="45" spans="1:9" x14ac:dyDescent="0.2">
      <c r="A45" s="468"/>
    </row>
    <row r="46" spans="1:9" x14ac:dyDescent="0.2">
      <c r="A46" s="468"/>
    </row>
    <row r="47" spans="1:9" x14ac:dyDescent="0.2">
      <c r="A47" s="468"/>
    </row>
    <row r="48" spans="1:9" x14ac:dyDescent="0.2">
      <c r="A48" s="468"/>
    </row>
    <row r="49" spans="1:1" x14ac:dyDescent="0.2">
      <c r="A49" s="468"/>
    </row>
  </sheetData>
  <sheetProtection selectLockedCells="1" selectUnlockedCells="1"/>
  <mergeCells count="4">
    <mergeCell ref="A14:A15"/>
    <mergeCell ref="A18:A20"/>
    <mergeCell ref="A26:B26"/>
    <mergeCell ref="A4:A9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opLeftCell="A204" zoomScaleNormal="100" workbookViewId="0">
      <selection activeCell="E229" sqref="E229"/>
    </sheetView>
  </sheetViews>
  <sheetFormatPr defaultColWidth="9.140625" defaultRowHeight="12.75" x14ac:dyDescent="0.2"/>
  <cols>
    <col min="1" max="1" width="4.28515625" style="1" customWidth="1"/>
    <col min="2" max="2" width="48.5703125" style="51" customWidth="1"/>
    <col min="3" max="3" width="19" style="2" customWidth="1"/>
    <col min="4" max="4" width="28.28515625" style="52" customWidth="1"/>
    <col min="5" max="5" width="18.140625" style="5" customWidth="1"/>
    <col min="6" max="6" width="16" style="5" customWidth="1"/>
    <col min="7" max="7" width="9.140625" style="5"/>
    <col min="8" max="8" width="13.85546875" style="5" customWidth="1"/>
    <col min="9" max="16384" width="9.140625" style="5"/>
  </cols>
  <sheetData>
    <row r="1" spans="1:5" x14ac:dyDescent="0.2">
      <c r="A1" s="53"/>
      <c r="D1" s="54" t="s">
        <v>412</v>
      </c>
    </row>
    <row r="2" spans="1:5" x14ac:dyDescent="0.2">
      <c r="A2" s="55"/>
      <c r="B2" s="56"/>
      <c r="C2" s="57"/>
      <c r="D2" s="58" t="s">
        <v>127</v>
      </c>
    </row>
    <row r="3" spans="1:5" x14ac:dyDescent="0.2">
      <c r="A3" s="102" t="s">
        <v>128</v>
      </c>
      <c r="B3" s="59" t="s">
        <v>129</v>
      </c>
      <c r="C3" s="7" t="s">
        <v>130</v>
      </c>
      <c r="D3" s="60" t="s">
        <v>131</v>
      </c>
    </row>
    <row r="4" spans="1:5" ht="15.75" customHeight="1" x14ac:dyDescent="0.2">
      <c r="A4" s="588" t="s">
        <v>132</v>
      </c>
      <c r="B4" s="588"/>
      <c r="C4" s="588"/>
      <c r="D4" s="588"/>
    </row>
    <row r="5" spans="1:5" s="141" customFormat="1" x14ac:dyDescent="0.2">
      <c r="A5" s="270">
        <v>1</v>
      </c>
      <c r="B5" s="61" t="s">
        <v>262</v>
      </c>
      <c r="C5" s="33">
        <v>2016</v>
      </c>
      <c r="D5" s="336">
        <v>3504.02</v>
      </c>
    </row>
    <row r="6" spans="1:5" s="141" customFormat="1" x14ac:dyDescent="0.2">
      <c r="A6" s="503">
        <v>2</v>
      </c>
      <c r="B6" s="61" t="s">
        <v>136</v>
      </c>
      <c r="C6" s="33">
        <v>2016</v>
      </c>
      <c r="D6" s="336">
        <v>1431.21</v>
      </c>
      <c r="E6" s="512"/>
    </row>
    <row r="7" spans="1:5" s="141" customFormat="1" x14ac:dyDescent="0.2">
      <c r="A7" s="503">
        <v>3</v>
      </c>
      <c r="B7" s="61" t="s">
        <v>264</v>
      </c>
      <c r="C7" s="33">
        <v>2016</v>
      </c>
      <c r="D7" s="336">
        <v>1515.3</v>
      </c>
    </row>
    <row r="8" spans="1:5" s="141" customFormat="1" x14ac:dyDescent="0.2">
      <c r="A8" s="503">
        <v>4</v>
      </c>
      <c r="B8" s="61" t="s">
        <v>291</v>
      </c>
      <c r="C8" s="116">
        <v>2017</v>
      </c>
      <c r="D8" s="336">
        <v>4256</v>
      </c>
      <c r="E8" s="117"/>
    </row>
    <row r="9" spans="1:5" s="141" customFormat="1" x14ac:dyDescent="0.2">
      <c r="A9" s="503">
        <v>5</v>
      </c>
      <c r="B9" s="85" t="s">
        <v>292</v>
      </c>
      <c r="C9" s="116">
        <v>2017</v>
      </c>
      <c r="D9" s="336">
        <v>3090</v>
      </c>
      <c r="E9" s="117"/>
    </row>
    <row r="10" spans="1:5" s="141" customFormat="1" x14ac:dyDescent="0.2">
      <c r="A10" s="503">
        <v>6</v>
      </c>
      <c r="B10" s="85" t="s">
        <v>133</v>
      </c>
      <c r="C10" s="116">
        <v>2016</v>
      </c>
      <c r="D10" s="336">
        <v>13530</v>
      </c>
      <c r="E10" s="117"/>
    </row>
    <row r="11" spans="1:5" s="141" customFormat="1" x14ac:dyDescent="0.2">
      <c r="A11" s="503">
        <v>7</v>
      </c>
      <c r="B11" s="85" t="s">
        <v>293</v>
      </c>
      <c r="C11" s="116">
        <v>2016</v>
      </c>
      <c r="D11" s="336">
        <v>3504.02</v>
      </c>
      <c r="E11" s="117"/>
    </row>
    <row r="12" spans="1:5" s="141" customFormat="1" x14ac:dyDescent="0.2">
      <c r="A12" s="503">
        <v>8</v>
      </c>
      <c r="B12" s="61" t="s">
        <v>382</v>
      </c>
      <c r="C12" s="116">
        <v>2017</v>
      </c>
      <c r="D12" s="336">
        <v>15000</v>
      </c>
      <c r="E12" s="117"/>
    </row>
    <row r="13" spans="1:5" s="141" customFormat="1" x14ac:dyDescent="0.2">
      <c r="A13" s="503">
        <v>9</v>
      </c>
      <c r="B13" s="61" t="s">
        <v>383</v>
      </c>
      <c r="C13" s="116">
        <v>2017</v>
      </c>
      <c r="D13" s="336">
        <v>10054.02</v>
      </c>
      <c r="E13" s="117"/>
    </row>
    <row r="14" spans="1:5" s="217" customFormat="1" x14ac:dyDescent="0.2">
      <c r="A14" s="503">
        <v>10</v>
      </c>
      <c r="B14" s="218" t="s">
        <v>573</v>
      </c>
      <c r="C14" s="219">
        <v>2018</v>
      </c>
      <c r="D14" s="336">
        <v>6017</v>
      </c>
      <c r="E14" s="216"/>
    </row>
    <row r="15" spans="1:5" s="217" customFormat="1" x14ac:dyDescent="0.2">
      <c r="A15" s="503">
        <v>11</v>
      </c>
      <c r="B15" s="218" t="s">
        <v>439</v>
      </c>
      <c r="C15" s="219">
        <v>2019</v>
      </c>
      <c r="D15" s="336">
        <v>1075</v>
      </c>
      <c r="E15" s="216"/>
    </row>
    <row r="16" spans="1:5" s="217" customFormat="1" x14ac:dyDescent="0.2">
      <c r="A16" s="503">
        <v>12</v>
      </c>
      <c r="B16" s="218" t="s">
        <v>440</v>
      </c>
      <c r="C16" s="219">
        <v>2018</v>
      </c>
      <c r="D16" s="336">
        <v>2379</v>
      </c>
      <c r="E16" s="216"/>
    </row>
    <row r="17" spans="1:5" s="217" customFormat="1" x14ac:dyDescent="0.2">
      <c r="A17" s="503">
        <v>13</v>
      </c>
      <c r="B17" s="218" t="s">
        <v>441</v>
      </c>
      <c r="C17" s="219">
        <v>2019</v>
      </c>
      <c r="D17" s="336">
        <v>950</v>
      </c>
      <c r="E17" s="216"/>
    </row>
    <row r="18" spans="1:5" s="217" customFormat="1" x14ac:dyDescent="0.2">
      <c r="A18" s="503">
        <v>14</v>
      </c>
      <c r="B18" s="218" t="s">
        <v>442</v>
      </c>
      <c r="C18" s="219">
        <v>2018</v>
      </c>
      <c r="D18" s="336">
        <v>299</v>
      </c>
      <c r="E18" s="216"/>
    </row>
    <row r="19" spans="1:5" s="217" customFormat="1" x14ac:dyDescent="0.2">
      <c r="A19" s="503">
        <v>15</v>
      </c>
      <c r="B19" s="218" t="s">
        <v>443</v>
      </c>
      <c r="C19" s="219">
        <v>2017</v>
      </c>
      <c r="D19" s="336">
        <v>5027.01</v>
      </c>
      <c r="E19" s="216"/>
    </row>
    <row r="20" spans="1:5" s="217" customFormat="1" x14ac:dyDescent="0.2">
      <c r="A20" s="503">
        <v>16</v>
      </c>
      <c r="B20" s="218" t="s">
        <v>443</v>
      </c>
      <c r="C20" s="219">
        <v>2017</v>
      </c>
      <c r="D20" s="336">
        <v>5027.01</v>
      </c>
      <c r="E20" s="216"/>
    </row>
    <row r="21" spans="1:5" s="287" customFormat="1" x14ac:dyDescent="0.2">
      <c r="A21" s="503">
        <v>17</v>
      </c>
      <c r="B21" s="288" t="s">
        <v>472</v>
      </c>
      <c r="C21" s="289">
        <v>2019</v>
      </c>
      <c r="D21" s="336">
        <v>1350</v>
      </c>
      <c r="E21" s="286"/>
    </row>
    <row r="22" spans="1:5" s="287" customFormat="1" x14ac:dyDescent="0.2">
      <c r="A22" s="503">
        <v>18</v>
      </c>
      <c r="B22" s="288" t="s">
        <v>472</v>
      </c>
      <c r="C22" s="289">
        <v>2019</v>
      </c>
      <c r="D22" s="336">
        <v>1350</v>
      </c>
      <c r="E22" s="286"/>
    </row>
    <row r="23" spans="1:5" s="287" customFormat="1" x14ac:dyDescent="0.2">
      <c r="A23" s="503">
        <v>19</v>
      </c>
      <c r="B23" s="288" t="s">
        <v>473</v>
      </c>
      <c r="C23" s="289">
        <v>2019</v>
      </c>
      <c r="D23" s="336">
        <v>3314.82</v>
      </c>
      <c r="E23" s="286"/>
    </row>
    <row r="24" spans="1:5" s="287" customFormat="1" x14ac:dyDescent="0.2">
      <c r="A24" s="503">
        <v>20</v>
      </c>
      <c r="B24" s="288" t="s">
        <v>473</v>
      </c>
      <c r="C24" s="289">
        <v>2019</v>
      </c>
      <c r="D24" s="336">
        <v>3314.82</v>
      </c>
      <c r="E24" s="286"/>
    </row>
    <row r="25" spans="1:5" s="287" customFormat="1" x14ac:dyDescent="0.2">
      <c r="A25" s="503">
        <v>21</v>
      </c>
      <c r="B25" s="288" t="s">
        <v>473</v>
      </c>
      <c r="C25" s="289">
        <v>2019</v>
      </c>
      <c r="D25" s="336">
        <v>3314.82</v>
      </c>
      <c r="E25" s="286"/>
    </row>
    <row r="26" spans="1:5" s="287" customFormat="1" x14ac:dyDescent="0.2">
      <c r="A26" s="503">
        <v>22</v>
      </c>
      <c r="B26" s="288" t="s">
        <v>473</v>
      </c>
      <c r="C26" s="289">
        <v>2019</v>
      </c>
      <c r="D26" s="336">
        <v>3626.85</v>
      </c>
      <c r="E26" s="286"/>
    </row>
    <row r="27" spans="1:5" s="287" customFormat="1" x14ac:dyDescent="0.2">
      <c r="A27" s="503">
        <v>23</v>
      </c>
      <c r="B27" s="288" t="s">
        <v>473</v>
      </c>
      <c r="C27" s="289">
        <v>2019</v>
      </c>
      <c r="D27" s="290">
        <v>3626.85</v>
      </c>
      <c r="E27" s="286"/>
    </row>
    <row r="28" spans="1:5" s="287" customFormat="1" x14ac:dyDescent="0.2">
      <c r="A28" s="503">
        <v>24</v>
      </c>
      <c r="B28" s="288" t="s">
        <v>473</v>
      </c>
      <c r="C28" s="289">
        <v>2019</v>
      </c>
      <c r="D28" s="290">
        <v>3626.85</v>
      </c>
      <c r="E28" s="286"/>
    </row>
    <row r="29" spans="1:5" s="287" customFormat="1" x14ac:dyDescent="0.2">
      <c r="A29" s="503">
        <v>25</v>
      </c>
      <c r="B29" s="288" t="s">
        <v>473</v>
      </c>
      <c r="C29" s="289">
        <v>2019</v>
      </c>
      <c r="D29" s="290">
        <v>3626.85</v>
      </c>
      <c r="E29" s="286"/>
    </row>
    <row r="30" spans="1:5" s="287" customFormat="1" x14ac:dyDescent="0.2">
      <c r="A30" s="503">
        <v>26</v>
      </c>
      <c r="B30" s="288" t="s">
        <v>474</v>
      </c>
      <c r="C30" s="289">
        <v>2019</v>
      </c>
      <c r="D30" s="290">
        <v>1147.97</v>
      </c>
      <c r="E30" s="286"/>
    </row>
    <row r="31" spans="1:5" s="287" customFormat="1" x14ac:dyDescent="0.2">
      <c r="A31" s="503">
        <v>27</v>
      </c>
      <c r="B31" s="288" t="s">
        <v>263</v>
      </c>
      <c r="C31" s="289">
        <v>2020</v>
      </c>
      <c r="D31" s="290">
        <v>2457.88</v>
      </c>
      <c r="E31" s="286"/>
    </row>
    <row r="32" spans="1:5" s="287" customFormat="1" x14ac:dyDescent="0.2">
      <c r="A32" s="503">
        <v>28</v>
      </c>
      <c r="B32" s="288" t="s">
        <v>475</v>
      </c>
      <c r="C32" s="289">
        <v>2019</v>
      </c>
      <c r="D32" s="290">
        <v>7293.9</v>
      </c>
      <c r="E32" s="286"/>
    </row>
    <row r="33" spans="1:5" s="332" customFormat="1" x14ac:dyDescent="0.2">
      <c r="A33" s="503">
        <v>29</v>
      </c>
      <c r="B33" s="330" t="s">
        <v>574</v>
      </c>
      <c r="C33" s="310">
        <v>2020</v>
      </c>
      <c r="D33" s="336">
        <v>3929.92</v>
      </c>
      <c r="E33" s="286"/>
    </row>
    <row r="34" spans="1:5" s="332" customFormat="1" x14ac:dyDescent="0.2">
      <c r="A34" s="503">
        <v>30</v>
      </c>
      <c r="B34" s="330" t="s">
        <v>575</v>
      </c>
      <c r="C34" s="310">
        <v>2017</v>
      </c>
      <c r="D34" s="336">
        <v>1948.99</v>
      </c>
      <c r="E34" s="286"/>
    </row>
    <row r="35" spans="1:5" s="332" customFormat="1" x14ac:dyDescent="0.2">
      <c r="A35" s="503">
        <v>31</v>
      </c>
      <c r="B35" s="330" t="s">
        <v>576</v>
      </c>
      <c r="C35" s="310">
        <v>2020</v>
      </c>
      <c r="D35" s="336">
        <v>21641.8</v>
      </c>
      <c r="E35" s="286"/>
    </row>
    <row r="36" spans="1:5" s="332" customFormat="1" x14ac:dyDescent="0.2">
      <c r="A36" s="503">
        <v>32</v>
      </c>
      <c r="B36" s="330" t="s">
        <v>577</v>
      </c>
      <c r="C36" s="310">
        <v>2020</v>
      </c>
      <c r="D36" s="336">
        <v>1164.3499999999999</v>
      </c>
      <c r="E36" s="286"/>
    </row>
    <row r="37" spans="1:5" ht="12.75" customHeight="1" x14ac:dyDescent="0.2">
      <c r="A37" s="565" t="s">
        <v>85</v>
      </c>
      <c r="B37" s="565"/>
      <c r="C37" s="565"/>
      <c r="D37" s="372">
        <f>SUM(D5:D36)</f>
        <v>143395.26000000004</v>
      </c>
      <c r="E37" s="337"/>
    </row>
    <row r="38" spans="1:5" ht="12.75" customHeight="1" x14ac:dyDescent="0.2">
      <c r="A38" s="591" t="s">
        <v>610</v>
      </c>
      <c r="B38" s="591"/>
      <c r="C38" s="591"/>
      <c r="D38" s="591"/>
    </row>
    <row r="39" spans="1:5" s="141" customFormat="1" x14ac:dyDescent="0.2">
      <c r="A39" s="435">
        <v>1</v>
      </c>
      <c r="B39" s="436" t="s">
        <v>611</v>
      </c>
      <c r="C39" s="437">
        <v>2018</v>
      </c>
      <c r="D39" s="438">
        <v>1159</v>
      </c>
    </row>
    <row r="40" spans="1:5" s="141" customFormat="1" x14ac:dyDescent="0.2">
      <c r="A40" s="435">
        <v>2</v>
      </c>
      <c r="B40" s="436" t="s">
        <v>612</v>
      </c>
      <c r="C40" s="437">
        <v>2018</v>
      </c>
      <c r="D40" s="438">
        <v>7111.86</v>
      </c>
    </row>
    <row r="41" spans="1:5" s="141" customFormat="1" x14ac:dyDescent="0.2">
      <c r="A41" s="572" t="s">
        <v>85</v>
      </c>
      <c r="B41" s="572"/>
      <c r="C41" s="572"/>
      <c r="D41" s="430">
        <f>SUM(D39:D40)</f>
        <v>8270.86</v>
      </c>
    </row>
    <row r="42" spans="1:5" s="141" customFormat="1" x14ac:dyDescent="0.2">
      <c r="A42" s="591" t="s">
        <v>615</v>
      </c>
      <c r="B42" s="591"/>
      <c r="C42" s="591"/>
      <c r="D42" s="440"/>
    </row>
    <row r="43" spans="1:5" s="332" customFormat="1" x14ac:dyDescent="0.2">
      <c r="A43" s="505"/>
      <c r="B43" s="544" t="s">
        <v>239</v>
      </c>
      <c r="C43" s="505"/>
      <c r="D43" s="506"/>
    </row>
    <row r="44" spans="1:5" s="141" customFormat="1" x14ac:dyDescent="0.2">
      <c r="A44" s="441"/>
      <c r="B44" s="441" t="s">
        <v>85</v>
      </c>
      <c r="C44" s="441"/>
      <c r="D44" s="442">
        <v>0</v>
      </c>
    </row>
    <row r="45" spans="1:5" s="141" customFormat="1" x14ac:dyDescent="0.2">
      <c r="A45" s="592" t="s">
        <v>625</v>
      </c>
      <c r="B45" s="593"/>
      <c r="C45" s="593"/>
      <c r="D45" s="594"/>
    </row>
    <row r="46" spans="1:5" s="332" customFormat="1" x14ac:dyDescent="0.2">
      <c r="A46" s="437">
        <v>1</v>
      </c>
      <c r="B46" s="474" t="s">
        <v>626</v>
      </c>
      <c r="C46" s="475">
        <v>2016</v>
      </c>
      <c r="D46" s="476">
        <v>1421.95</v>
      </c>
    </row>
    <row r="47" spans="1:5" x14ac:dyDescent="0.2">
      <c r="A47" s="437">
        <v>2</v>
      </c>
      <c r="B47" s="474" t="s">
        <v>627</v>
      </c>
      <c r="C47" s="475">
        <v>2017</v>
      </c>
      <c r="D47" s="476">
        <v>3990</v>
      </c>
      <c r="E47" s="338"/>
    </row>
    <row r="48" spans="1:5" ht="12.75" customHeight="1" x14ac:dyDescent="0.2">
      <c r="A48" s="437">
        <v>3</v>
      </c>
      <c r="B48" s="474" t="s">
        <v>628</v>
      </c>
      <c r="C48" s="475">
        <v>2017</v>
      </c>
      <c r="D48" s="476">
        <v>926.01</v>
      </c>
    </row>
    <row r="49" spans="1:4" s="141" customFormat="1" ht="25.5" x14ac:dyDescent="0.2">
      <c r="A49" s="437">
        <v>4</v>
      </c>
      <c r="B49" s="474" t="s">
        <v>629</v>
      </c>
      <c r="C49" s="475">
        <v>2018</v>
      </c>
      <c r="D49" s="477">
        <v>13169.02</v>
      </c>
    </row>
    <row r="50" spans="1:4" s="141" customFormat="1" x14ac:dyDescent="0.2">
      <c r="A50" s="437">
        <v>5</v>
      </c>
      <c r="B50" s="436" t="s">
        <v>630</v>
      </c>
      <c r="C50" s="475">
        <v>2018</v>
      </c>
      <c r="D50" s="477">
        <v>2799</v>
      </c>
    </row>
    <row r="51" spans="1:4" s="141" customFormat="1" x14ac:dyDescent="0.2">
      <c r="A51" s="437">
        <v>6</v>
      </c>
      <c r="B51" s="436" t="s">
        <v>631</v>
      </c>
      <c r="C51" s="475">
        <v>2018</v>
      </c>
      <c r="D51" s="477">
        <v>690.98</v>
      </c>
    </row>
    <row r="52" spans="1:4" s="141" customFormat="1" x14ac:dyDescent="0.2">
      <c r="A52" s="437">
        <v>7</v>
      </c>
      <c r="B52" s="436" t="s">
        <v>632</v>
      </c>
      <c r="C52" s="475">
        <v>2018</v>
      </c>
      <c r="D52" s="477">
        <v>1381.95</v>
      </c>
    </row>
    <row r="53" spans="1:4" s="141" customFormat="1" x14ac:dyDescent="0.2">
      <c r="A53" s="437">
        <v>8</v>
      </c>
      <c r="B53" s="436" t="s">
        <v>633</v>
      </c>
      <c r="C53" s="475">
        <v>2018</v>
      </c>
      <c r="D53" s="477">
        <v>545.97</v>
      </c>
    </row>
    <row r="54" spans="1:4" s="141" customFormat="1" x14ac:dyDescent="0.2">
      <c r="A54" s="437">
        <v>10</v>
      </c>
      <c r="B54" s="436" t="s">
        <v>634</v>
      </c>
      <c r="C54" s="475">
        <v>2020</v>
      </c>
      <c r="D54" s="477">
        <v>3450</v>
      </c>
    </row>
    <row r="55" spans="1:4" s="141" customFormat="1" x14ac:dyDescent="0.2">
      <c r="A55" s="465"/>
      <c r="B55" s="465" t="s">
        <v>85</v>
      </c>
      <c r="C55" s="465"/>
      <c r="D55" s="469">
        <f>SUM(D46:D54)</f>
        <v>28374.880000000001</v>
      </c>
    </row>
    <row r="56" spans="1:4" s="141" customFormat="1" x14ac:dyDescent="0.2">
      <c r="A56" s="589" t="s">
        <v>498</v>
      </c>
      <c r="B56" s="589"/>
      <c r="C56" s="589"/>
      <c r="D56" s="62"/>
    </row>
    <row r="57" spans="1:4" s="222" customFormat="1" x14ac:dyDescent="0.2">
      <c r="A57" s="179">
        <v>1</v>
      </c>
      <c r="B57" s="16" t="s">
        <v>266</v>
      </c>
      <c r="C57" s="33">
        <v>2016</v>
      </c>
      <c r="D57" s="243">
        <v>793.35</v>
      </c>
    </row>
    <row r="58" spans="1:4" s="222" customFormat="1" x14ac:dyDescent="0.2">
      <c r="A58" s="270">
        <v>2</v>
      </c>
      <c r="B58" s="16" t="s">
        <v>267</v>
      </c>
      <c r="C58" s="33">
        <v>2016</v>
      </c>
      <c r="D58" s="243">
        <v>630</v>
      </c>
    </row>
    <row r="59" spans="1:4" s="332" customFormat="1" x14ac:dyDescent="0.2">
      <c r="A59" s="270">
        <v>3</v>
      </c>
      <c r="B59" s="16" t="s">
        <v>294</v>
      </c>
      <c r="C59" s="33">
        <v>2016</v>
      </c>
      <c r="D59" s="243">
        <v>999</v>
      </c>
    </row>
    <row r="60" spans="1:4" s="332" customFormat="1" x14ac:dyDescent="0.2">
      <c r="A60" s="270">
        <v>4</v>
      </c>
      <c r="B60" s="16" t="s">
        <v>295</v>
      </c>
      <c r="C60" s="33">
        <v>2016</v>
      </c>
      <c r="D60" s="243">
        <v>30000</v>
      </c>
    </row>
    <row r="61" spans="1:4" s="332" customFormat="1" x14ac:dyDescent="0.2">
      <c r="A61" s="270">
        <v>5</v>
      </c>
      <c r="B61" s="16" t="s">
        <v>384</v>
      </c>
      <c r="C61" s="33">
        <v>2017</v>
      </c>
      <c r="D61" s="243">
        <v>3500</v>
      </c>
    </row>
    <row r="62" spans="1:4" s="332" customFormat="1" x14ac:dyDescent="0.2">
      <c r="A62" s="270">
        <v>6</v>
      </c>
      <c r="B62" s="16" t="s">
        <v>385</v>
      </c>
      <c r="C62" s="33">
        <v>2017</v>
      </c>
      <c r="D62" s="243">
        <v>14000</v>
      </c>
    </row>
    <row r="63" spans="1:4" s="332" customFormat="1" x14ac:dyDescent="0.2">
      <c r="A63" s="270">
        <v>7</v>
      </c>
      <c r="B63" s="16" t="s">
        <v>386</v>
      </c>
      <c r="C63" s="33">
        <v>2017</v>
      </c>
      <c r="D63" s="243">
        <v>4256</v>
      </c>
    </row>
    <row r="64" spans="1:4" s="332" customFormat="1" x14ac:dyDescent="0.2">
      <c r="A64" s="270">
        <v>8</v>
      </c>
      <c r="B64" s="16" t="s">
        <v>292</v>
      </c>
      <c r="C64" s="33">
        <v>2017</v>
      </c>
      <c r="D64" s="243">
        <v>3090</v>
      </c>
    </row>
    <row r="65" spans="1:6" s="332" customFormat="1" x14ac:dyDescent="0.2">
      <c r="A65" s="270">
        <v>9</v>
      </c>
      <c r="B65" s="16" t="s">
        <v>387</v>
      </c>
      <c r="C65" s="33">
        <v>2018</v>
      </c>
      <c r="D65" s="243">
        <v>5757</v>
      </c>
    </row>
    <row r="66" spans="1:6" s="332" customFormat="1" x14ac:dyDescent="0.2">
      <c r="A66" s="270">
        <v>10</v>
      </c>
      <c r="B66" s="220" t="s">
        <v>444</v>
      </c>
      <c r="C66" s="221">
        <v>2019</v>
      </c>
      <c r="D66" s="243">
        <v>318.89999999999998</v>
      </c>
    </row>
    <row r="67" spans="1:6" x14ac:dyDescent="0.2">
      <c r="A67" s="270">
        <v>11</v>
      </c>
      <c r="B67" s="291" t="s">
        <v>476</v>
      </c>
      <c r="C67" s="292">
        <v>2019</v>
      </c>
      <c r="D67" s="294">
        <v>3100</v>
      </c>
      <c r="E67" s="338"/>
      <c r="F67" s="5" t="s">
        <v>135</v>
      </c>
    </row>
    <row r="68" spans="1:6" ht="12.75" customHeight="1" x14ac:dyDescent="0.2">
      <c r="A68" s="400">
        <v>12</v>
      </c>
      <c r="B68" s="313" t="s">
        <v>594</v>
      </c>
      <c r="C68" s="400">
        <v>2020</v>
      </c>
      <c r="D68" s="315">
        <v>16476</v>
      </c>
    </row>
    <row r="69" spans="1:6" s="141" customFormat="1" x14ac:dyDescent="0.2">
      <c r="A69" s="128"/>
      <c r="B69" s="128" t="s">
        <v>85</v>
      </c>
      <c r="C69" s="128"/>
      <c r="D69" s="372">
        <f>SUM(D57:D68)</f>
        <v>82920.25</v>
      </c>
    </row>
    <row r="70" spans="1:6" s="141" customFormat="1" x14ac:dyDescent="0.2">
      <c r="A70" s="588" t="s">
        <v>373</v>
      </c>
      <c r="B70" s="588"/>
      <c r="C70" s="588"/>
      <c r="D70" s="62"/>
    </row>
    <row r="71" spans="1:6" s="141" customFormat="1" ht="12.75" customHeight="1" x14ac:dyDescent="0.2">
      <c r="A71" s="270">
        <v>1</v>
      </c>
      <c r="B71" s="16" t="s">
        <v>269</v>
      </c>
      <c r="C71" s="147">
        <v>2016</v>
      </c>
      <c r="D71" s="240">
        <v>372.4</v>
      </c>
    </row>
    <row r="72" spans="1:6" s="141" customFormat="1" x14ac:dyDescent="0.2">
      <c r="A72" s="503">
        <v>2</v>
      </c>
      <c r="B72" s="16" t="s">
        <v>269</v>
      </c>
      <c r="C72" s="147">
        <v>2017</v>
      </c>
      <c r="D72" s="240">
        <v>372.4</v>
      </c>
    </row>
    <row r="73" spans="1:6" s="141" customFormat="1" x14ac:dyDescent="0.2">
      <c r="A73" s="503">
        <v>3</v>
      </c>
      <c r="B73" s="16" t="s">
        <v>388</v>
      </c>
      <c r="C73" s="147">
        <v>2017</v>
      </c>
      <c r="D73" s="240">
        <v>617.29999999999995</v>
      </c>
    </row>
    <row r="74" spans="1:6" s="141" customFormat="1" x14ac:dyDescent="0.2">
      <c r="A74" s="503">
        <v>4</v>
      </c>
      <c r="B74" s="223" t="s">
        <v>445</v>
      </c>
      <c r="C74" s="224">
        <v>2018</v>
      </c>
      <c r="D74" s="240">
        <v>6539.95</v>
      </c>
    </row>
    <row r="75" spans="1:6" s="141" customFormat="1" x14ac:dyDescent="0.2">
      <c r="A75" s="503">
        <v>5</v>
      </c>
      <c r="B75" s="223" t="s">
        <v>446</v>
      </c>
      <c r="C75" s="224">
        <v>2018</v>
      </c>
      <c r="D75" s="240">
        <v>9760.0499999999993</v>
      </c>
    </row>
    <row r="76" spans="1:6" s="141" customFormat="1" x14ac:dyDescent="0.2">
      <c r="A76" s="503">
        <v>6</v>
      </c>
      <c r="B76" s="313" t="s">
        <v>588</v>
      </c>
      <c r="C76" s="333">
        <v>2020</v>
      </c>
      <c r="D76" s="240">
        <v>1600</v>
      </c>
    </row>
    <row r="77" spans="1:6" s="141" customFormat="1" x14ac:dyDescent="0.2">
      <c r="A77" s="503">
        <v>7</v>
      </c>
      <c r="B77" s="313" t="s">
        <v>589</v>
      </c>
      <c r="C77" s="333">
        <v>2020</v>
      </c>
      <c r="D77" s="240">
        <v>1500</v>
      </c>
    </row>
    <row r="78" spans="1:6" s="141" customFormat="1" x14ac:dyDescent="0.2">
      <c r="A78" s="503">
        <v>8</v>
      </c>
      <c r="B78" s="313" t="s">
        <v>589</v>
      </c>
      <c r="C78" s="333">
        <v>2020</v>
      </c>
      <c r="D78" s="240">
        <v>1500</v>
      </c>
    </row>
    <row r="79" spans="1:6" s="141" customFormat="1" x14ac:dyDescent="0.2">
      <c r="A79" s="503">
        <v>9</v>
      </c>
      <c r="B79" s="313" t="s">
        <v>589</v>
      </c>
      <c r="C79" s="333">
        <v>2020</v>
      </c>
      <c r="D79" s="240">
        <v>1500</v>
      </c>
    </row>
    <row r="80" spans="1:6" s="141" customFormat="1" x14ac:dyDescent="0.2">
      <c r="A80" s="503">
        <v>10</v>
      </c>
      <c r="B80" s="313" t="s">
        <v>590</v>
      </c>
      <c r="C80" s="333">
        <v>2020</v>
      </c>
      <c r="D80" s="240">
        <v>12000</v>
      </c>
    </row>
    <row r="81" spans="1:5" s="141" customFormat="1" x14ac:dyDescent="0.2">
      <c r="A81" s="503">
        <v>11</v>
      </c>
      <c r="B81" s="313" t="s">
        <v>591</v>
      </c>
      <c r="C81" s="333">
        <v>2020</v>
      </c>
      <c r="D81" s="240">
        <v>6000</v>
      </c>
    </row>
    <row r="82" spans="1:5" s="141" customFormat="1" x14ac:dyDescent="0.2">
      <c r="A82" s="503">
        <v>12</v>
      </c>
      <c r="B82" s="313" t="s">
        <v>592</v>
      </c>
      <c r="C82" s="333">
        <v>2020</v>
      </c>
      <c r="D82" s="240">
        <v>8500</v>
      </c>
    </row>
    <row r="83" spans="1:5" s="141" customFormat="1" x14ac:dyDescent="0.2">
      <c r="A83" s="503">
        <v>13</v>
      </c>
      <c r="B83" s="313" t="s">
        <v>593</v>
      </c>
      <c r="C83" s="333">
        <v>2021</v>
      </c>
      <c r="D83" s="240">
        <v>6500</v>
      </c>
    </row>
    <row r="84" spans="1:5" s="141" customFormat="1" x14ac:dyDescent="0.2">
      <c r="A84" s="126"/>
      <c r="B84" s="126" t="s">
        <v>85</v>
      </c>
      <c r="C84" s="126"/>
      <c r="D84" s="369">
        <f>SUM(D71:D83)</f>
        <v>56762.1</v>
      </c>
    </row>
    <row r="85" spans="1:5" s="141" customFormat="1" x14ac:dyDescent="0.2">
      <c r="A85" s="598" t="s">
        <v>376</v>
      </c>
      <c r="B85" s="599"/>
      <c r="C85" s="599"/>
      <c r="D85" s="600"/>
    </row>
    <row r="86" spans="1:5" s="293" customFormat="1" x14ac:dyDescent="0.2">
      <c r="A86" s="270">
        <v>1</v>
      </c>
      <c r="B86" s="16" t="s">
        <v>270</v>
      </c>
      <c r="C86" s="33">
        <v>2016</v>
      </c>
      <c r="D86" s="243">
        <v>377</v>
      </c>
    </row>
    <row r="87" spans="1:5" s="293" customFormat="1" x14ac:dyDescent="0.2">
      <c r="A87" s="504">
        <v>2</v>
      </c>
      <c r="B87" s="16" t="s">
        <v>296</v>
      </c>
      <c r="C87" s="33">
        <v>2016</v>
      </c>
      <c r="D87" s="243">
        <v>1880</v>
      </c>
    </row>
    <row r="88" spans="1:5" s="332" customFormat="1" x14ac:dyDescent="0.2">
      <c r="A88" s="504">
        <v>3</v>
      </c>
      <c r="B88" s="16" t="s">
        <v>297</v>
      </c>
      <c r="C88" s="33">
        <v>2016</v>
      </c>
      <c r="D88" s="243">
        <v>480</v>
      </c>
    </row>
    <row r="89" spans="1:5" x14ac:dyDescent="0.2">
      <c r="A89" s="504">
        <v>4</v>
      </c>
      <c r="B89" s="16" t="s">
        <v>298</v>
      </c>
      <c r="C89" s="33">
        <v>2016</v>
      </c>
      <c r="D89" s="243">
        <v>1949</v>
      </c>
      <c r="E89" s="338"/>
    </row>
    <row r="90" spans="1:5" ht="12.75" customHeight="1" x14ac:dyDescent="0.2">
      <c r="A90" s="504">
        <v>5</v>
      </c>
      <c r="B90" s="16" t="s">
        <v>299</v>
      </c>
      <c r="C90" s="33">
        <v>2017</v>
      </c>
      <c r="D90" s="243">
        <v>595</v>
      </c>
    </row>
    <row r="91" spans="1:5" s="141" customFormat="1" ht="25.5" x14ac:dyDescent="0.2">
      <c r="A91" s="504">
        <v>6</v>
      </c>
      <c r="B91" s="16" t="s">
        <v>389</v>
      </c>
      <c r="C91" s="33">
        <v>2017</v>
      </c>
      <c r="D91" s="243">
        <v>560</v>
      </c>
    </row>
    <row r="92" spans="1:5" s="227" customFormat="1" ht="25.5" x14ac:dyDescent="0.2">
      <c r="A92" s="504">
        <v>7</v>
      </c>
      <c r="B92" s="16" t="s">
        <v>390</v>
      </c>
      <c r="C92" s="33">
        <v>2017</v>
      </c>
      <c r="D92" s="243">
        <v>17500</v>
      </c>
    </row>
    <row r="93" spans="1:5" s="332" customFormat="1" x14ac:dyDescent="0.2">
      <c r="A93" s="504">
        <v>8</v>
      </c>
      <c r="B93" s="16" t="s">
        <v>391</v>
      </c>
      <c r="C93" s="33">
        <v>2017</v>
      </c>
      <c r="D93" s="243">
        <v>3499.9</v>
      </c>
    </row>
    <row r="94" spans="1:5" x14ac:dyDescent="0.2">
      <c r="A94" s="504">
        <v>9</v>
      </c>
      <c r="B94" s="16" t="s">
        <v>271</v>
      </c>
      <c r="C94" s="33">
        <v>2016</v>
      </c>
      <c r="D94" s="243">
        <v>3499</v>
      </c>
      <c r="E94" s="340"/>
    </row>
    <row r="95" spans="1:5" ht="12.75" customHeight="1" x14ac:dyDescent="0.2">
      <c r="A95" s="504">
        <v>10</v>
      </c>
      <c r="B95" s="16" t="s">
        <v>134</v>
      </c>
      <c r="C95" s="33">
        <v>2016</v>
      </c>
      <c r="D95" s="243">
        <v>3499</v>
      </c>
    </row>
    <row r="96" spans="1:5" s="141" customFormat="1" x14ac:dyDescent="0.2">
      <c r="A96" s="504">
        <v>11</v>
      </c>
      <c r="B96" s="16" t="s">
        <v>272</v>
      </c>
      <c r="C96" s="33">
        <v>2016</v>
      </c>
      <c r="D96" s="243">
        <v>2270</v>
      </c>
    </row>
    <row r="97" spans="1:4" s="141" customFormat="1" x14ac:dyDescent="0.2">
      <c r="A97" s="504">
        <v>12</v>
      </c>
      <c r="B97" s="16" t="s">
        <v>300</v>
      </c>
      <c r="C97" s="33">
        <v>2016</v>
      </c>
      <c r="D97" s="243">
        <v>2479</v>
      </c>
    </row>
    <row r="98" spans="1:4" s="141" customFormat="1" x14ac:dyDescent="0.2">
      <c r="A98" s="504">
        <v>13</v>
      </c>
      <c r="B98" s="16" t="s">
        <v>301</v>
      </c>
      <c r="C98" s="33">
        <v>2016</v>
      </c>
      <c r="D98" s="243">
        <v>1699</v>
      </c>
    </row>
    <row r="99" spans="1:4" s="141" customFormat="1" x14ac:dyDescent="0.2">
      <c r="A99" s="504">
        <v>14</v>
      </c>
      <c r="B99" s="16" t="s">
        <v>302</v>
      </c>
      <c r="C99" s="33">
        <v>2016</v>
      </c>
      <c r="D99" s="243">
        <v>382.19</v>
      </c>
    </row>
    <row r="100" spans="1:4" s="141" customFormat="1" x14ac:dyDescent="0.2">
      <c r="A100" s="504">
        <v>15</v>
      </c>
      <c r="B100" s="16" t="s">
        <v>303</v>
      </c>
      <c r="C100" s="33">
        <v>2016</v>
      </c>
      <c r="D100" s="243">
        <v>1880</v>
      </c>
    </row>
    <row r="101" spans="1:4" s="141" customFormat="1" x14ac:dyDescent="0.2">
      <c r="A101" s="504">
        <v>16</v>
      </c>
      <c r="B101" s="16" t="s">
        <v>304</v>
      </c>
      <c r="C101" s="33">
        <v>2016</v>
      </c>
      <c r="D101" s="243">
        <v>1300</v>
      </c>
    </row>
    <row r="102" spans="1:4" s="141" customFormat="1" x14ac:dyDescent="0.2">
      <c r="A102" s="504">
        <v>17</v>
      </c>
      <c r="B102" s="16" t="s">
        <v>305</v>
      </c>
      <c r="C102" s="33">
        <v>2016</v>
      </c>
      <c r="D102" s="243">
        <v>1949</v>
      </c>
    </row>
    <row r="103" spans="1:4" s="141" customFormat="1" x14ac:dyDescent="0.2">
      <c r="A103" s="504">
        <v>18</v>
      </c>
      <c r="B103" s="16" t="s">
        <v>305</v>
      </c>
      <c r="C103" s="33">
        <v>2016</v>
      </c>
      <c r="D103" s="243">
        <v>1949</v>
      </c>
    </row>
    <row r="104" spans="1:4" s="141" customFormat="1" x14ac:dyDescent="0.2">
      <c r="A104" s="504">
        <v>19</v>
      </c>
      <c r="B104" s="16" t="s">
        <v>297</v>
      </c>
      <c r="C104" s="33">
        <v>2016</v>
      </c>
      <c r="D104" s="243">
        <v>480</v>
      </c>
    </row>
    <row r="105" spans="1:4" s="141" customFormat="1" x14ac:dyDescent="0.2">
      <c r="A105" s="504">
        <v>20</v>
      </c>
      <c r="B105" s="16" t="s">
        <v>392</v>
      </c>
      <c r="C105" s="33">
        <v>2017</v>
      </c>
      <c r="D105" s="243">
        <v>2500</v>
      </c>
    </row>
    <row r="106" spans="1:4" s="141" customFormat="1" x14ac:dyDescent="0.2">
      <c r="A106" s="504">
        <v>21</v>
      </c>
      <c r="B106" s="225" t="s">
        <v>447</v>
      </c>
      <c r="C106" s="226">
        <v>2018</v>
      </c>
      <c r="D106" s="243">
        <v>1718.99</v>
      </c>
    </row>
    <row r="107" spans="1:4" s="141" customFormat="1" x14ac:dyDescent="0.2">
      <c r="A107" s="504">
        <v>22</v>
      </c>
      <c r="B107" s="225" t="s">
        <v>448</v>
      </c>
      <c r="C107" s="226">
        <v>2018</v>
      </c>
      <c r="D107" s="243">
        <v>7500</v>
      </c>
    </row>
    <row r="108" spans="1:4" s="229" customFormat="1" x14ac:dyDescent="0.2">
      <c r="A108" s="504">
        <v>23</v>
      </c>
      <c r="B108" s="295" t="s">
        <v>477</v>
      </c>
      <c r="C108" s="296">
        <v>2020</v>
      </c>
      <c r="D108" s="297">
        <v>1327</v>
      </c>
    </row>
    <row r="109" spans="1:4" s="229" customFormat="1" x14ac:dyDescent="0.2">
      <c r="A109" s="504">
        <v>24</v>
      </c>
      <c r="B109" s="295" t="s">
        <v>478</v>
      </c>
      <c r="C109" s="296">
        <v>2019</v>
      </c>
      <c r="D109" s="297">
        <v>6950</v>
      </c>
    </row>
    <row r="110" spans="1:4" s="229" customFormat="1" x14ac:dyDescent="0.2">
      <c r="A110" s="504">
        <v>25</v>
      </c>
      <c r="B110" s="313" t="s">
        <v>601</v>
      </c>
      <c r="C110" s="400">
        <v>2020</v>
      </c>
      <c r="D110" s="315">
        <v>7900</v>
      </c>
    </row>
    <row r="111" spans="1:4" s="332" customFormat="1" x14ac:dyDescent="0.2">
      <c r="A111" s="128"/>
      <c r="B111" s="128" t="s">
        <v>85</v>
      </c>
      <c r="C111" s="128"/>
      <c r="D111" s="50">
        <f>SUM(D86:D110)</f>
        <v>76123.08</v>
      </c>
    </row>
    <row r="112" spans="1:4" s="332" customFormat="1" x14ac:dyDescent="0.2">
      <c r="A112" s="588" t="s">
        <v>240</v>
      </c>
      <c r="B112" s="588"/>
      <c r="C112" s="588"/>
      <c r="D112" s="62"/>
    </row>
    <row r="113" spans="1:5" x14ac:dyDescent="0.2">
      <c r="A113" s="230">
        <v>1</v>
      </c>
      <c r="B113" s="228" t="s">
        <v>449</v>
      </c>
      <c r="C113" s="230">
        <v>2018</v>
      </c>
      <c r="D113" s="245">
        <v>1999</v>
      </c>
      <c r="E113" s="338"/>
    </row>
    <row r="114" spans="1:5" ht="12.75" customHeight="1" x14ac:dyDescent="0.2">
      <c r="A114" s="316">
        <v>2</v>
      </c>
      <c r="B114" s="298" t="s">
        <v>596</v>
      </c>
      <c r="C114" s="316">
        <v>2020</v>
      </c>
      <c r="D114" s="317">
        <v>2407</v>
      </c>
    </row>
    <row r="115" spans="1:5" s="141" customFormat="1" x14ac:dyDescent="0.2">
      <c r="A115" s="316">
        <v>3</v>
      </c>
      <c r="B115" s="298" t="s">
        <v>588</v>
      </c>
      <c r="C115" s="316">
        <v>2020</v>
      </c>
      <c r="D115" s="317">
        <v>2200</v>
      </c>
    </row>
    <row r="116" spans="1:5" s="141" customFormat="1" x14ac:dyDescent="0.2">
      <c r="A116" s="126"/>
      <c r="B116" s="126" t="s">
        <v>85</v>
      </c>
      <c r="C116" s="126"/>
      <c r="D116" s="31">
        <f>SUM(D113:D115)</f>
        <v>6606</v>
      </c>
    </row>
    <row r="117" spans="1:5" s="141" customFormat="1" x14ac:dyDescent="0.2">
      <c r="A117" s="588" t="s">
        <v>374</v>
      </c>
      <c r="B117" s="588"/>
      <c r="C117" s="588"/>
      <c r="D117" s="62"/>
    </row>
    <row r="118" spans="1:5" s="141" customFormat="1" x14ac:dyDescent="0.2">
      <c r="A118" s="270">
        <v>1</v>
      </c>
      <c r="B118" s="63" t="s">
        <v>273</v>
      </c>
      <c r="C118" s="64">
        <v>2016</v>
      </c>
      <c r="D118" s="256">
        <v>3747</v>
      </c>
    </row>
    <row r="119" spans="1:5" s="332" customFormat="1" x14ac:dyDescent="0.2">
      <c r="A119" s="504">
        <v>2</v>
      </c>
      <c r="B119" s="63" t="s">
        <v>306</v>
      </c>
      <c r="C119" s="64">
        <v>2016</v>
      </c>
      <c r="D119" s="256">
        <v>4600</v>
      </c>
    </row>
    <row r="120" spans="1:5" s="332" customFormat="1" x14ac:dyDescent="0.2">
      <c r="A120" s="504">
        <v>3</v>
      </c>
      <c r="B120" s="63" t="s">
        <v>307</v>
      </c>
      <c r="C120" s="64">
        <v>2016</v>
      </c>
      <c r="D120" s="256">
        <v>2800</v>
      </c>
    </row>
    <row r="121" spans="1:5" s="332" customFormat="1" x14ac:dyDescent="0.2">
      <c r="A121" s="504">
        <v>4</v>
      </c>
      <c r="B121" s="63" t="s">
        <v>308</v>
      </c>
      <c r="C121" s="64">
        <v>2016</v>
      </c>
      <c r="D121" s="256">
        <v>820</v>
      </c>
    </row>
    <row r="122" spans="1:5" s="332" customFormat="1" x14ac:dyDescent="0.2">
      <c r="A122" s="504">
        <v>5</v>
      </c>
      <c r="B122" s="63" t="s">
        <v>308</v>
      </c>
      <c r="C122" s="64">
        <v>2016</v>
      </c>
      <c r="D122" s="256">
        <v>790</v>
      </c>
    </row>
    <row r="123" spans="1:5" s="332" customFormat="1" x14ac:dyDescent="0.2">
      <c r="A123" s="504">
        <v>6</v>
      </c>
      <c r="B123" s="63" t="s">
        <v>309</v>
      </c>
      <c r="C123" s="64">
        <v>2017</v>
      </c>
      <c r="D123" s="256">
        <v>382.9</v>
      </c>
    </row>
    <row r="124" spans="1:5" s="332" customFormat="1" x14ac:dyDescent="0.2">
      <c r="A124" s="504">
        <v>7</v>
      </c>
      <c r="B124" s="63" t="s">
        <v>393</v>
      </c>
      <c r="C124" s="64">
        <v>2017</v>
      </c>
      <c r="D124" s="256">
        <v>17500</v>
      </c>
    </row>
    <row r="125" spans="1:5" s="332" customFormat="1" x14ac:dyDescent="0.2">
      <c r="A125" s="504">
        <v>8</v>
      </c>
      <c r="B125" s="63" t="s">
        <v>394</v>
      </c>
      <c r="C125" s="64">
        <v>2017</v>
      </c>
      <c r="D125" s="256">
        <v>2475</v>
      </c>
    </row>
    <row r="126" spans="1:5" s="332" customFormat="1" x14ac:dyDescent="0.2">
      <c r="A126" s="504">
        <v>9</v>
      </c>
      <c r="B126" s="63" t="s">
        <v>395</v>
      </c>
      <c r="C126" s="64">
        <v>2017</v>
      </c>
      <c r="D126" s="256">
        <v>2475</v>
      </c>
    </row>
    <row r="127" spans="1:5" s="332" customFormat="1" x14ac:dyDescent="0.2">
      <c r="A127" s="504">
        <v>10</v>
      </c>
      <c r="B127" s="63" t="s">
        <v>396</v>
      </c>
      <c r="C127" s="64">
        <v>2017</v>
      </c>
      <c r="D127" s="256">
        <v>428.88</v>
      </c>
    </row>
    <row r="128" spans="1:5" s="332" customFormat="1" x14ac:dyDescent="0.2">
      <c r="A128" s="504">
        <v>11</v>
      </c>
      <c r="B128" s="231" t="s">
        <v>450</v>
      </c>
      <c r="C128" s="232">
        <v>2018</v>
      </c>
      <c r="D128" s="256">
        <v>9694.69</v>
      </c>
    </row>
    <row r="129" spans="1:4" s="332" customFormat="1" x14ac:dyDescent="0.2">
      <c r="A129" s="504">
        <v>12</v>
      </c>
      <c r="B129" s="231" t="s">
        <v>451</v>
      </c>
      <c r="C129" s="232">
        <v>2018</v>
      </c>
      <c r="D129" s="256">
        <v>1388.77</v>
      </c>
    </row>
    <row r="130" spans="1:4" x14ac:dyDescent="0.2">
      <c r="A130" s="504">
        <v>13</v>
      </c>
      <c r="B130" s="231" t="s">
        <v>395</v>
      </c>
      <c r="C130" s="232">
        <v>2019</v>
      </c>
      <c r="D130" s="256">
        <v>2240</v>
      </c>
    </row>
    <row r="131" spans="1:4" ht="12.75" customHeight="1" x14ac:dyDescent="0.2">
      <c r="A131" s="504">
        <v>14</v>
      </c>
      <c r="B131" s="320" t="s">
        <v>594</v>
      </c>
      <c r="C131" s="321">
        <v>2020</v>
      </c>
      <c r="D131" s="322">
        <v>16476</v>
      </c>
    </row>
    <row r="132" spans="1:4" s="141" customFormat="1" x14ac:dyDescent="0.2">
      <c r="A132" s="504">
        <v>15</v>
      </c>
      <c r="B132" s="320" t="s">
        <v>599</v>
      </c>
      <c r="C132" s="321">
        <v>2020</v>
      </c>
      <c r="D132" s="322">
        <v>14000</v>
      </c>
    </row>
    <row r="133" spans="1:4" s="332" customFormat="1" x14ac:dyDescent="0.2">
      <c r="A133" s="128"/>
      <c r="B133" s="128" t="s">
        <v>85</v>
      </c>
      <c r="C133" s="128"/>
      <c r="D133" s="372">
        <f>SUM(D118:D132)</f>
        <v>79818.239999999991</v>
      </c>
    </row>
    <row r="134" spans="1:4" s="299" customFormat="1" x14ac:dyDescent="0.2">
      <c r="A134" s="588" t="s">
        <v>557</v>
      </c>
      <c r="B134" s="588"/>
      <c r="C134" s="588"/>
      <c r="D134" s="62"/>
    </row>
    <row r="135" spans="1:4" hidden="1" x14ac:dyDescent="0.2">
      <c r="A135" s="270">
        <v>2</v>
      </c>
      <c r="B135" s="21" t="s">
        <v>274</v>
      </c>
      <c r="C135" s="150">
        <v>2015</v>
      </c>
      <c r="D135" s="151">
        <v>1760</v>
      </c>
    </row>
    <row r="136" spans="1:4" s="141" customFormat="1" hidden="1" x14ac:dyDescent="0.2">
      <c r="A136" s="270">
        <v>3</v>
      </c>
      <c r="B136" s="21" t="s">
        <v>274</v>
      </c>
      <c r="C136" s="150">
        <v>2015</v>
      </c>
      <c r="D136" s="151">
        <v>1760</v>
      </c>
    </row>
    <row r="137" spans="1:4" s="141" customFormat="1" hidden="1" x14ac:dyDescent="0.2">
      <c r="A137" s="270">
        <v>4</v>
      </c>
      <c r="B137" s="21" t="s">
        <v>275</v>
      </c>
      <c r="C137" s="150">
        <v>2015</v>
      </c>
      <c r="D137" s="151">
        <v>1390</v>
      </c>
    </row>
    <row r="138" spans="1:4" s="141" customFormat="1" hidden="1" x14ac:dyDescent="0.2">
      <c r="A138" s="270">
        <v>5</v>
      </c>
      <c r="B138" s="21" t="s">
        <v>275</v>
      </c>
      <c r="C138" s="150">
        <v>2015</v>
      </c>
      <c r="D138" s="151">
        <v>1390</v>
      </c>
    </row>
    <row r="139" spans="1:4" s="141" customFormat="1" hidden="1" x14ac:dyDescent="0.2">
      <c r="A139" s="270">
        <v>6</v>
      </c>
      <c r="B139" s="21" t="s">
        <v>276</v>
      </c>
      <c r="C139" s="150">
        <v>2015</v>
      </c>
      <c r="D139" s="151">
        <v>1350</v>
      </c>
    </row>
    <row r="140" spans="1:4" s="141" customFormat="1" hidden="1" x14ac:dyDescent="0.2">
      <c r="A140" s="149">
        <v>7</v>
      </c>
      <c r="B140" s="21" t="s">
        <v>558</v>
      </c>
      <c r="C140" s="149">
        <v>2016</v>
      </c>
      <c r="D140" s="151">
        <v>3960.6</v>
      </c>
    </row>
    <row r="141" spans="1:4" s="141" customFormat="1" hidden="1" x14ac:dyDescent="0.2">
      <c r="A141" s="149">
        <v>8</v>
      </c>
      <c r="B141" s="21" t="s">
        <v>559</v>
      </c>
      <c r="C141" s="149">
        <v>2016</v>
      </c>
      <c r="D141" s="151">
        <v>4295</v>
      </c>
    </row>
    <row r="142" spans="1:4" s="141" customFormat="1" hidden="1" x14ac:dyDescent="0.2">
      <c r="A142" s="149">
        <v>9</v>
      </c>
      <c r="B142" s="92" t="s">
        <v>310</v>
      </c>
      <c r="C142" s="149">
        <v>2016</v>
      </c>
      <c r="D142" s="156">
        <v>3490</v>
      </c>
    </row>
    <row r="143" spans="1:4" s="141" customFormat="1" hidden="1" x14ac:dyDescent="0.2">
      <c r="A143" s="306">
        <v>10</v>
      </c>
      <c r="B143" s="138" t="s">
        <v>560</v>
      </c>
      <c r="C143" s="152">
        <v>2017</v>
      </c>
      <c r="D143" s="153">
        <v>14960</v>
      </c>
    </row>
    <row r="144" spans="1:4" s="141" customFormat="1" hidden="1" x14ac:dyDescent="0.2">
      <c r="A144" s="318">
        <v>11</v>
      </c>
      <c r="B144" s="298" t="s">
        <v>561</v>
      </c>
      <c r="C144" s="316">
        <v>2018</v>
      </c>
      <c r="D144" s="317">
        <v>1099</v>
      </c>
    </row>
    <row r="145" spans="1:5" s="301" customFormat="1" hidden="1" x14ac:dyDescent="0.2">
      <c r="A145" s="318">
        <v>12</v>
      </c>
      <c r="B145" s="298" t="s">
        <v>562</v>
      </c>
      <c r="C145" s="316">
        <v>2019</v>
      </c>
      <c r="D145" s="317">
        <v>2550</v>
      </c>
    </row>
    <row r="146" spans="1:5" s="301" customFormat="1" hidden="1" x14ac:dyDescent="0.2">
      <c r="A146" s="318">
        <v>13</v>
      </c>
      <c r="B146" s="298" t="s">
        <v>563</v>
      </c>
      <c r="C146" s="316">
        <v>2020</v>
      </c>
      <c r="D146" s="317">
        <v>1720</v>
      </c>
    </row>
    <row r="147" spans="1:5" ht="23.45" customHeight="1" x14ac:dyDescent="0.2">
      <c r="A147" s="318">
        <v>1</v>
      </c>
      <c r="B147" s="298" t="s">
        <v>564</v>
      </c>
      <c r="C147" s="316">
        <v>2020</v>
      </c>
      <c r="D147" s="317">
        <v>3599</v>
      </c>
    </row>
    <row r="148" spans="1:5" s="141" customFormat="1" x14ac:dyDescent="0.2">
      <c r="A148" s="318">
        <v>2</v>
      </c>
      <c r="B148" s="298" t="s">
        <v>565</v>
      </c>
      <c r="C148" s="316">
        <v>2020</v>
      </c>
      <c r="D148" s="317">
        <v>2350.39</v>
      </c>
    </row>
    <row r="149" spans="1:5" s="141" customFormat="1" x14ac:dyDescent="0.2">
      <c r="A149" s="318">
        <v>3</v>
      </c>
      <c r="B149" s="298" t="s">
        <v>566</v>
      </c>
      <c r="C149" s="316">
        <v>2020</v>
      </c>
      <c r="D149" s="317">
        <v>1660</v>
      </c>
    </row>
    <row r="150" spans="1:5" s="200" customFormat="1" x14ac:dyDescent="0.2">
      <c r="A150" s="318">
        <v>4</v>
      </c>
      <c r="B150" s="304" t="s">
        <v>480</v>
      </c>
      <c r="C150" s="306">
        <v>2020</v>
      </c>
      <c r="D150" s="307">
        <v>3030</v>
      </c>
    </row>
    <row r="151" spans="1:5" s="244" customFormat="1" x14ac:dyDescent="0.2">
      <c r="A151" s="126"/>
      <c r="B151" s="126" t="s">
        <v>85</v>
      </c>
      <c r="C151" s="126"/>
      <c r="D151" s="419">
        <f>SUM(D135:D150)</f>
        <v>50363.99</v>
      </c>
    </row>
    <row r="152" spans="1:5" x14ac:dyDescent="0.2">
      <c r="A152" s="590" t="s">
        <v>241</v>
      </c>
      <c r="B152" s="590"/>
      <c r="C152" s="590"/>
      <c r="D152" s="98"/>
      <c r="E152" s="339"/>
    </row>
    <row r="153" spans="1:5" x14ac:dyDescent="0.2">
      <c r="A153" s="154">
        <v>1</v>
      </c>
      <c r="B153" s="135" t="s">
        <v>570</v>
      </c>
      <c r="C153" s="154">
        <v>2016</v>
      </c>
      <c r="D153" s="258">
        <v>3150</v>
      </c>
    </row>
    <row r="154" spans="1:5" s="141" customFormat="1" x14ac:dyDescent="0.2">
      <c r="A154" s="154">
        <v>2</v>
      </c>
      <c r="B154" s="135" t="s">
        <v>397</v>
      </c>
      <c r="C154" s="154">
        <v>2017</v>
      </c>
      <c r="D154" s="335">
        <v>2599</v>
      </c>
    </row>
    <row r="155" spans="1:5" x14ac:dyDescent="0.2">
      <c r="A155" s="334">
        <v>3</v>
      </c>
      <c r="B155" s="331" t="s">
        <v>569</v>
      </c>
      <c r="C155" s="334">
        <v>2019</v>
      </c>
      <c r="D155" s="335">
        <v>2199</v>
      </c>
    </row>
    <row r="156" spans="1:5" x14ac:dyDescent="0.2">
      <c r="A156" s="302">
        <v>4</v>
      </c>
      <c r="B156" s="300" t="s">
        <v>479</v>
      </c>
      <c r="C156" s="302">
        <v>2019</v>
      </c>
      <c r="D156" s="303">
        <v>1650</v>
      </c>
    </row>
    <row r="157" spans="1:5" s="141" customFormat="1" x14ac:dyDescent="0.2">
      <c r="A157" s="125"/>
      <c r="B157" s="125" t="s">
        <v>85</v>
      </c>
      <c r="C157" s="125"/>
      <c r="D157" s="371">
        <f>SUM(D153:D156)</f>
        <v>9598</v>
      </c>
    </row>
    <row r="158" spans="1:5" s="141" customFormat="1" x14ac:dyDescent="0.2">
      <c r="A158" s="591" t="s">
        <v>790</v>
      </c>
      <c r="B158" s="591"/>
      <c r="C158" s="591"/>
      <c r="D158" s="440"/>
    </row>
    <row r="159" spans="1:5" s="141" customFormat="1" x14ac:dyDescent="0.2">
      <c r="A159" s="437">
        <v>1</v>
      </c>
      <c r="B159" s="436" t="s">
        <v>791</v>
      </c>
      <c r="C159" s="437"/>
      <c r="D159" s="486">
        <v>21260.85</v>
      </c>
    </row>
    <row r="160" spans="1:5" s="141" customFormat="1" x14ac:dyDescent="0.2">
      <c r="A160" s="465"/>
      <c r="B160" s="465" t="s">
        <v>85</v>
      </c>
      <c r="C160" s="465"/>
      <c r="D160" s="469">
        <f>SUM(D159:D159)</f>
        <v>21260.85</v>
      </c>
    </row>
    <row r="161" spans="1:5" s="141" customFormat="1" x14ac:dyDescent="0.2">
      <c r="A161" s="591" t="s">
        <v>422</v>
      </c>
      <c r="B161" s="591"/>
      <c r="C161" s="591"/>
      <c r="D161" s="440"/>
    </row>
    <row r="162" spans="1:5" s="141" customFormat="1" x14ac:dyDescent="0.2">
      <c r="A162" s="437">
        <v>1</v>
      </c>
      <c r="B162" s="436" t="s">
        <v>433</v>
      </c>
      <c r="C162" s="437">
        <v>2017</v>
      </c>
      <c r="D162" s="486">
        <v>13500</v>
      </c>
    </row>
    <row r="163" spans="1:5" s="141" customFormat="1" x14ac:dyDescent="0.2">
      <c r="A163" s="437">
        <v>2</v>
      </c>
      <c r="B163" s="471" t="s">
        <v>822</v>
      </c>
      <c r="C163" s="273">
        <v>2020</v>
      </c>
      <c r="D163" s="275">
        <v>5387</v>
      </c>
    </row>
    <row r="164" spans="1:5" s="141" customFormat="1" x14ac:dyDescent="0.2">
      <c r="A164" s="437">
        <v>3</v>
      </c>
      <c r="B164" s="471" t="s">
        <v>796</v>
      </c>
      <c r="C164" s="273">
        <v>2020</v>
      </c>
      <c r="D164" s="275">
        <v>12880.56</v>
      </c>
    </row>
    <row r="165" spans="1:5" s="141" customFormat="1" x14ac:dyDescent="0.2">
      <c r="A165" s="465"/>
      <c r="B165" s="465" t="s">
        <v>85</v>
      </c>
      <c r="C165" s="465"/>
      <c r="D165" s="430">
        <f>SUM(D162:D164)</f>
        <v>31767.559999999998</v>
      </c>
      <c r="E165" s="507"/>
    </row>
    <row r="166" spans="1:5" s="141" customFormat="1" x14ac:dyDescent="0.2">
      <c r="A166" s="608" t="s">
        <v>242</v>
      </c>
      <c r="B166" s="608"/>
      <c r="C166" s="608"/>
      <c r="D166" s="105"/>
    </row>
    <row r="167" spans="1:5" x14ac:dyDescent="0.2">
      <c r="A167" s="149">
        <v>1</v>
      </c>
      <c r="B167" s="92" t="s">
        <v>239</v>
      </c>
      <c r="C167" s="149"/>
      <c r="D167" s="155"/>
    </row>
    <row r="168" spans="1:5" x14ac:dyDescent="0.2">
      <c r="A168" s="125"/>
      <c r="B168" s="125" t="s">
        <v>85</v>
      </c>
      <c r="C168" s="125"/>
      <c r="D168" s="371">
        <f>SUM(D167:D167)</f>
        <v>0</v>
      </c>
    </row>
    <row r="169" spans="1:5" s="141" customFormat="1" x14ac:dyDescent="0.2">
      <c r="A169" s="118" t="s">
        <v>481</v>
      </c>
      <c r="B169" s="119"/>
      <c r="C169" s="2"/>
      <c r="D169" s="52"/>
    </row>
    <row r="170" spans="1:5" s="141" customFormat="1" x14ac:dyDescent="0.2">
      <c r="A170" s="124">
        <v>1</v>
      </c>
      <c r="B170" s="144" t="s">
        <v>336</v>
      </c>
      <c r="C170" s="143">
        <v>2016</v>
      </c>
      <c r="D170" s="157">
        <v>2249</v>
      </c>
    </row>
    <row r="171" spans="1:5" s="141" customFormat="1" x14ac:dyDescent="0.2">
      <c r="A171" s="124">
        <v>2</v>
      </c>
      <c r="B171" s="144" t="s">
        <v>337</v>
      </c>
      <c r="C171" s="143">
        <v>2016</v>
      </c>
      <c r="D171" s="157">
        <v>960</v>
      </c>
    </row>
    <row r="172" spans="1:5" s="141" customFormat="1" x14ac:dyDescent="0.2">
      <c r="A172" s="124">
        <v>3</v>
      </c>
      <c r="B172" s="144" t="s">
        <v>338</v>
      </c>
      <c r="C172" s="143">
        <v>2016</v>
      </c>
      <c r="D172" s="157">
        <v>2002</v>
      </c>
    </row>
    <row r="173" spans="1:5" s="141" customFormat="1" x14ac:dyDescent="0.2">
      <c r="A173" s="124">
        <v>4</v>
      </c>
      <c r="B173" s="144" t="s">
        <v>339</v>
      </c>
      <c r="C173" s="143">
        <v>2017</v>
      </c>
      <c r="D173" s="157">
        <v>1889.99</v>
      </c>
    </row>
    <row r="174" spans="1:5" s="141" customFormat="1" x14ac:dyDescent="0.2">
      <c r="A174" s="124">
        <v>5</v>
      </c>
      <c r="B174" s="144" t="s">
        <v>340</v>
      </c>
      <c r="C174" s="143">
        <v>2017</v>
      </c>
      <c r="D174" s="157">
        <v>1889.99</v>
      </c>
    </row>
    <row r="175" spans="1:5" s="141" customFormat="1" x14ac:dyDescent="0.2">
      <c r="A175" s="124">
        <v>6</v>
      </c>
      <c r="B175" s="144" t="s">
        <v>341</v>
      </c>
      <c r="C175" s="143">
        <v>2017</v>
      </c>
      <c r="D175" s="157">
        <v>1889.99</v>
      </c>
    </row>
    <row r="176" spans="1:5" s="141" customFormat="1" x14ac:dyDescent="0.2">
      <c r="A176" s="124">
        <v>7</v>
      </c>
      <c r="B176" s="144" t="s">
        <v>342</v>
      </c>
      <c r="C176" s="143">
        <v>2017</v>
      </c>
      <c r="D176" s="157">
        <v>3239.99</v>
      </c>
    </row>
    <row r="177" spans="1:5" s="141" customFormat="1" x14ac:dyDescent="0.2">
      <c r="A177" s="124">
        <v>8</v>
      </c>
      <c r="B177" s="144" t="s">
        <v>343</v>
      </c>
      <c r="C177" s="143">
        <v>2017</v>
      </c>
      <c r="D177" s="157">
        <v>1093.6099999999999</v>
      </c>
    </row>
    <row r="178" spans="1:5" x14ac:dyDescent="0.2">
      <c r="A178" s="124">
        <v>9</v>
      </c>
      <c r="B178" s="144" t="s">
        <v>344</v>
      </c>
      <c r="C178" s="143">
        <v>2017</v>
      </c>
      <c r="D178" s="157">
        <v>3239.99</v>
      </c>
    </row>
    <row r="179" spans="1:5" x14ac:dyDescent="0.2">
      <c r="A179" s="124">
        <v>10</v>
      </c>
      <c r="B179" s="144" t="s">
        <v>340</v>
      </c>
      <c r="C179" s="143">
        <v>2017</v>
      </c>
      <c r="D179" s="157">
        <v>1889.99</v>
      </c>
    </row>
    <row r="180" spans="1:5" x14ac:dyDescent="0.2">
      <c r="A180" s="124">
        <v>11</v>
      </c>
      <c r="B180" s="144" t="s">
        <v>345</v>
      </c>
      <c r="C180" s="143">
        <v>2017</v>
      </c>
      <c r="D180" s="157">
        <v>1093.6099999999999</v>
      </c>
    </row>
    <row r="181" spans="1:5" ht="12.75" customHeight="1" x14ac:dyDescent="0.2">
      <c r="A181" s="124">
        <v>12</v>
      </c>
      <c r="B181" s="144" t="s">
        <v>346</v>
      </c>
      <c r="C181" s="143">
        <v>2017</v>
      </c>
      <c r="D181" s="157">
        <v>1093.6099999999999</v>
      </c>
    </row>
    <row r="182" spans="1:5" s="141" customFormat="1" x14ac:dyDescent="0.2">
      <c r="A182" s="124">
        <v>13</v>
      </c>
      <c r="B182" s="144" t="s">
        <v>347</v>
      </c>
      <c r="C182" s="143">
        <v>2017</v>
      </c>
      <c r="D182" s="157">
        <v>3239.99</v>
      </c>
    </row>
    <row r="183" spans="1:5" s="141" customFormat="1" x14ac:dyDescent="0.2">
      <c r="A183" s="124">
        <v>14</v>
      </c>
      <c r="B183" s="144" t="s">
        <v>348</v>
      </c>
      <c r="C183" s="143">
        <v>2017</v>
      </c>
      <c r="D183" s="157">
        <v>3239.99</v>
      </c>
    </row>
    <row r="184" spans="1:5" s="141" customFormat="1" ht="12.75" customHeight="1" x14ac:dyDescent="0.2">
      <c r="A184" s="124">
        <v>15</v>
      </c>
      <c r="B184" s="144" t="s">
        <v>348</v>
      </c>
      <c r="C184" s="143">
        <v>2017</v>
      </c>
      <c r="D184" s="157">
        <v>3239.99</v>
      </c>
    </row>
    <row r="185" spans="1:5" s="141" customFormat="1" ht="12.75" customHeight="1" x14ac:dyDescent="0.2">
      <c r="A185" s="124">
        <v>16</v>
      </c>
      <c r="B185" s="144" t="s">
        <v>349</v>
      </c>
      <c r="C185" s="143">
        <v>2017</v>
      </c>
      <c r="D185" s="157">
        <v>647.99</v>
      </c>
    </row>
    <row r="186" spans="1:5" s="141" customFormat="1" ht="12.75" customHeight="1" x14ac:dyDescent="0.2">
      <c r="A186" s="124">
        <v>17</v>
      </c>
      <c r="B186" s="144" t="s">
        <v>350</v>
      </c>
      <c r="C186" s="143">
        <v>2017</v>
      </c>
      <c r="D186" s="157">
        <v>2564.9899999999998</v>
      </c>
    </row>
    <row r="187" spans="1:5" s="233" customFormat="1" ht="12.75" customHeight="1" x14ac:dyDescent="0.2">
      <c r="A187" s="124">
        <v>18</v>
      </c>
      <c r="B187" s="144" t="s">
        <v>350</v>
      </c>
      <c r="C187" s="143">
        <v>2017</v>
      </c>
      <c r="D187" s="157">
        <v>2000</v>
      </c>
    </row>
    <row r="188" spans="1:5" s="233" customFormat="1" ht="12.75" customHeight="1" x14ac:dyDescent="0.2">
      <c r="A188" s="124">
        <v>19</v>
      </c>
      <c r="B188" s="144" t="s">
        <v>350</v>
      </c>
      <c r="C188" s="143">
        <v>2017</v>
      </c>
      <c r="D188" s="157">
        <v>2000</v>
      </c>
    </row>
    <row r="189" spans="1:5" s="244" customFormat="1" ht="16.5" customHeight="1" x14ac:dyDescent="0.2">
      <c r="A189" s="124">
        <v>20</v>
      </c>
      <c r="B189" s="144" t="s">
        <v>350</v>
      </c>
      <c r="C189" s="143">
        <v>2017</v>
      </c>
      <c r="D189" s="157">
        <v>2000</v>
      </c>
      <c r="E189" s="272"/>
    </row>
    <row r="190" spans="1:5" s="244" customFormat="1" ht="16.5" customHeight="1" x14ac:dyDescent="0.2">
      <c r="A190" s="124">
        <v>21</v>
      </c>
      <c r="B190" s="144" t="s">
        <v>351</v>
      </c>
      <c r="C190" s="143">
        <v>2017</v>
      </c>
      <c r="D190" s="157">
        <v>1694.97</v>
      </c>
      <c r="E190" s="272"/>
    </row>
    <row r="191" spans="1:5" s="305" customFormat="1" ht="16.5" customHeight="1" x14ac:dyDescent="0.2">
      <c r="A191" s="124">
        <v>22</v>
      </c>
      <c r="B191" s="144" t="s">
        <v>352</v>
      </c>
      <c r="C191" s="143">
        <v>2017</v>
      </c>
      <c r="D191" s="157">
        <v>3229.19</v>
      </c>
      <c r="E191" s="308"/>
    </row>
    <row r="192" spans="1:5" s="305" customFormat="1" ht="16.5" customHeight="1" x14ac:dyDescent="0.2">
      <c r="A192" s="124">
        <v>23</v>
      </c>
      <c r="B192" s="144" t="s">
        <v>345</v>
      </c>
      <c r="C192" s="143">
        <v>2017</v>
      </c>
      <c r="D192" s="157">
        <v>1093.6099999999999</v>
      </c>
      <c r="E192" s="308"/>
    </row>
    <row r="193" spans="1:5" s="305" customFormat="1" ht="16.5" customHeight="1" x14ac:dyDescent="0.2">
      <c r="A193" s="124">
        <v>24</v>
      </c>
      <c r="B193" s="144" t="s">
        <v>342</v>
      </c>
      <c r="C193" s="143">
        <v>2017</v>
      </c>
      <c r="D193" s="157">
        <v>3239.99</v>
      </c>
      <c r="E193" s="308"/>
    </row>
    <row r="194" spans="1:5" s="332" customFormat="1" ht="16.5" customHeight="1" x14ac:dyDescent="0.2">
      <c r="A194" s="124">
        <v>25</v>
      </c>
      <c r="B194" s="144" t="s">
        <v>353</v>
      </c>
      <c r="C194" s="143">
        <v>2016</v>
      </c>
      <c r="D194" s="157">
        <v>2460</v>
      </c>
      <c r="E194" s="308"/>
    </row>
    <row r="195" spans="1:5" s="332" customFormat="1" ht="16.5" customHeight="1" x14ac:dyDescent="0.2">
      <c r="A195" s="124">
        <v>26</v>
      </c>
      <c r="B195" s="145" t="s">
        <v>354</v>
      </c>
      <c r="C195" s="146">
        <v>2016</v>
      </c>
      <c r="D195" s="158">
        <v>13031.53</v>
      </c>
      <c r="E195" s="308"/>
    </row>
    <row r="196" spans="1:5" s="332" customFormat="1" ht="16.5" customHeight="1" x14ac:dyDescent="0.2">
      <c r="A196" s="124">
        <v>27</v>
      </c>
      <c r="B196" s="145" t="s">
        <v>355</v>
      </c>
      <c r="C196" s="146">
        <v>2016</v>
      </c>
      <c r="D196" s="158">
        <v>3726</v>
      </c>
      <c r="E196" s="308"/>
    </row>
    <row r="197" spans="1:5" s="332" customFormat="1" ht="16.5" customHeight="1" x14ac:dyDescent="0.2">
      <c r="A197" s="124">
        <v>28</v>
      </c>
      <c r="B197" s="145" t="s">
        <v>356</v>
      </c>
      <c r="C197" s="146">
        <v>2016</v>
      </c>
      <c r="D197" s="158">
        <v>5497</v>
      </c>
      <c r="E197" s="308"/>
    </row>
    <row r="198" spans="1:5" s="332" customFormat="1" ht="16.5" customHeight="1" x14ac:dyDescent="0.2">
      <c r="A198" s="124">
        <v>29</v>
      </c>
      <c r="B198" s="145" t="s">
        <v>357</v>
      </c>
      <c r="C198" s="146">
        <v>2016</v>
      </c>
      <c r="D198" s="158">
        <v>3726</v>
      </c>
      <c r="E198" s="308"/>
    </row>
    <row r="199" spans="1:5" s="332" customFormat="1" ht="16.5" customHeight="1" x14ac:dyDescent="0.2">
      <c r="A199" s="124">
        <v>30</v>
      </c>
      <c r="B199" s="145" t="s">
        <v>355</v>
      </c>
      <c r="C199" s="146">
        <v>2016</v>
      </c>
      <c r="D199" s="158">
        <v>3726</v>
      </c>
      <c r="E199" s="308"/>
    </row>
    <row r="200" spans="1:5" s="332" customFormat="1" ht="16.5" customHeight="1" x14ac:dyDescent="0.2">
      <c r="A200" s="124">
        <v>31</v>
      </c>
      <c r="B200" s="144" t="s">
        <v>358</v>
      </c>
      <c r="C200" s="143">
        <v>2016</v>
      </c>
      <c r="D200" s="157">
        <v>5905.47</v>
      </c>
      <c r="E200" s="308"/>
    </row>
    <row r="201" spans="1:5" ht="12.75" customHeight="1" x14ac:dyDescent="0.2">
      <c r="A201" s="124">
        <v>32</v>
      </c>
      <c r="B201" s="144" t="s">
        <v>359</v>
      </c>
      <c r="C201" s="143">
        <v>2016</v>
      </c>
      <c r="D201" s="157">
        <v>11321.76</v>
      </c>
    </row>
    <row r="202" spans="1:5" x14ac:dyDescent="0.2">
      <c r="A202" s="603" t="s">
        <v>138</v>
      </c>
      <c r="B202" s="603"/>
      <c r="C202" s="603"/>
      <c r="D202" s="373">
        <f>SUM(D170:D201)</f>
        <v>100116.23999999999</v>
      </c>
    </row>
    <row r="203" spans="1:5" s="141" customFormat="1" x14ac:dyDescent="0.2">
      <c r="A203" s="122" t="s">
        <v>482</v>
      </c>
      <c r="B203" s="121"/>
      <c r="C203" s="120"/>
      <c r="D203" s="123"/>
    </row>
    <row r="204" spans="1:5" s="141" customFormat="1" x14ac:dyDescent="0.2">
      <c r="A204" s="124">
        <v>1</v>
      </c>
      <c r="B204" s="144" t="s">
        <v>360</v>
      </c>
      <c r="C204" s="143">
        <v>2017</v>
      </c>
      <c r="D204" s="157">
        <v>1800</v>
      </c>
    </row>
    <row r="205" spans="1:5" s="141" customFormat="1" x14ac:dyDescent="0.2">
      <c r="A205" s="124">
        <v>2</v>
      </c>
      <c r="B205" s="144" t="s">
        <v>361</v>
      </c>
      <c r="C205" s="143">
        <v>2017</v>
      </c>
      <c r="D205" s="157">
        <v>490</v>
      </c>
    </row>
    <row r="206" spans="1:5" s="141" customFormat="1" x14ac:dyDescent="0.2">
      <c r="A206" s="124">
        <v>3</v>
      </c>
      <c r="B206" s="144" t="s">
        <v>362</v>
      </c>
      <c r="C206" s="143">
        <v>2017</v>
      </c>
      <c r="D206" s="157">
        <v>2900</v>
      </c>
    </row>
    <row r="207" spans="1:5" s="141" customFormat="1" x14ac:dyDescent="0.2">
      <c r="A207" s="124">
        <v>4</v>
      </c>
      <c r="B207" s="144" t="s">
        <v>363</v>
      </c>
      <c r="C207" s="143">
        <v>2017</v>
      </c>
      <c r="D207" s="157">
        <v>2900</v>
      </c>
    </row>
    <row r="208" spans="1:5" s="141" customFormat="1" x14ac:dyDescent="0.2">
      <c r="A208" s="124">
        <v>5</v>
      </c>
      <c r="B208" s="144" t="s">
        <v>364</v>
      </c>
      <c r="C208" s="143">
        <v>2017</v>
      </c>
      <c r="D208" s="157">
        <v>1280</v>
      </c>
    </row>
    <row r="209" spans="1:6" s="141" customFormat="1" x14ac:dyDescent="0.2">
      <c r="A209" s="124">
        <v>6</v>
      </c>
      <c r="B209" s="144" t="s">
        <v>365</v>
      </c>
      <c r="C209" s="143">
        <v>2017</v>
      </c>
      <c r="D209" s="157">
        <v>11900</v>
      </c>
    </row>
    <row r="210" spans="1:6" s="141" customFormat="1" x14ac:dyDescent="0.2">
      <c r="A210" s="124">
        <v>7</v>
      </c>
      <c r="B210" s="144" t="s">
        <v>366</v>
      </c>
      <c r="C210" s="143">
        <v>2017</v>
      </c>
      <c r="D210" s="157">
        <v>9600</v>
      </c>
    </row>
    <row r="211" spans="1:6" s="141" customFormat="1" x14ac:dyDescent="0.2">
      <c r="A211" s="124">
        <v>8</v>
      </c>
      <c r="B211" s="144" t="s">
        <v>367</v>
      </c>
      <c r="C211" s="143">
        <v>2017</v>
      </c>
      <c r="D211" s="157">
        <v>8403</v>
      </c>
    </row>
    <row r="212" spans="1:6" s="141" customFormat="1" x14ac:dyDescent="0.2">
      <c r="A212" s="124">
        <v>9</v>
      </c>
      <c r="B212" s="144" t="s">
        <v>368</v>
      </c>
      <c r="C212" s="143">
        <v>2017</v>
      </c>
      <c r="D212" s="157">
        <v>5050</v>
      </c>
    </row>
    <row r="213" spans="1:6" s="141" customFormat="1" x14ac:dyDescent="0.2">
      <c r="A213" s="603" t="s">
        <v>138</v>
      </c>
      <c r="B213" s="603"/>
      <c r="C213" s="603"/>
      <c r="D213" s="373">
        <f>SUM(D204:D212)</f>
        <v>44323</v>
      </c>
    </row>
    <row r="214" spans="1:6" s="141" customFormat="1" ht="12.75" customHeight="1" x14ac:dyDescent="0.2">
      <c r="A214" s="65"/>
      <c r="B214" s="66"/>
      <c r="C214" s="67"/>
      <c r="D214" s="68" t="s">
        <v>137</v>
      </c>
    </row>
    <row r="215" spans="1:6" s="141" customFormat="1" x14ac:dyDescent="0.2">
      <c r="A215" s="102" t="s">
        <v>128</v>
      </c>
      <c r="B215" s="129" t="s">
        <v>129</v>
      </c>
      <c r="C215" s="126" t="s">
        <v>130</v>
      </c>
      <c r="D215" s="60" t="s">
        <v>131</v>
      </c>
    </row>
    <row r="216" spans="1:6" s="141" customFormat="1" x14ac:dyDescent="0.2">
      <c r="A216" s="598" t="s">
        <v>132</v>
      </c>
      <c r="B216" s="599"/>
      <c r="C216" s="599"/>
      <c r="D216" s="600"/>
    </row>
    <row r="217" spans="1:6" s="141" customFormat="1" x14ac:dyDescent="0.2">
      <c r="A217" s="270">
        <v>1</v>
      </c>
      <c r="B217" s="61" t="s">
        <v>277</v>
      </c>
      <c r="C217" s="33">
        <v>2016</v>
      </c>
      <c r="D217" s="255">
        <v>630</v>
      </c>
    </row>
    <row r="218" spans="1:6" s="141" customFormat="1" x14ac:dyDescent="0.2">
      <c r="A218" s="504">
        <v>2</v>
      </c>
      <c r="B218" s="61" t="s">
        <v>278</v>
      </c>
      <c r="C218" s="33">
        <v>2016</v>
      </c>
      <c r="D218" s="255">
        <v>1647.77</v>
      </c>
    </row>
    <row r="219" spans="1:6" s="141" customFormat="1" x14ac:dyDescent="0.2">
      <c r="A219" s="504">
        <v>3</v>
      </c>
      <c r="B219" s="61" t="s">
        <v>398</v>
      </c>
      <c r="C219" s="33">
        <v>2017</v>
      </c>
      <c r="D219" s="255">
        <v>3499</v>
      </c>
    </row>
    <row r="220" spans="1:6" s="141" customFormat="1" x14ac:dyDescent="0.2">
      <c r="A220" s="504">
        <v>4</v>
      </c>
      <c r="B220" s="235" t="s">
        <v>452</v>
      </c>
      <c r="C220" s="234">
        <v>2018</v>
      </c>
      <c r="D220" s="255">
        <v>2865.9</v>
      </c>
    </row>
    <row r="221" spans="1:6" s="141" customFormat="1" x14ac:dyDescent="0.2">
      <c r="A221" s="504">
        <v>5</v>
      </c>
      <c r="B221" s="235" t="s">
        <v>453</v>
      </c>
      <c r="C221" s="234">
        <v>2018</v>
      </c>
      <c r="D221" s="255">
        <v>1995.99</v>
      </c>
    </row>
    <row r="222" spans="1:6" s="141" customFormat="1" ht="38.25" x14ac:dyDescent="0.2">
      <c r="A222" s="504">
        <v>6</v>
      </c>
      <c r="B222" s="330" t="s">
        <v>470</v>
      </c>
      <c r="C222" s="329">
        <v>2020</v>
      </c>
      <c r="D222" s="336">
        <v>69999.3</v>
      </c>
      <c r="E222" s="141" t="s">
        <v>469</v>
      </c>
    </row>
    <row r="223" spans="1:6" s="141" customFormat="1" ht="25.5" x14ac:dyDescent="0.2">
      <c r="A223" s="504">
        <v>7</v>
      </c>
      <c r="B223" s="330" t="s">
        <v>468</v>
      </c>
      <c r="C223" s="329">
        <v>2020</v>
      </c>
      <c r="D223" s="336">
        <v>112500</v>
      </c>
      <c r="E223" s="141" t="s">
        <v>469</v>
      </c>
      <c r="F223" s="513"/>
    </row>
    <row r="224" spans="1:6" s="141" customFormat="1" x14ac:dyDescent="0.2">
      <c r="A224" s="504">
        <v>8</v>
      </c>
      <c r="B224" s="309" t="s">
        <v>483</v>
      </c>
      <c r="C224" s="310">
        <v>2019</v>
      </c>
      <c r="D224" s="312">
        <v>4606.58</v>
      </c>
    </row>
    <row r="225" spans="1:4" s="141" customFormat="1" x14ac:dyDescent="0.2">
      <c r="A225" s="504">
        <v>9</v>
      </c>
      <c r="B225" s="309" t="s">
        <v>483</v>
      </c>
      <c r="C225" s="310">
        <v>2019</v>
      </c>
      <c r="D225" s="312">
        <v>4820</v>
      </c>
    </row>
    <row r="226" spans="1:4" s="141" customFormat="1" x14ac:dyDescent="0.2">
      <c r="A226" s="504">
        <v>10</v>
      </c>
      <c r="B226" s="309" t="s">
        <v>483</v>
      </c>
      <c r="C226" s="310">
        <v>2019</v>
      </c>
      <c r="D226" s="312">
        <v>4228.1400000000003</v>
      </c>
    </row>
    <row r="227" spans="1:4" s="239" customFormat="1" x14ac:dyDescent="0.2">
      <c r="A227" s="504">
        <v>11</v>
      </c>
      <c r="B227" s="330" t="s">
        <v>499</v>
      </c>
      <c r="C227" s="310">
        <v>2020</v>
      </c>
      <c r="D227" s="336">
        <v>258.3</v>
      </c>
    </row>
    <row r="228" spans="1:4" s="239" customFormat="1" x14ac:dyDescent="0.2">
      <c r="A228" s="504">
        <v>12</v>
      </c>
      <c r="B228" s="330" t="s">
        <v>500</v>
      </c>
      <c r="C228" s="310">
        <v>2020</v>
      </c>
      <c r="D228" s="336">
        <v>490.77</v>
      </c>
    </row>
    <row r="229" spans="1:4" s="239" customFormat="1" ht="25.5" x14ac:dyDescent="0.2">
      <c r="A229" s="504">
        <v>13</v>
      </c>
      <c r="B229" s="330" t="s">
        <v>501</v>
      </c>
      <c r="C229" s="310">
        <v>2020</v>
      </c>
      <c r="D229" s="336">
        <f>367.77*2</f>
        <v>735.54</v>
      </c>
    </row>
    <row r="230" spans="1:4" s="239" customFormat="1" ht="25.5" x14ac:dyDescent="0.2">
      <c r="A230" s="504">
        <v>14</v>
      </c>
      <c r="B230" s="330" t="s">
        <v>502</v>
      </c>
      <c r="C230" s="310">
        <v>2020</v>
      </c>
      <c r="D230" s="336">
        <v>736.77</v>
      </c>
    </row>
    <row r="231" spans="1:4" s="311" customFormat="1" x14ac:dyDescent="0.2">
      <c r="A231" s="504">
        <v>15</v>
      </c>
      <c r="B231" s="330" t="s">
        <v>503</v>
      </c>
      <c r="C231" s="310">
        <v>2020</v>
      </c>
      <c r="D231" s="336">
        <f>258.3*4</f>
        <v>1033.2</v>
      </c>
    </row>
    <row r="232" spans="1:4" s="311" customFormat="1" x14ac:dyDescent="0.2">
      <c r="A232" s="504">
        <v>16</v>
      </c>
      <c r="B232" s="330" t="s">
        <v>489</v>
      </c>
      <c r="C232" s="310">
        <v>2020</v>
      </c>
      <c r="D232" s="336">
        <v>2999</v>
      </c>
    </row>
    <row r="233" spans="1:4" s="311" customFormat="1" x14ac:dyDescent="0.2">
      <c r="A233" s="504">
        <v>17</v>
      </c>
      <c r="B233" s="330" t="s">
        <v>582</v>
      </c>
      <c r="C233" s="310">
        <v>2020</v>
      </c>
      <c r="D233" s="336">
        <v>3958.01</v>
      </c>
    </row>
    <row r="234" spans="1:4" s="332" customFormat="1" x14ac:dyDescent="0.2">
      <c r="A234" s="565" t="s">
        <v>138</v>
      </c>
      <c r="B234" s="565"/>
      <c r="C234" s="565"/>
      <c r="D234" s="372">
        <f>SUM(D217:D233)</f>
        <v>217004.27000000002</v>
      </c>
    </row>
    <row r="235" spans="1:4" x14ac:dyDescent="0.2">
      <c r="A235" s="605" t="s">
        <v>610</v>
      </c>
      <c r="B235" s="606"/>
      <c r="C235" s="606"/>
      <c r="D235" s="607"/>
    </row>
    <row r="236" spans="1:4" s="141" customFormat="1" x14ac:dyDescent="0.2">
      <c r="A236" s="435"/>
      <c r="B236" s="436"/>
      <c r="C236" s="208"/>
      <c r="D236" s="438"/>
    </row>
    <row r="237" spans="1:4" s="141" customFormat="1" x14ac:dyDescent="0.2">
      <c r="A237" s="572" t="s">
        <v>85</v>
      </c>
      <c r="B237" s="572"/>
      <c r="C237" s="572"/>
      <c r="D237" s="430">
        <f>SUM(D236:D236)</f>
        <v>0</v>
      </c>
    </row>
    <row r="238" spans="1:4" s="141" customFormat="1" x14ac:dyDescent="0.2">
      <c r="A238" s="591" t="s">
        <v>615</v>
      </c>
      <c r="B238" s="591"/>
      <c r="C238" s="591"/>
      <c r="D238" s="440"/>
    </row>
    <row r="239" spans="1:4" s="141" customFormat="1" x14ac:dyDescent="0.2">
      <c r="A239" s="437">
        <v>1</v>
      </c>
      <c r="B239" s="436" t="s">
        <v>239</v>
      </c>
      <c r="C239" s="208"/>
      <c r="D239" s="443"/>
    </row>
    <row r="240" spans="1:4" s="141" customFormat="1" x14ac:dyDescent="0.2">
      <c r="A240" s="432"/>
      <c r="B240" s="432" t="s">
        <v>85</v>
      </c>
      <c r="C240" s="432"/>
      <c r="D240" s="430">
        <f>SUM(D239:D239)</f>
        <v>0</v>
      </c>
    </row>
    <row r="241" spans="1:4" s="141" customFormat="1" x14ac:dyDescent="0.2">
      <c r="A241" s="609" t="s">
        <v>625</v>
      </c>
      <c r="B241" s="610"/>
      <c r="C241" s="610"/>
      <c r="D241" s="611"/>
    </row>
    <row r="242" spans="1:4" s="141" customFormat="1" x14ac:dyDescent="0.2">
      <c r="A242" s="437">
        <v>1</v>
      </c>
      <c r="B242" s="474" t="s">
        <v>635</v>
      </c>
      <c r="C242" s="475">
        <v>2017</v>
      </c>
      <c r="D242" s="476">
        <v>1325.12</v>
      </c>
    </row>
    <row r="243" spans="1:4" s="141" customFormat="1" x14ac:dyDescent="0.2">
      <c r="A243" s="437">
        <v>2</v>
      </c>
      <c r="B243" s="474" t="s">
        <v>636</v>
      </c>
      <c r="C243" s="475">
        <v>2018</v>
      </c>
      <c r="D243" s="476">
        <v>10065.040000000001</v>
      </c>
    </row>
    <row r="244" spans="1:4" s="141" customFormat="1" x14ac:dyDescent="0.2">
      <c r="A244" s="437">
        <v>3</v>
      </c>
      <c r="B244" s="474" t="s">
        <v>637</v>
      </c>
      <c r="C244" s="475">
        <v>2019</v>
      </c>
      <c r="D244" s="476">
        <v>1706.46</v>
      </c>
    </row>
    <row r="245" spans="1:4" x14ac:dyDescent="0.2">
      <c r="A245" s="465"/>
      <c r="B245" s="465" t="s">
        <v>85</v>
      </c>
      <c r="C245" s="465"/>
      <c r="D245" s="469">
        <f>SUM(D242:D244)</f>
        <v>13096.619999999999</v>
      </c>
    </row>
    <row r="246" spans="1:4" x14ac:dyDescent="0.2">
      <c r="A246" s="589" t="s">
        <v>484</v>
      </c>
      <c r="B246" s="589"/>
      <c r="C246" s="589"/>
      <c r="D246" s="62"/>
    </row>
    <row r="247" spans="1:4" x14ac:dyDescent="0.2">
      <c r="A247" s="270">
        <v>1</v>
      </c>
      <c r="B247" s="16" t="s">
        <v>311</v>
      </c>
      <c r="C247" s="33">
        <v>2016</v>
      </c>
      <c r="D247" s="243">
        <v>1500</v>
      </c>
    </row>
    <row r="248" spans="1:4" x14ac:dyDescent="0.2">
      <c r="A248" s="504">
        <v>2</v>
      </c>
      <c r="B248" s="16" t="s">
        <v>314</v>
      </c>
      <c r="C248" s="33">
        <v>2016</v>
      </c>
      <c r="D248" s="243">
        <v>3500</v>
      </c>
    </row>
    <row r="249" spans="1:4" x14ac:dyDescent="0.2">
      <c r="A249" s="504">
        <v>3</v>
      </c>
      <c r="B249" s="16" t="s">
        <v>314</v>
      </c>
      <c r="C249" s="33">
        <v>2017</v>
      </c>
      <c r="D249" s="243">
        <v>3500</v>
      </c>
    </row>
    <row r="250" spans="1:4" x14ac:dyDescent="0.2">
      <c r="A250" s="504">
        <v>4</v>
      </c>
      <c r="B250" s="16" t="s">
        <v>399</v>
      </c>
      <c r="C250" s="33">
        <v>2017</v>
      </c>
      <c r="D250" s="243">
        <v>2140</v>
      </c>
    </row>
    <row r="251" spans="1:4" x14ac:dyDescent="0.2">
      <c r="A251" s="504">
        <v>5</v>
      </c>
      <c r="B251" s="16" t="s">
        <v>400</v>
      </c>
      <c r="C251" s="33">
        <v>2017</v>
      </c>
      <c r="D251" s="243">
        <v>649</v>
      </c>
    </row>
    <row r="252" spans="1:4" x14ac:dyDescent="0.2">
      <c r="A252" s="504">
        <v>6</v>
      </c>
      <c r="B252" s="237" t="s">
        <v>454</v>
      </c>
      <c r="C252" s="238">
        <v>2018</v>
      </c>
      <c r="D252" s="243">
        <v>5085</v>
      </c>
    </row>
    <row r="253" spans="1:4" x14ac:dyDescent="0.2">
      <c r="A253" s="504">
        <v>7</v>
      </c>
      <c r="B253" s="237" t="s">
        <v>455</v>
      </c>
      <c r="C253" s="238">
        <v>2018</v>
      </c>
      <c r="D253" s="243">
        <v>1570</v>
      </c>
    </row>
    <row r="254" spans="1:4" x14ac:dyDescent="0.2">
      <c r="A254" s="504">
        <v>8</v>
      </c>
      <c r="B254" s="313" t="s">
        <v>595</v>
      </c>
      <c r="C254" s="400">
        <v>2020</v>
      </c>
      <c r="D254" s="315">
        <v>3500</v>
      </c>
    </row>
    <row r="255" spans="1:4" x14ac:dyDescent="0.2">
      <c r="A255" s="128"/>
      <c r="B255" s="128" t="s">
        <v>85</v>
      </c>
      <c r="C255" s="128"/>
      <c r="D255" s="372">
        <f>SUM(D247:D254)</f>
        <v>21444</v>
      </c>
    </row>
    <row r="256" spans="1:4" x14ac:dyDescent="0.2">
      <c r="A256" s="601" t="s">
        <v>375</v>
      </c>
      <c r="B256" s="599"/>
      <c r="C256" s="602"/>
      <c r="D256" s="62"/>
    </row>
    <row r="257" spans="1:4" x14ac:dyDescent="0.2">
      <c r="A257" s="196">
        <v>1</v>
      </c>
      <c r="B257" s="16" t="s">
        <v>401</v>
      </c>
      <c r="C257" s="147">
        <v>2017</v>
      </c>
      <c r="D257" s="259">
        <v>2799</v>
      </c>
    </row>
    <row r="258" spans="1:4" x14ac:dyDescent="0.2">
      <c r="A258" s="270">
        <v>2</v>
      </c>
      <c r="B258" s="16" t="s">
        <v>402</v>
      </c>
      <c r="C258" s="147">
        <v>2017</v>
      </c>
      <c r="D258" s="259">
        <v>2201</v>
      </c>
    </row>
    <row r="259" spans="1:4" x14ac:dyDescent="0.2">
      <c r="A259" s="270">
        <v>3</v>
      </c>
      <c r="B259" s="16" t="s">
        <v>403</v>
      </c>
      <c r="C259" s="147">
        <v>2017</v>
      </c>
      <c r="D259" s="259">
        <v>1499.99</v>
      </c>
    </row>
    <row r="260" spans="1:4" x14ac:dyDescent="0.2">
      <c r="A260" s="318">
        <v>4</v>
      </c>
      <c r="B260" s="313" t="s">
        <v>587</v>
      </c>
      <c r="C260" s="333">
        <v>2021</v>
      </c>
      <c r="D260" s="259">
        <v>2000</v>
      </c>
    </row>
    <row r="261" spans="1:4" x14ac:dyDescent="0.2">
      <c r="A261" s="318">
        <v>5</v>
      </c>
      <c r="B261" s="313" t="s">
        <v>598</v>
      </c>
      <c r="C261" s="333">
        <v>2018</v>
      </c>
      <c r="D261" s="259">
        <v>3499.01</v>
      </c>
    </row>
    <row r="262" spans="1:4" x14ac:dyDescent="0.2">
      <c r="A262" s="318">
        <v>6</v>
      </c>
      <c r="B262" s="313" t="s">
        <v>597</v>
      </c>
      <c r="C262" s="333">
        <v>2018</v>
      </c>
      <c r="D262" s="259">
        <v>2779</v>
      </c>
    </row>
    <row r="263" spans="1:4" x14ac:dyDescent="0.2">
      <c r="A263" s="126"/>
      <c r="B263" s="126" t="s">
        <v>85</v>
      </c>
      <c r="C263" s="126"/>
      <c r="D263" s="369">
        <f>SUM(D257:D262)</f>
        <v>14778</v>
      </c>
    </row>
    <row r="264" spans="1:4" x14ac:dyDescent="0.2">
      <c r="A264" s="598" t="s">
        <v>376</v>
      </c>
      <c r="B264" s="599"/>
      <c r="C264" s="599"/>
      <c r="D264" s="600"/>
    </row>
    <row r="265" spans="1:4" x14ac:dyDescent="0.2">
      <c r="A265" s="270">
        <v>1</v>
      </c>
      <c r="B265" s="16" t="s">
        <v>279</v>
      </c>
      <c r="C265" s="33">
        <v>2016</v>
      </c>
      <c r="D265" s="243">
        <v>794</v>
      </c>
    </row>
    <row r="266" spans="1:4" x14ac:dyDescent="0.2">
      <c r="A266" s="504">
        <v>2</v>
      </c>
      <c r="B266" s="16" t="s">
        <v>280</v>
      </c>
      <c r="C266" s="33">
        <v>2016</v>
      </c>
      <c r="D266" s="243">
        <v>1240</v>
      </c>
    </row>
    <row r="267" spans="1:4" x14ac:dyDescent="0.2">
      <c r="A267" s="504">
        <v>3</v>
      </c>
      <c r="B267" s="16" t="s">
        <v>312</v>
      </c>
      <c r="C267" s="33">
        <v>2016</v>
      </c>
      <c r="D267" s="243">
        <v>1249</v>
      </c>
    </row>
    <row r="268" spans="1:4" x14ac:dyDescent="0.2">
      <c r="A268" s="504">
        <v>4</v>
      </c>
      <c r="B268" s="69" t="s">
        <v>313</v>
      </c>
      <c r="C268" s="142">
        <v>2016</v>
      </c>
      <c r="D268" s="148">
        <v>2400</v>
      </c>
    </row>
    <row r="269" spans="1:4" x14ac:dyDescent="0.2">
      <c r="A269" s="504">
        <v>5</v>
      </c>
      <c r="B269" s="16" t="s">
        <v>314</v>
      </c>
      <c r="C269" s="33">
        <v>2017</v>
      </c>
      <c r="D269" s="243">
        <v>1299</v>
      </c>
    </row>
    <row r="270" spans="1:4" x14ac:dyDescent="0.2">
      <c r="A270" s="504">
        <v>6</v>
      </c>
      <c r="B270" s="16" t="s">
        <v>404</v>
      </c>
      <c r="C270" s="33">
        <v>2017</v>
      </c>
      <c r="D270" s="243">
        <v>3300</v>
      </c>
    </row>
    <row r="271" spans="1:4" x14ac:dyDescent="0.2">
      <c r="A271" s="504">
        <v>7</v>
      </c>
      <c r="B271" s="16" t="s">
        <v>314</v>
      </c>
      <c r="C271" s="33">
        <v>2017</v>
      </c>
      <c r="D271" s="243">
        <v>2199</v>
      </c>
    </row>
    <row r="272" spans="1:4" x14ac:dyDescent="0.2">
      <c r="A272" s="504">
        <v>8</v>
      </c>
      <c r="B272" s="16" t="s">
        <v>315</v>
      </c>
      <c r="C272" s="33">
        <v>2017</v>
      </c>
      <c r="D272" s="243">
        <v>3250</v>
      </c>
    </row>
    <row r="273" spans="1:4" x14ac:dyDescent="0.2">
      <c r="A273" s="504">
        <v>9</v>
      </c>
      <c r="B273" s="16" t="s">
        <v>405</v>
      </c>
      <c r="C273" s="33">
        <v>2017</v>
      </c>
      <c r="D273" s="243">
        <v>3490</v>
      </c>
    </row>
    <row r="274" spans="1:4" x14ac:dyDescent="0.2">
      <c r="A274" s="504">
        <v>10</v>
      </c>
      <c r="B274" s="16" t="s">
        <v>314</v>
      </c>
      <c r="C274" s="33">
        <v>2017</v>
      </c>
      <c r="D274" s="243">
        <v>1015</v>
      </c>
    </row>
    <row r="275" spans="1:4" x14ac:dyDescent="0.2">
      <c r="A275" s="504">
        <v>11</v>
      </c>
      <c r="B275" s="16" t="s">
        <v>406</v>
      </c>
      <c r="C275" s="33">
        <v>2017</v>
      </c>
      <c r="D275" s="243">
        <v>3450</v>
      </c>
    </row>
    <row r="276" spans="1:4" x14ac:dyDescent="0.2">
      <c r="A276" s="504">
        <v>12</v>
      </c>
      <c r="B276" s="16" t="s">
        <v>407</v>
      </c>
      <c r="C276" s="33">
        <v>2017</v>
      </c>
      <c r="D276" s="243">
        <v>2570</v>
      </c>
    </row>
    <row r="277" spans="1:4" x14ac:dyDescent="0.2">
      <c r="A277" s="504">
        <v>13</v>
      </c>
      <c r="B277" s="16" t="s">
        <v>314</v>
      </c>
      <c r="C277" s="33">
        <v>2017</v>
      </c>
      <c r="D277" s="243">
        <v>3499</v>
      </c>
    </row>
    <row r="278" spans="1:4" x14ac:dyDescent="0.2">
      <c r="A278" s="504">
        <v>14</v>
      </c>
      <c r="B278" s="16" t="s">
        <v>316</v>
      </c>
      <c r="C278" s="33">
        <v>2016</v>
      </c>
      <c r="D278" s="243">
        <v>1818</v>
      </c>
    </row>
    <row r="279" spans="1:4" x14ac:dyDescent="0.2">
      <c r="A279" s="504">
        <v>15</v>
      </c>
      <c r="B279" s="16" t="s">
        <v>317</v>
      </c>
      <c r="C279" s="33">
        <v>2016</v>
      </c>
      <c r="D279" s="243">
        <v>1954</v>
      </c>
    </row>
    <row r="280" spans="1:4" x14ac:dyDescent="0.2">
      <c r="A280" s="504">
        <v>16</v>
      </c>
      <c r="B280" s="16" t="s">
        <v>318</v>
      </c>
      <c r="C280" s="33">
        <v>2016</v>
      </c>
      <c r="D280" s="243">
        <v>580</v>
      </c>
    </row>
    <row r="281" spans="1:4" x14ac:dyDescent="0.2">
      <c r="A281" s="504">
        <v>17</v>
      </c>
      <c r="B281" s="16" t="s">
        <v>319</v>
      </c>
      <c r="C281" s="33">
        <v>2016</v>
      </c>
      <c r="D281" s="243">
        <v>2180</v>
      </c>
    </row>
    <row r="282" spans="1:4" x14ac:dyDescent="0.2">
      <c r="A282" s="504">
        <v>18</v>
      </c>
      <c r="B282" s="16" t="s">
        <v>320</v>
      </c>
      <c r="C282" s="33">
        <v>2016</v>
      </c>
      <c r="D282" s="243">
        <v>1685</v>
      </c>
    </row>
    <row r="283" spans="1:4" x14ac:dyDescent="0.2">
      <c r="A283" s="504">
        <v>19</v>
      </c>
      <c r="B283" s="16" t="s">
        <v>321</v>
      </c>
      <c r="C283" s="33">
        <v>2016</v>
      </c>
      <c r="D283" s="243">
        <v>1200</v>
      </c>
    </row>
    <row r="284" spans="1:4" x14ac:dyDescent="0.2">
      <c r="A284" s="504">
        <v>20</v>
      </c>
      <c r="B284" s="16" t="s">
        <v>322</v>
      </c>
      <c r="C284" s="33">
        <v>2017</v>
      </c>
      <c r="D284" s="243">
        <v>2198</v>
      </c>
    </row>
    <row r="285" spans="1:4" x14ac:dyDescent="0.2">
      <c r="A285" s="504">
        <v>21</v>
      </c>
      <c r="B285" s="16" t="s">
        <v>406</v>
      </c>
      <c r="C285" s="33">
        <v>2017</v>
      </c>
      <c r="D285" s="243">
        <v>3490</v>
      </c>
    </row>
    <row r="286" spans="1:4" x14ac:dyDescent="0.2">
      <c r="A286" s="504">
        <v>22</v>
      </c>
      <c r="B286" s="241" t="s">
        <v>406</v>
      </c>
      <c r="C286" s="242">
        <v>2018</v>
      </c>
      <c r="D286" s="243">
        <v>3450</v>
      </c>
    </row>
    <row r="287" spans="1:4" x14ac:dyDescent="0.2">
      <c r="A287" s="504">
        <v>23</v>
      </c>
      <c r="B287" s="241" t="s">
        <v>407</v>
      </c>
      <c r="C287" s="242">
        <v>2018</v>
      </c>
      <c r="D287" s="243">
        <v>2570</v>
      </c>
    </row>
    <row r="288" spans="1:4" x14ac:dyDescent="0.2">
      <c r="A288" s="504">
        <v>24</v>
      </c>
      <c r="B288" s="241" t="s">
        <v>456</v>
      </c>
      <c r="C288" s="242">
        <v>2018</v>
      </c>
      <c r="D288" s="243">
        <v>3499</v>
      </c>
    </row>
    <row r="289" spans="1:4" x14ac:dyDescent="0.2">
      <c r="A289" s="504">
        <v>25</v>
      </c>
      <c r="B289" s="241" t="s">
        <v>457</v>
      </c>
      <c r="C289" s="242">
        <v>2018</v>
      </c>
      <c r="D289" s="243">
        <v>6400</v>
      </c>
    </row>
    <row r="290" spans="1:4" x14ac:dyDescent="0.2">
      <c r="A290" s="504">
        <v>26</v>
      </c>
      <c r="B290" s="313" t="s">
        <v>485</v>
      </c>
      <c r="C290" s="314">
        <v>2020</v>
      </c>
      <c r="D290" s="315">
        <v>2635</v>
      </c>
    </row>
    <row r="291" spans="1:4" x14ac:dyDescent="0.2">
      <c r="A291" s="504">
        <v>27</v>
      </c>
      <c r="B291" s="313" t="s">
        <v>486</v>
      </c>
      <c r="C291" s="314">
        <v>2020</v>
      </c>
      <c r="D291" s="315">
        <v>2635</v>
      </c>
    </row>
    <row r="292" spans="1:4" x14ac:dyDescent="0.2">
      <c r="A292" s="504">
        <v>28</v>
      </c>
      <c r="B292" s="313" t="s">
        <v>487</v>
      </c>
      <c r="C292" s="314">
        <v>2020</v>
      </c>
      <c r="D292" s="315">
        <v>848.7</v>
      </c>
    </row>
    <row r="293" spans="1:4" x14ac:dyDescent="0.2">
      <c r="A293" s="504">
        <v>29</v>
      </c>
      <c r="B293" s="313" t="s">
        <v>602</v>
      </c>
      <c r="C293" s="400">
        <v>2020</v>
      </c>
      <c r="D293" s="315">
        <v>2999</v>
      </c>
    </row>
    <row r="294" spans="1:4" x14ac:dyDescent="0.2">
      <c r="A294" s="126"/>
      <c r="B294" s="126" t="s">
        <v>85</v>
      </c>
      <c r="C294" s="126"/>
      <c r="D294" s="31">
        <f>SUM(D265:D293)</f>
        <v>69896.7</v>
      </c>
    </row>
    <row r="295" spans="1:4" x14ac:dyDescent="0.2">
      <c r="A295" s="588" t="s">
        <v>240</v>
      </c>
      <c r="B295" s="588"/>
      <c r="C295" s="588"/>
      <c r="D295" s="62"/>
    </row>
    <row r="296" spans="1:4" x14ac:dyDescent="0.2">
      <c r="A296" s="318">
        <v>1</v>
      </c>
      <c r="B296" s="319" t="s">
        <v>488</v>
      </c>
      <c r="C296" s="316">
        <v>2019</v>
      </c>
      <c r="D296" s="317">
        <v>3127.28</v>
      </c>
    </row>
    <row r="297" spans="1:4" x14ac:dyDescent="0.2">
      <c r="A297" s="318">
        <v>2</v>
      </c>
      <c r="B297" s="319" t="s">
        <v>489</v>
      </c>
      <c r="C297" s="316">
        <v>2020</v>
      </c>
      <c r="D297" s="317">
        <v>2201.1999999999998</v>
      </c>
    </row>
    <row r="298" spans="1:4" x14ac:dyDescent="0.2">
      <c r="A298" s="318">
        <v>3</v>
      </c>
      <c r="B298" s="319" t="s">
        <v>490</v>
      </c>
      <c r="C298" s="316">
        <v>2019</v>
      </c>
      <c r="D298" s="317">
        <v>1302.78</v>
      </c>
    </row>
    <row r="299" spans="1:4" x14ac:dyDescent="0.2">
      <c r="A299" s="126"/>
      <c r="B299" s="126" t="s">
        <v>85</v>
      </c>
      <c r="C299" s="126"/>
      <c r="D299" s="31">
        <f>SUM(D296:D298)</f>
        <v>6631.2599999999993</v>
      </c>
    </row>
    <row r="300" spans="1:4" x14ac:dyDescent="0.2">
      <c r="A300" s="588" t="s">
        <v>820</v>
      </c>
      <c r="B300" s="588"/>
      <c r="C300" s="588"/>
      <c r="D300" s="62"/>
    </row>
    <row r="301" spans="1:4" x14ac:dyDescent="0.2">
      <c r="A301" s="333">
        <v>1</v>
      </c>
      <c r="B301" s="253" t="s">
        <v>458</v>
      </c>
      <c r="C301" s="254">
        <v>2018</v>
      </c>
      <c r="D301" s="256">
        <v>3936</v>
      </c>
    </row>
    <row r="302" spans="1:4" x14ac:dyDescent="0.2">
      <c r="A302" s="333">
        <v>2</v>
      </c>
      <c r="B302" s="253" t="s">
        <v>459</v>
      </c>
      <c r="C302" s="254">
        <v>2018</v>
      </c>
      <c r="D302" s="256">
        <v>4000</v>
      </c>
    </row>
    <row r="303" spans="1:4" x14ac:dyDescent="0.2">
      <c r="A303" s="333">
        <v>3</v>
      </c>
      <c r="B303" s="320" t="s">
        <v>491</v>
      </c>
      <c r="C303" s="321">
        <v>2020</v>
      </c>
      <c r="D303" s="322">
        <v>1524</v>
      </c>
    </row>
    <row r="304" spans="1:4" ht="25.5" x14ac:dyDescent="0.2">
      <c r="A304" s="333">
        <v>4</v>
      </c>
      <c r="B304" s="320" t="s">
        <v>603</v>
      </c>
      <c r="C304" s="400">
        <v>2020</v>
      </c>
      <c r="D304" s="336">
        <v>1343.16</v>
      </c>
    </row>
    <row r="305" spans="1:4" s="543" customFormat="1" x14ac:dyDescent="0.2">
      <c r="A305" s="514">
        <v>5</v>
      </c>
      <c r="B305" s="320" t="s">
        <v>600</v>
      </c>
      <c r="C305" s="321">
        <v>2020</v>
      </c>
      <c r="D305" s="322">
        <v>9000</v>
      </c>
    </row>
    <row r="306" spans="1:4" x14ac:dyDescent="0.2">
      <c r="A306" s="128"/>
      <c r="B306" s="128" t="s">
        <v>85</v>
      </c>
      <c r="C306" s="128"/>
      <c r="D306" s="50">
        <f>SUM(D301:D305)</f>
        <v>19803.16</v>
      </c>
    </row>
    <row r="307" spans="1:4" x14ac:dyDescent="0.2">
      <c r="A307" s="590" t="s">
        <v>243</v>
      </c>
      <c r="B307" s="590"/>
      <c r="C307" s="590"/>
      <c r="D307" s="98"/>
    </row>
    <row r="308" spans="1:4" x14ac:dyDescent="0.2">
      <c r="A308" s="324">
        <v>1</v>
      </c>
      <c r="B308" s="323" t="s">
        <v>492</v>
      </c>
      <c r="C308" s="324">
        <v>2019</v>
      </c>
      <c r="D308" s="325">
        <v>4000</v>
      </c>
    </row>
    <row r="309" spans="1:4" x14ac:dyDescent="0.2">
      <c r="A309" s="334">
        <v>2</v>
      </c>
      <c r="B309" s="331" t="s">
        <v>571</v>
      </c>
      <c r="C309" s="334">
        <v>2020</v>
      </c>
      <c r="D309" s="335">
        <v>1399.99</v>
      </c>
    </row>
    <row r="310" spans="1:4" x14ac:dyDescent="0.2">
      <c r="A310" s="334">
        <v>3</v>
      </c>
      <c r="B310" s="331" t="s">
        <v>572</v>
      </c>
      <c r="C310" s="334">
        <v>2020</v>
      </c>
      <c r="D310" s="335">
        <v>1479</v>
      </c>
    </row>
    <row r="311" spans="1:4" x14ac:dyDescent="0.2">
      <c r="A311" s="125"/>
      <c r="B311" s="125" t="s">
        <v>85</v>
      </c>
      <c r="C311" s="125"/>
      <c r="D311" s="371">
        <f>SUM(D308:D310)</f>
        <v>6878.99</v>
      </c>
    </row>
    <row r="312" spans="1:4" x14ac:dyDescent="0.2">
      <c r="A312" s="604" t="s">
        <v>568</v>
      </c>
      <c r="B312" s="604"/>
      <c r="C312" s="198"/>
      <c r="D312" s="260"/>
    </row>
    <row r="313" spans="1:4" x14ac:dyDescent="0.2">
      <c r="A313" s="100">
        <v>1</v>
      </c>
      <c r="B313" s="92" t="s">
        <v>323</v>
      </c>
      <c r="C313" s="100">
        <v>2017</v>
      </c>
      <c r="D313" s="140">
        <v>3400</v>
      </c>
    </row>
    <row r="314" spans="1:4" x14ac:dyDescent="0.2">
      <c r="A314" s="139">
        <v>2</v>
      </c>
      <c r="B314" s="135" t="s">
        <v>408</v>
      </c>
      <c r="C314" s="139">
        <v>2017</v>
      </c>
      <c r="D314" s="257">
        <v>4860</v>
      </c>
    </row>
    <row r="315" spans="1:4" x14ac:dyDescent="0.2">
      <c r="A315" s="327">
        <v>3</v>
      </c>
      <c r="B315" s="326" t="s">
        <v>567</v>
      </c>
      <c r="C315" s="327">
        <v>2019</v>
      </c>
      <c r="D315" s="328">
        <v>1630</v>
      </c>
    </row>
    <row r="316" spans="1:4" x14ac:dyDescent="0.2">
      <c r="A316" s="327">
        <v>4</v>
      </c>
      <c r="B316" s="331" t="s">
        <v>493</v>
      </c>
      <c r="C316" s="334">
        <v>2019</v>
      </c>
      <c r="D316" s="335">
        <v>4000</v>
      </c>
    </row>
    <row r="317" spans="1:4" x14ac:dyDescent="0.2">
      <c r="A317" s="125"/>
      <c r="B317" s="125" t="s">
        <v>85</v>
      </c>
      <c r="C317" s="125"/>
      <c r="D317" s="93">
        <f>SUM(D313:D316)</f>
        <v>13890</v>
      </c>
    </row>
    <row r="318" spans="1:4" x14ac:dyDescent="0.2">
      <c r="A318" s="591" t="s">
        <v>790</v>
      </c>
      <c r="B318" s="591"/>
      <c r="C318" s="591"/>
      <c r="D318" s="440"/>
    </row>
    <row r="319" spans="1:4" x14ac:dyDescent="0.2">
      <c r="A319" s="437">
        <v>1</v>
      </c>
      <c r="B319" s="436" t="s">
        <v>239</v>
      </c>
      <c r="C319" s="437"/>
      <c r="D319" s="486"/>
    </row>
    <row r="320" spans="1:4" s="463" customFormat="1" x14ac:dyDescent="0.2">
      <c r="A320" s="465"/>
      <c r="B320" s="465" t="s">
        <v>85</v>
      </c>
      <c r="C320" s="465"/>
      <c r="D320" s="469">
        <f>SUM(D319:D319)</f>
        <v>0</v>
      </c>
    </row>
    <row r="321" spans="1:4" x14ac:dyDescent="0.2">
      <c r="A321" s="591" t="s">
        <v>422</v>
      </c>
      <c r="B321" s="591"/>
      <c r="C321" s="591"/>
      <c r="D321" s="440"/>
    </row>
    <row r="322" spans="1:4" x14ac:dyDescent="0.2">
      <c r="A322" s="437">
        <v>1</v>
      </c>
      <c r="B322" s="436" t="s">
        <v>239</v>
      </c>
      <c r="C322" s="437"/>
      <c r="D322" s="486"/>
    </row>
    <row r="323" spans="1:4" s="463" customFormat="1" x14ac:dyDescent="0.2">
      <c r="A323" s="465"/>
      <c r="B323" s="465" t="s">
        <v>85</v>
      </c>
      <c r="C323" s="465"/>
      <c r="D323" s="469">
        <f>SUM(D322:D322)</f>
        <v>0</v>
      </c>
    </row>
    <row r="324" spans="1:4" x14ac:dyDescent="0.2">
      <c r="A324" s="591" t="s">
        <v>242</v>
      </c>
      <c r="B324" s="591"/>
      <c r="C324" s="591"/>
      <c r="D324" s="440"/>
    </row>
    <row r="325" spans="1:4" x14ac:dyDescent="0.2">
      <c r="A325" s="437">
        <v>1</v>
      </c>
      <c r="B325" s="436" t="s">
        <v>239</v>
      </c>
      <c r="C325" s="437"/>
      <c r="D325" s="486"/>
    </row>
    <row r="326" spans="1:4" x14ac:dyDescent="0.2">
      <c r="A326" s="465"/>
      <c r="B326" s="465" t="s">
        <v>85</v>
      </c>
      <c r="C326" s="465"/>
      <c r="D326" s="469">
        <f>SUM(D325:D325)</f>
        <v>0</v>
      </c>
    </row>
    <row r="327" spans="1:4" x14ac:dyDescent="0.2">
      <c r="A327" s="118" t="s">
        <v>494</v>
      </c>
      <c r="B327" s="119"/>
      <c r="D327" s="236"/>
    </row>
    <row r="328" spans="1:4" x14ac:dyDescent="0.2">
      <c r="A328" s="143">
        <v>1</v>
      </c>
      <c r="B328" s="144" t="s">
        <v>324</v>
      </c>
      <c r="C328" s="143">
        <v>2016</v>
      </c>
      <c r="D328" s="157">
        <v>1841</v>
      </c>
    </row>
    <row r="329" spans="1:4" x14ac:dyDescent="0.2">
      <c r="A329" s="143">
        <v>2</v>
      </c>
      <c r="B329" s="144" t="s">
        <v>325</v>
      </c>
      <c r="C329" s="143">
        <v>2016</v>
      </c>
      <c r="D329" s="157">
        <v>500</v>
      </c>
    </row>
    <row r="330" spans="1:4" x14ac:dyDescent="0.2">
      <c r="A330" s="143">
        <v>3</v>
      </c>
      <c r="B330" s="144" t="s">
        <v>326</v>
      </c>
      <c r="C330" s="143">
        <v>2016</v>
      </c>
      <c r="D330" s="157">
        <v>589</v>
      </c>
    </row>
    <row r="331" spans="1:4" x14ac:dyDescent="0.2">
      <c r="A331" s="143">
        <v>4</v>
      </c>
      <c r="B331" s="144" t="s">
        <v>327</v>
      </c>
      <c r="C331" s="143">
        <v>2017</v>
      </c>
      <c r="D331" s="157">
        <v>77143.820000000007</v>
      </c>
    </row>
    <row r="332" spans="1:4" x14ac:dyDescent="0.2">
      <c r="A332" s="143">
        <v>5</v>
      </c>
      <c r="B332" s="144" t="s">
        <v>328</v>
      </c>
      <c r="C332" s="143">
        <v>2017</v>
      </c>
      <c r="D332" s="157">
        <v>5934.2</v>
      </c>
    </row>
    <row r="333" spans="1:4" x14ac:dyDescent="0.2">
      <c r="A333" s="143">
        <v>6</v>
      </c>
      <c r="B333" s="144" t="s">
        <v>329</v>
      </c>
      <c r="C333" s="143">
        <v>2017</v>
      </c>
      <c r="D333" s="157">
        <v>8901.2000000000007</v>
      </c>
    </row>
    <row r="334" spans="1:4" x14ac:dyDescent="0.2">
      <c r="A334" s="143">
        <v>7</v>
      </c>
      <c r="B334" s="144" t="s">
        <v>330</v>
      </c>
      <c r="C334" s="143">
        <v>2017</v>
      </c>
      <c r="D334" s="157">
        <v>5934.09</v>
      </c>
    </row>
    <row r="335" spans="1:4" x14ac:dyDescent="0.2">
      <c r="A335" s="143">
        <v>8</v>
      </c>
      <c r="B335" s="144" t="s">
        <v>331</v>
      </c>
      <c r="C335" s="143">
        <v>2017</v>
      </c>
      <c r="D335" s="157">
        <v>970.93</v>
      </c>
    </row>
    <row r="336" spans="1:4" x14ac:dyDescent="0.2">
      <c r="A336" s="143">
        <v>9</v>
      </c>
      <c r="B336" s="144" t="s">
        <v>332</v>
      </c>
      <c r="C336" s="143">
        <v>2017</v>
      </c>
      <c r="D336" s="157">
        <v>1348.92</v>
      </c>
    </row>
    <row r="337" spans="1:6" x14ac:dyDescent="0.2">
      <c r="A337" s="143">
        <v>10</v>
      </c>
      <c r="B337" s="144" t="s">
        <v>333</v>
      </c>
      <c r="C337" s="143">
        <v>2017</v>
      </c>
      <c r="D337" s="157">
        <v>1132.7</v>
      </c>
    </row>
    <row r="338" spans="1:6" x14ac:dyDescent="0.2">
      <c r="A338" s="143">
        <v>11</v>
      </c>
      <c r="B338" s="144" t="s">
        <v>334</v>
      </c>
      <c r="C338" s="143">
        <v>2016</v>
      </c>
      <c r="D338" s="157">
        <v>1750</v>
      </c>
    </row>
    <row r="339" spans="1:6" x14ac:dyDescent="0.2">
      <c r="A339" s="603" t="s">
        <v>138</v>
      </c>
      <c r="B339" s="603"/>
      <c r="C339" s="603"/>
      <c r="D339" s="373">
        <f>SUM(D328:D338)</f>
        <v>106045.85999999999</v>
      </c>
    </row>
    <row r="340" spans="1:6" x14ac:dyDescent="0.2">
      <c r="A340" s="118" t="s">
        <v>495</v>
      </c>
    </row>
    <row r="341" spans="1:6" x14ac:dyDescent="0.2">
      <c r="A341" s="124">
        <v>1</v>
      </c>
      <c r="B341" s="144" t="s">
        <v>335</v>
      </c>
      <c r="C341" s="143">
        <v>2017</v>
      </c>
      <c r="D341" s="157">
        <v>1499.25</v>
      </c>
    </row>
    <row r="342" spans="1:6" x14ac:dyDescent="0.2">
      <c r="A342" s="603" t="s">
        <v>138</v>
      </c>
      <c r="B342" s="603"/>
      <c r="C342" s="603"/>
      <c r="D342" s="373">
        <f>SUM(D341:D341)</f>
        <v>1499.25</v>
      </c>
    </row>
    <row r="343" spans="1:6" x14ac:dyDescent="0.2">
      <c r="A343" s="118" t="s">
        <v>580</v>
      </c>
      <c r="B343" s="119" t="s">
        <v>581</v>
      </c>
    </row>
    <row r="344" spans="1:6" x14ac:dyDescent="0.2">
      <c r="A344" s="418">
        <v>1</v>
      </c>
      <c r="B344" s="416" t="s">
        <v>578</v>
      </c>
      <c r="C344" s="279">
        <v>2020</v>
      </c>
      <c r="D344" s="417">
        <v>1660</v>
      </c>
    </row>
    <row r="345" spans="1:6" x14ac:dyDescent="0.2">
      <c r="A345" s="418">
        <v>2</v>
      </c>
      <c r="B345" s="416" t="s">
        <v>579</v>
      </c>
      <c r="C345" s="279">
        <v>2020</v>
      </c>
      <c r="D345" s="417">
        <v>3757</v>
      </c>
    </row>
    <row r="346" spans="1:6" x14ac:dyDescent="0.2">
      <c r="A346" s="418">
        <v>3</v>
      </c>
      <c r="B346" s="416" t="s">
        <v>268</v>
      </c>
      <c r="C346" s="279">
        <v>2020</v>
      </c>
      <c r="D346" s="417">
        <v>1218</v>
      </c>
    </row>
    <row r="347" spans="1:6" x14ac:dyDescent="0.2">
      <c r="A347" s="595" t="s">
        <v>138</v>
      </c>
      <c r="B347" s="596"/>
      <c r="C347" s="597"/>
      <c r="D347" s="420">
        <f>SUM(D344:D346)</f>
        <v>6635</v>
      </c>
      <c r="F347" s="339"/>
    </row>
  </sheetData>
  <sheetProtection selectLockedCells="1" selectUnlockedCells="1"/>
  <mergeCells count="37">
    <mergeCell ref="A158:C158"/>
    <mergeCell ref="A161:C161"/>
    <mergeCell ref="A166:C166"/>
    <mergeCell ref="A85:D85"/>
    <mergeCell ref="A339:C339"/>
    <mergeCell ref="A202:C202"/>
    <mergeCell ref="A238:C238"/>
    <mergeCell ref="A241:D241"/>
    <mergeCell ref="A324:C324"/>
    <mergeCell ref="A318:C318"/>
    <mergeCell ref="A321:C321"/>
    <mergeCell ref="A347:C347"/>
    <mergeCell ref="A264:D264"/>
    <mergeCell ref="A246:C246"/>
    <mergeCell ref="A256:C256"/>
    <mergeCell ref="A213:C213"/>
    <mergeCell ref="A216:D216"/>
    <mergeCell ref="A234:C234"/>
    <mergeCell ref="A312:B312"/>
    <mergeCell ref="A307:C307"/>
    <mergeCell ref="A300:C300"/>
    <mergeCell ref="A295:C295"/>
    <mergeCell ref="A235:D235"/>
    <mergeCell ref="A237:C237"/>
    <mergeCell ref="A342:C342"/>
    <mergeCell ref="A4:D4"/>
    <mergeCell ref="A37:C37"/>
    <mergeCell ref="A56:C56"/>
    <mergeCell ref="A70:C70"/>
    <mergeCell ref="A152:C152"/>
    <mergeCell ref="A112:C112"/>
    <mergeCell ref="A117:C117"/>
    <mergeCell ref="A134:C134"/>
    <mergeCell ref="A38:D38"/>
    <mergeCell ref="A41:C41"/>
    <mergeCell ref="A42:C42"/>
    <mergeCell ref="A45:D45"/>
  </mergeCells>
  <pageMargins left="0.7" right="0.7" top="0.75" bottom="0.75" header="0.51180555555555551" footer="0.51180555555555551"/>
  <pageSetup paperSize="9" scale="73" firstPageNumber="0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topLeftCell="A37" zoomScaleNormal="100" workbookViewId="0">
      <selection activeCell="K71" sqref="K71"/>
    </sheetView>
  </sheetViews>
  <sheetFormatPr defaultColWidth="9.140625" defaultRowHeight="12.75" x14ac:dyDescent="0.25"/>
  <cols>
    <col min="1" max="1" width="5.42578125" style="70" customWidth="1"/>
    <col min="2" max="2" width="14.7109375" style="70" customWidth="1"/>
    <col min="3" max="3" width="14" style="71" customWidth="1"/>
    <col min="4" max="4" width="24.42578125" style="70" customWidth="1"/>
    <col min="5" max="5" width="11.42578125" style="70" customWidth="1"/>
    <col min="6" max="6" width="17.42578125" style="72" customWidth="1"/>
    <col min="7" max="7" width="12" style="72" customWidth="1"/>
    <col min="8" max="8" width="11.28515625" style="70" customWidth="1"/>
    <col min="9" max="9" width="12" style="70" customWidth="1"/>
    <col min="10" max="10" width="12.42578125" style="72" customWidth="1"/>
    <col min="11" max="11" width="10" style="72" customWidth="1"/>
    <col min="12" max="12" width="16" style="108" customWidth="1"/>
    <col min="13" max="13" width="11.5703125" style="70" customWidth="1"/>
    <col min="14" max="15" width="11.7109375" style="70" customWidth="1"/>
    <col min="16" max="16" width="12.140625" style="70" customWidth="1"/>
    <col min="17" max="16384" width="9.140625" style="70"/>
  </cols>
  <sheetData>
    <row r="1" spans="1:16" s="74" customFormat="1" ht="14.25" x14ac:dyDescent="0.25">
      <c r="A1" s="73"/>
      <c r="C1" s="75"/>
      <c r="F1" s="76"/>
      <c r="G1" s="76"/>
      <c r="J1" s="76"/>
      <c r="K1" s="76"/>
      <c r="L1" s="107"/>
      <c r="P1" s="77" t="s">
        <v>413</v>
      </c>
    </row>
    <row r="2" spans="1:16" s="74" customFormat="1" x14ac:dyDescent="0.25">
      <c r="A2" s="73"/>
      <c r="C2" s="75"/>
      <c r="F2" s="76"/>
      <c r="G2" s="76"/>
      <c r="J2" s="76"/>
      <c r="K2" s="76"/>
      <c r="L2" s="107"/>
    </row>
    <row r="3" spans="1:16" s="74" customFormat="1" ht="15.75" customHeight="1" x14ac:dyDescent="0.25">
      <c r="A3" s="615" t="s">
        <v>139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</row>
    <row r="4" spans="1:16" s="74" customFormat="1" ht="12.75" customHeight="1" x14ac:dyDescent="0.25">
      <c r="A4" s="616" t="s">
        <v>140</v>
      </c>
      <c r="B4" s="617" t="s">
        <v>141</v>
      </c>
      <c r="C4" s="617" t="s">
        <v>142</v>
      </c>
      <c r="D4" s="617" t="s">
        <v>143</v>
      </c>
      <c r="E4" s="618" t="s">
        <v>144</v>
      </c>
      <c r="F4" s="617" t="s">
        <v>145</v>
      </c>
      <c r="G4" s="617" t="s">
        <v>146</v>
      </c>
      <c r="H4" s="617" t="s">
        <v>464</v>
      </c>
      <c r="I4" s="617" t="s">
        <v>147</v>
      </c>
      <c r="J4" s="617" t="s">
        <v>148</v>
      </c>
      <c r="K4" s="617" t="s">
        <v>149</v>
      </c>
      <c r="L4" s="619" t="s">
        <v>825</v>
      </c>
      <c r="M4" s="617" t="s">
        <v>150</v>
      </c>
      <c r="N4" s="617"/>
      <c r="O4" s="617" t="s">
        <v>151</v>
      </c>
      <c r="P4" s="617"/>
    </row>
    <row r="5" spans="1:16" s="74" customFormat="1" ht="20.25" customHeight="1" x14ac:dyDescent="0.25">
      <c r="A5" s="616"/>
      <c r="B5" s="617"/>
      <c r="C5" s="617"/>
      <c r="D5" s="617"/>
      <c r="E5" s="618"/>
      <c r="F5" s="617"/>
      <c r="G5" s="617"/>
      <c r="H5" s="617"/>
      <c r="I5" s="617"/>
      <c r="J5" s="617"/>
      <c r="K5" s="617"/>
      <c r="L5" s="619"/>
      <c r="M5" s="617"/>
      <c r="N5" s="617"/>
      <c r="O5" s="617"/>
      <c r="P5" s="617"/>
    </row>
    <row r="6" spans="1:16" s="74" customFormat="1" ht="13.5" customHeight="1" x14ac:dyDescent="0.25">
      <c r="A6" s="616"/>
      <c r="B6" s="617"/>
      <c r="C6" s="617"/>
      <c r="D6" s="617"/>
      <c r="E6" s="618"/>
      <c r="F6" s="617"/>
      <c r="G6" s="617"/>
      <c r="H6" s="617"/>
      <c r="I6" s="617"/>
      <c r="J6" s="617"/>
      <c r="K6" s="617"/>
      <c r="L6" s="619"/>
      <c r="M6" s="78" t="s">
        <v>152</v>
      </c>
      <c r="N6" s="78" t="s">
        <v>153</v>
      </c>
      <c r="O6" s="78" t="s">
        <v>152</v>
      </c>
      <c r="P6" s="78" t="s">
        <v>153</v>
      </c>
    </row>
    <row r="7" spans="1:16" s="74" customFormat="1" ht="12.75" customHeight="1" x14ac:dyDescent="0.25">
      <c r="A7" s="613" t="s">
        <v>154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</row>
    <row r="8" spans="1:16" s="79" customFormat="1" ht="38.25" x14ac:dyDescent="0.25">
      <c r="A8" s="134">
        <v>1</v>
      </c>
      <c r="B8" s="134" t="s">
        <v>225</v>
      </c>
      <c r="C8" s="134" t="s">
        <v>227</v>
      </c>
      <c r="D8" s="134" t="s">
        <v>284</v>
      </c>
      <c r="E8" s="134" t="s">
        <v>226</v>
      </c>
      <c r="F8" s="134" t="s">
        <v>156</v>
      </c>
      <c r="G8" s="134">
        <v>2299</v>
      </c>
      <c r="H8" s="134" t="s">
        <v>228</v>
      </c>
      <c r="I8" s="134" t="s">
        <v>229</v>
      </c>
      <c r="J8" s="134" t="s">
        <v>230</v>
      </c>
      <c r="K8" s="134">
        <v>2015</v>
      </c>
      <c r="L8" s="182">
        <v>94000</v>
      </c>
      <c r="M8" s="183" t="s">
        <v>504</v>
      </c>
      <c r="N8" s="183" t="s">
        <v>505</v>
      </c>
      <c r="O8" s="199" t="s">
        <v>504</v>
      </c>
      <c r="P8" s="199" t="s">
        <v>505</v>
      </c>
    </row>
    <row r="9" spans="1:16" s="79" customFormat="1" ht="38.25" x14ac:dyDescent="0.25">
      <c r="A9" s="374">
        <v>2</v>
      </c>
      <c r="B9" s="374" t="s">
        <v>245</v>
      </c>
      <c r="C9" s="374" t="s">
        <v>246</v>
      </c>
      <c r="D9" s="374" t="s">
        <v>247</v>
      </c>
      <c r="E9" s="374" t="s">
        <v>248</v>
      </c>
      <c r="F9" s="374" t="s">
        <v>250</v>
      </c>
      <c r="G9" s="374"/>
      <c r="H9" s="374"/>
      <c r="I9" s="374" t="s">
        <v>249</v>
      </c>
      <c r="J9" s="374" t="s">
        <v>251</v>
      </c>
      <c r="K9" s="374">
        <v>2015</v>
      </c>
      <c r="L9" s="375">
        <v>23400</v>
      </c>
      <c r="M9" s="376" t="s">
        <v>506</v>
      </c>
      <c r="N9" s="376" t="s">
        <v>507</v>
      </c>
      <c r="O9" s="376" t="s">
        <v>506</v>
      </c>
      <c r="P9" s="376" t="s">
        <v>507</v>
      </c>
    </row>
    <row r="10" spans="1:16" s="268" customFormat="1" ht="38.25" x14ac:dyDescent="0.25">
      <c r="A10" s="377">
        <v>3</v>
      </c>
      <c r="B10" s="377" t="s">
        <v>238</v>
      </c>
      <c r="C10" s="377" t="s">
        <v>460</v>
      </c>
      <c r="D10" s="377" t="s">
        <v>461</v>
      </c>
      <c r="E10" s="377" t="s">
        <v>462</v>
      </c>
      <c r="F10" s="377" t="s">
        <v>463</v>
      </c>
      <c r="G10" s="377"/>
      <c r="H10" s="377"/>
      <c r="I10" s="378">
        <v>43844</v>
      </c>
      <c r="J10" s="377">
        <v>2000</v>
      </c>
      <c r="K10" s="377">
        <v>2020</v>
      </c>
      <c r="L10" s="379"/>
      <c r="M10" s="380" t="s">
        <v>508</v>
      </c>
      <c r="N10" s="380" t="s">
        <v>509</v>
      </c>
      <c r="O10" s="381"/>
      <c r="P10" s="267"/>
    </row>
    <row r="11" spans="1:16" ht="12.75" customHeight="1" x14ac:dyDescent="0.25">
      <c r="A11" s="612" t="s">
        <v>157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</row>
    <row r="12" spans="1:16" ht="38.25" x14ac:dyDescent="0.25">
      <c r="A12" s="134">
        <v>4</v>
      </c>
      <c r="B12" s="134" t="s">
        <v>167</v>
      </c>
      <c r="C12" s="134">
        <v>244</v>
      </c>
      <c r="D12" s="134">
        <v>9267</v>
      </c>
      <c r="E12" s="134" t="s">
        <v>199</v>
      </c>
      <c r="F12" s="134" t="s">
        <v>158</v>
      </c>
      <c r="G12" s="134" t="s">
        <v>171</v>
      </c>
      <c r="H12" s="134"/>
      <c r="I12" s="134" t="s">
        <v>200</v>
      </c>
      <c r="J12" s="134" t="s">
        <v>168</v>
      </c>
      <c r="K12" s="134">
        <v>1984</v>
      </c>
      <c r="L12" s="182"/>
      <c r="M12" s="183" t="s">
        <v>510</v>
      </c>
      <c r="N12" s="183" t="s">
        <v>511</v>
      </c>
      <c r="O12" s="134"/>
      <c r="P12" s="134"/>
    </row>
    <row r="13" spans="1:16" ht="12.75" customHeight="1" x14ac:dyDescent="0.25">
      <c r="A13" s="612" t="s">
        <v>159</v>
      </c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</row>
    <row r="14" spans="1:16" ht="55.5" customHeight="1" x14ac:dyDescent="0.25">
      <c r="A14" s="134">
        <v>5</v>
      </c>
      <c r="B14" s="134" t="s">
        <v>160</v>
      </c>
      <c r="C14" s="134" t="s">
        <v>161</v>
      </c>
      <c r="D14" s="134" t="s">
        <v>162</v>
      </c>
      <c r="E14" s="134" t="s">
        <v>163</v>
      </c>
      <c r="F14" s="134" t="s">
        <v>164</v>
      </c>
      <c r="G14" s="134">
        <v>2370</v>
      </c>
      <c r="H14" s="134"/>
      <c r="I14" s="134" t="s">
        <v>165</v>
      </c>
      <c r="J14" s="134">
        <v>9</v>
      </c>
      <c r="K14" s="134">
        <v>1994</v>
      </c>
      <c r="L14" s="182"/>
      <c r="M14" s="183" t="s">
        <v>512</v>
      </c>
      <c r="N14" s="183" t="s">
        <v>513</v>
      </c>
      <c r="O14" s="134"/>
      <c r="P14" s="134"/>
    </row>
    <row r="15" spans="1:16" ht="12.75" customHeight="1" x14ac:dyDescent="0.25">
      <c r="A15" s="612" t="s">
        <v>166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</row>
    <row r="16" spans="1:16" ht="38.25" x14ac:dyDescent="0.25">
      <c r="A16" s="134">
        <v>6</v>
      </c>
      <c r="B16" s="134" t="s">
        <v>183</v>
      </c>
      <c r="C16" s="134">
        <v>266</v>
      </c>
      <c r="D16" s="134">
        <v>7319355</v>
      </c>
      <c r="E16" s="134" t="s">
        <v>184</v>
      </c>
      <c r="F16" s="134" t="s">
        <v>158</v>
      </c>
      <c r="G16" s="134" t="s">
        <v>171</v>
      </c>
      <c r="H16" s="134"/>
      <c r="I16" s="134" t="s">
        <v>185</v>
      </c>
      <c r="J16" s="134" t="s">
        <v>168</v>
      </c>
      <c r="K16" s="134">
        <v>1987</v>
      </c>
      <c r="L16" s="182"/>
      <c r="M16" s="183" t="s">
        <v>514</v>
      </c>
      <c r="N16" s="183" t="s">
        <v>515</v>
      </c>
      <c r="O16" s="134"/>
      <c r="P16" s="134"/>
    </row>
    <row r="17" spans="1:16" ht="12.75" customHeight="1" x14ac:dyDescent="0.25">
      <c r="A17" s="612" t="s">
        <v>169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</row>
    <row r="18" spans="1:16" ht="38.25" x14ac:dyDescent="0.25">
      <c r="A18" s="134">
        <v>7</v>
      </c>
      <c r="B18" s="134" t="s">
        <v>167</v>
      </c>
      <c r="C18" s="134">
        <v>200</v>
      </c>
      <c r="D18" s="134">
        <v>64665</v>
      </c>
      <c r="E18" s="134" t="s">
        <v>170</v>
      </c>
      <c r="F18" s="134" t="s">
        <v>158</v>
      </c>
      <c r="G18" s="134" t="s">
        <v>171</v>
      </c>
      <c r="H18" s="134"/>
      <c r="I18" s="134" t="s">
        <v>172</v>
      </c>
      <c r="J18" s="134" t="s">
        <v>168</v>
      </c>
      <c r="K18" s="134">
        <v>1988</v>
      </c>
      <c r="L18" s="182"/>
      <c r="M18" s="199" t="s">
        <v>510</v>
      </c>
      <c r="N18" s="199" t="s">
        <v>511</v>
      </c>
      <c r="O18" s="134"/>
      <c r="P18" s="134"/>
    </row>
    <row r="19" spans="1:16" ht="38.25" x14ac:dyDescent="0.2">
      <c r="A19" s="134">
        <v>8</v>
      </c>
      <c r="B19" s="184" t="s">
        <v>173</v>
      </c>
      <c r="C19" s="136" t="s">
        <v>174</v>
      </c>
      <c r="D19" s="136" t="s">
        <v>175</v>
      </c>
      <c r="E19" s="186" t="s">
        <v>176</v>
      </c>
      <c r="F19" s="184" t="s">
        <v>177</v>
      </c>
      <c r="G19" s="185"/>
      <c r="H19" s="187"/>
      <c r="I19" s="187"/>
      <c r="J19" s="185"/>
      <c r="K19" s="185">
        <v>1999</v>
      </c>
      <c r="L19" s="188"/>
      <c r="M19" s="189" t="s">
        <v>516</v>
      </c>
      <c r="N19" s="189" t="s">
        <v>517</v>
      </c>
      <c r="O19" s="190"/>
      <c r="P19" s="190"/>
    </row>
    <row r="20" spans="1:16" ht="38.25" x14ac:dyDescent="0.2">
      <c r="A20" s="374">
        <v>9</v>
      </c>
      <c r="B20" s="382" t="s">
        <v>178</v>
      </c>
      <c r="C20" s="383" t="s">
        <v>179</v>
      </c>
      <c r="D20" s="383" t="s">
        <v>426</v>
      </c>
      <c r="E20" s="384" t="s">
        <v>180</v>
      </c>
      <c r="F20" s="382" t="s">
        <v>181</v>
      </c>
      <c r="G20" s="385">
        <v>2700</v>
      </c>
      <c r="H20" s="386"/>
      <c r="I20" s="386"/>
      <c r="J20" s="385">
        <v>5</v>
      </c>
      <c r="K20" s="385">
        <v>2002</v>
      </c>
      <c r="L20" s="387"/>
      <c r="M20" s="388" t="s">
        <v>518</v>
      </c>
      <c r="N20" s="388" t="s">
        <v>519</v>
      </c>
      <c r="O20" s="190"/>
      <c r="P20" s="190"/>
    </row>
    <row r="21" spans="1:16" s="109" customFormat="1" ht="38.25" x14ac:dyDescent="0.2">
      <c r="A21" s="377">
        <v>10</v>
      </c>
      <c r="B21" s="389" t="s">
        <v>285</v>
      </c>
      <c r="C21" s="390" t="s">
        <v>465</v>
      </c>
      <c r="D21" s="390" t="s">
        <v>466</v>
      </c>
      <c r="E21" s="391" t="s">
        <v>467</v>
      </c>
      <c r="F21" s="390" t="s">
        <v>210</v>
      </c>
      <c r="G21" s="392">
        <v>7698</v>
      </c>
      <c r="H21" s="393"/>
      <c r="I21" s="415">
        <v>44020</v>
      </c>
      <c r="J21" s="392">
        <v>6</v>
      </c>
      <c r="K21" s="392">
        <v>2020</v>
      </c>
      <c r="L21" s="394"/>
      <c r="M21" s="395" t="s">
        <v>520</v>
      </c>
      <c r="N21" s="395" t="s">
        <v>521</v>
      </c>
      <c r="O21" s="269"/>
      <c r="P21" s="269"/>
    </row>
    <row r="22" spans="1:16" ht="12.75" customHeight="1" x14ac:dyDescent="0.25">
      <c r="A22" s="612" t="s">
        <v>182</v>
      </c>
      <c r="B22" s="612"/>
      <c r="C22" s="612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</row>
    <row r="23" spans="1:16" ht="38.25" x14ac:dyDescent="0.25">
      <c r="A23" s="134">
        <v>11</v>
      </c>
      <c r="B23" s="134" t="s">
        <v>155</v>
      </c>
      <c r="C23" s="134" t="s">
        <v>186</v>
      </c>
      <c r="D23" s="134" t="s">
        <v>187</v>
      </c>
      <c r="E23" s="134" t="s">
        <v>188</v>
      </c>
      <c r="F23" s="134" t="s">
        <v>158</v>
      </c>
      <c r="G23" s="134" t="s">
        <v>189</v>
      </c>
      <c r="H23" s="135"/>
      <c r="I23" s="134" t="s">
        <v>190</v>
      </c>
      <c r="J23" s="134" t="s">
        <v>191</v>
      </c>
      <c r="K23" s="134">
        <v>2006</v>
      </c>
      <c r="L23" s="182"/>
      <c r="M23" s="183" t="s">
        <v>522</v>
      </c>
      <c r="N23" s="183" t="s">
        <v>523</v>
      </c>
      <c r="O23" s="134"/>
      <c r="P23" s="134"/>
    </row>
    <row r="24" spans="1:16" ht="38.25" x14ac:dyDescent="0.25">
      <c r="A24" s="178">
        <v>12</v>
      </c>
      <c r="B24" s="178" t="s">
        <v>206</v>
      </c>
      <c r="C24" s="178" t="s">
        <v>207</v>
      </c>
      <c r="D24" s="178" t="s">
        <v>208</v>
      </c>
      <c r="E24" s="178" t="s">
        <v>209</v>
      </c>
      <c r="F24" s="134" t="s">
        <v>210</v>
      </c>
      <c r="G24" s="178">
        <v>6374</v>
      </c>
      <c r="H24" s="181"/>
      <c r="I24" s="178" t="s">
        <v>211</v>
      </c>
      <c r="J24" s="178">
        <v>6</v>
      </c>
      <c r="K24" s="178">
        <v>2013</v>
      </c>
      <c r="L24" s="191"/>
      <c r="M24" s="183" t="s">
        <v>524</v>
      </c>
      <c r="N24" s="183" t="s">
        <v>525</v>
      </c>
      <c r="O24" s="134"/>
      <c r="P24" s="134"/>
    </row>
    <row r="25" spans="1:16" ht="12.75" customHeight="1" x14ac:dyDescent="0.25">
      <c r="A25" s="612" t="s">
        <v>192</v>
      </c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</row>
    <row r="26" spans="1:16" ht="38.25" x14ac:dyDescent="0.25">
      <c r="A26" s="178">
        <v>13</v>
      </c>
      <c r="B26" s="178" t="s">
        <v>193</v>
      </c>
      <c r="C26" s="178" t="s">
        <v>194</v>
      </c>
      <c r="D26" s="178" t="s">
        <v>195</v>
      </c>
      <c r="E26" s="181" t="s">
        <v>196</v>
      </c>
      <c r="F26" s="178" t="s">
        <v>164</v>
      </c>
      <c r="G26" s="178">
        <v>6179</v>
      </c>
      <c r="H26" s="181"/>
      <c r="I26" s="178" t="s">
        <v>197</v>
      </c>
      <c r="J26" s="178">
        <v>6</v>
      </c>
      <c r="K26" s="178">
        <v>1998</v>
      </c>
      <c r="L26" s="191"/>
      <c r="M26" s="183" t="s">
        <v>508</v>
      </c>
      <c r="N26" s="183" t="s">
        <v>509</v>
      </c>
      <c r="O26" s="134"/>
      <c r="P26" s="134"/>
    </row>
    <row r="27" spans="1:16" ht="43.5" customHeight="1" x14ac:dyDescent="0.25">
      <c r="A27" s="178">
        <v>14</v>
      </c>
      <c r="B27" s="178" t="s">
        <v>245</v>
      </c>
      <c r="C27" s="178" t="s">
        <v>281</v>
      </c>
      <c r="D27" s="178" t="s">
        <v>282</v>
      </c>
      <c r="E27" s="181" t="s">
        <v>283</v>
      </c>
      <c r="F27" s="178" t="s">
        <v>177</v>
      </c>
      <c r="G27" s="178"/>
      <c r="H27" s="181"/>
      <c r="I27" s="178"/>
      <c r="J27" s="178">
        <v>750</v>
      </c>
      <c r="K27" s="178">
        <v>2014</v>
      </c>
      <c r="L27" s="191"/>
      <c r="M27" s="183" t="s">
        <v>526</v>
      </c>
      <c r="N27" s="183" t="s">
        <v>527</v>
      </c>
      <c r="O27" s="134"/>
      <c r="P27" s="134"/>
    </row>
    <row r="28" spans="1:16" s="109" customFormat="1" ht="43.5" customHeight="1" x14ac:dyDescent="0.25">
      <c r="A28" s="396">
        <v>15</v>
      </c>
      <c r="B28" s="396" t="s">
        <v>253</v>
      </c>
      <c r="C28" s="374" t="s">
        <v>254</v>
      </c>
      <c r="D28" s="396" t="s">
        <v>423</v>
      </c>
      <c r="E28" s="397" t="s">
        <v>424</v>
      </c>
      <c r="F28" s="396" t="s">
        <v>164</v>
      </c>
      <c r="G28" s="396">
        <v>6871</v>
      </c>
      <c r="H28" s="397"/>
      <c r="I28" s="396" t="s">
        <v>425</v>
      </c>
      <c r="J28" s="396">
        <v>6</v>
      </c>
      <c r="K28" s="396">
        <v>2018</v>
      </c>
      <c r="L28" s="398"/>
      <c r="M28" s="376" t="s">
        <v>528</v>
      </c>
      <c r="N28" s="376" t="s">
        <v>529</v>
      </c>
      <c r="O28" s="194"/>
      <c r="P28" s="194"/>
    </row>
    <row r="29" spans="1:16" ht="12.75" customHeight="1" x14ac:dyDescent="0.25">
      <c r="A29" s="612" t="s">
        <v>198</v>
      </c>
      <c r="B29" s="612"/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</row>
    <row r="30" spans="1:16" ht="38.25" x14ac:dyDescent="0.25">
      <c r="A30" s="178">
        <v>16</v>
      </c>
      <c r="B30" s="178" t="s">
        <v>201</v>
      </c>
      <c r="C30" s="181" t="s">
        <v>202</v>
      </c>
      <c r="D30" s="178" t="s">
        <v>203</v>
      </c>
      <c r="E30" s="178" t="s">
        <v>204</v>
      </c>
      <c r="F30" s="134" t="s">
        <v>158</v>
      </c>
      <c r="G30" s="178" t="s">
        <v>189</v>
      </c>
      <c r="H30" s="181"/>
      <c r="I30" s="178" t="s">
        <v>205</v>
      </c>
      <c r="J30" s="178" t="s">
        <v>191</v>
      </c>
      <c r="K30" s="178">
        <v>2003</v>
      </c>
      <c r="L30" s="191"/>
      <c r="M30" s="183" t="s">
        <v>530</v>
      </c>
      <c r="N30" s="183" t="s">
        <v>531</v>
      </c>
      <c r="O30" s="134"/>
      <c r="P30" s="134"/>
    </row>
    <row r="31" spans="1:16" ht="41.25" customHeight="1" x14ac:dyDescent="0.25">
      <c r="A31" s="178">
        <v>17</v>
      </c>
      <c r="B31" s="178" t="s">
        <v>253</v>
      </c>
      <c r="C31" s="135" t="s">
        <v>254</v>
      </c>
      <c r="D31" s="178" t="s">
        <v>255</v>
      </c>
      <c r="E31" s="178" t="s">
        <v>256</v>
      </c>
      <c r="F31" s="134" t="s">
        <v>164</v>
      </c>
      <c r="G31" s="178">
        <v>6871</v>
      </c>
      <c r="H31" s="181"/>
      <c r="I31" s="178" t="s">
        <v>257</v>
      </c>
      <c r="J31" s="178">
        <v>6</v>
      </c>
      <c r="K31" s="178">
        <v>2015</v>
      </c>
      <c r="L31" s="191"/>
      <c r="M31" s="183" t="s">
        <v>532</v>
      </c>
      <c r="N31" s="183" t="s">
        <v>533</v>
      </c>
      <c r="O31" s="134"/>
      <c r="P31" s="134"/>
    </row>
    <row r="32" spans="1:16" x14ac:dyDescent="0.25">
      <c r="A32" s="614" t="s">
        <v>427</v>
      </c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</row>
    <row r="33" spans="1:16" s="109" customFormat="1" ht="51" x14ac:dyDescent="0.25">
      <c r="A33" s="374">
        <v>18</v>
      </c>
      <c r="B33" s="374" t="s">
        <v>252</v>
      </c>
      <c r="C33" s="374" t="s">
        <v>428</v>
      </c>
      <c r="D33" s="399" t="s">
        <v>429</v>
      </c>
      <c r="E33" s="374" t="s">
        <v>430</v>
      </c>
      <c r="F33" s="374" t="s">
        <v>431</v>
      </c>
      <c r="G33" s="374">
        <v>6690</v>
      </c>
      <c r="H33" s="374"/>
      <c r="I33" s="374" t="s">
        <v>432</v>
      </c>
      <c r="J33" s="374">
        <v>2</v>
      </c>
      <c r="K33" s="374">
        <v>2010</v>
      </c>
      <c r="L33" s="375"/>
      <c r="M33" s="376" t="s">
        <v>534</v>
      </c>
      <c r="N33" s="376" t="s">
        <v>535</v>
      </c>
      <c r="O33" s="195"/>
      <c r="P33" s="195"/>
    </row>
    <row r="34" spans="1:16" x14ac:dyDescent="0.25">
      <c r="A34" s="620" t="s">
        <v>610</v>
      </c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</row>
    <row r="35" spans="1:16" x14ac:dyDescent="0.25">
      <c r="A35" s="435"/>
      <c r="B35" s="435" t="s">
        <v>239</v>
      </c>
      <c r="C35" s="435"/>
      <c r="D35" s="435"/>
      <c r="E35" s="435"/>
      <c r="F35" s="435"/>
      <c r="G35" s="435"/>
      <c r="H35" s="435"/>
      <c r="I35" s="435"/>
      <c r="J35" s="435"/>
      <c r="K35" s="435"/>
      <c r="L35" s="439"/>
      <c r="M35" s="180"/>
      <c r="N35" s="180"/>
      <c r="O35" s="180"/>
      <c r="P35" s="180"/>
    </row>
    <row r="36" spans="1:16" x14ac:dyDescent="0.25">
      <c r="A36" s="620" t="s">
        <v>615</v>
      </c>
      <c r="B36" s="620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</row>
    <row r="37" spans="1:16" x14ac:dyDescent="0.25">
      <c r="A37" s="435"/>
      <c r="B37" s="435" t="s">
        <v>239</v>
      </c>
      <c r="C37" s="435"/>
      <c r="D37" s="435"/>
      <c r="E37" s="435"/>
      <c r="F37" s="435"/>
      <c r="G37" s="435"/>
      <c r="H37" s="435"/>
      <c r="I37" s="435"/>
      <c r="J37" s="435"/>
      <c r="K37" s="435"/>
      <c r="L37" s="439"/>
      <c r="M37" s="180"/>
      <c r="N37" s="180"/>
      <c r="O37" s="180"/>
      <c r="P37" s="180"/>
    </row>
    <row r="38" spans="1:16" x14ac:dyDescent="0.25">
      <c r="A38" s="614" t="s">
        <v>638</v>
      </c>
      <c r="B38" s="614"/>
      <c r="C38" s="614"/>
      <c r="D38" s="614"/>
      <c r="E38" s="614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21"/>
    </row>
    <row r="39" spans="1:16" ht="38.25" x14ac:dyDescent="0.25">
      <c r="A39" s="472">
        <v>19</v>
      </c>
      <c r="B39" s="435" t="s">
        <v>639</v>
      </c>
      <c r="C39" s="435" t="s">
        <v>640</v>
      </c>
      <c r="D39" s="435" t="s">
        <v>641</v>
      </c>
      <c r="E39" s="435" t="s">
        <v>642</v>
      </c>
      <c r="F39" s="435" t="s">
        <v>643</v>
      </c>
      <c r="G39" s="435"/>
      <c r="H39" s="435">
        <v>2000</v>
      </c>
      <c r="I39" s="478"/>
      <c r="J39" s="435">
        <v>1570</v>
      </c>
      <c r="K39" s="435">
        <v>1997</v>
      </c>
      <c r="L39" s="439"/>
      <c r="M39" s="479" t="s">
        <v>644</v>
      </c>
      <c r="N39" s="479" t="s">
        <v>645</v>
      </c>
      <c r="O39" s="466"/>
      <c r="P39" s="466"/>
    </row>
    <row r="40" spans="1:16" ht="38.25" x14ac:dyDescent="0.25">
      <c r="A40" s="521">
        <v>20</v>
      </c>
      <c r="B40" s="522" t="s">
        <v>646</v>
      </c>
      <c r="C40" s="523" t="s">
        <v>647</v>
      </c>
      <c r="D40" s="522">
        <v>42335</v>
      </c>
      <c r="E40" s="522" t="s">
        <v>648</v>
      </c>
      <c r="F40" s="522" t="s">
        <v>649</v>
      </c>
      <c r="G40" s="522"/>
      <c r="H40" s="522">
        <v>5500</v>
      </c>
      <c r="I40" s="524" t="s">
        <v>650</v>
      </c>
      <c r="J40" s="522">
        <v>4000</v>
      </c>
      <c r="K40" s="522">
        <v>1987</v>
      </c>
      <c r="L40" s="525"/>
      <c r="M40" s="520" t="s">
        <v>651</v>
      </c>
      <c r="N40" s="520" t="s">
        <v>652</v>
      </c>
      <c r="O40" s="526"/>
      <c r="P40" s="526"/>
    </row>
    <row r="41" spans="1:16" ht="38.25" x14ac:dyDescent="0.25">
      <c r="A41" s="521">
        <v>21</v>
      </c>
      <c r="B41" s="522" t="s">
        <v>653</v>
      </c>
      <c r="C41" s="522" t="s">
        <v>654</v>
      </c>
      <c r="D41" s="522" t="s">
        <v>655</v>
      </c>
      <c r="E41" s="522" t="s">
        <v>656</v>
      </c>
      <c r="F41" s="522" t="s">
        <v>657</v>
      </c>
      <c r="G41" s="522">
        <v>1360</v>
      </c>
      <c r="H41" s="522">
        <v>1690</v>
      </c>
      <c r="I41" s="524" t="s">
        <v>211</v>
      </c>
      <c r="J41" s="522">
        <v>5</v>
      </c>
      <c r="K41" s="522">
        <v>2013</v>
      </c>
      <c r="L41" s="525"/>
      <c r="M41" s="520" t="s">
        <v>524</v>
      </c>
      <c r="N41" s="520" t="s">
        <v>525</v>
      </c>
      <c r="O41" s="526"/>
      <c r="P41" s="526"/>
    </row>
    <row r="42" spans="1:16" ht="38.25" x14ac:dyDescent="0.25">
      <c r="A42" s="521">
        <v>22</v>
      </c>
      <c r="B42" s="522" t="s">
        <v>658</v>
      </c>
      <c r="C42" s="522" t="s">
        <v>659</v>
      </c>
      <c r="D42" s="522">
        <v>2206</v>
      </c>
      <c r="E42" s="522" t="s">
        <v>660</v>
      </c>
      <c r="F42" s="522" t="s">
        <v>649</v>
      </c>
      <c r="G42" s="522"/>
      <c r="H42" s="522"/>
      <c r="I42" s="524"/>
      <c r="J42" s="522">
        <v>8550</v>
      </c>
      <c r="K42" s="522">
        <v>1988</v>
      </c>
      <c r="L42" s="525"/>
      <c r="M42" s="520" t="s">
        <v>661</v>
      </c>
      <c r="N42" s="520" t="s">
        <v>662</v>
      </c>
      <c r="O42" s="526"/>
      <c r="P42" s="526"/>
    </row>
    <row r="43" spans="1:16" ht="38.25" x14ac:dyDescent="0.25">
      <c r="A43" s="521">
        <v>23</v>
      </c>
      <c r="B43" s="522" t="s">
        <v>663</v>
      </c>
      <c r="C43" s="522" t="s">
        <v>664</v>
      </c>
      <c r="D43" s="522">
        <v>6123043</v>
      </c>
      <c r="E43" s="522"/>
      <c r="F43" s="522" t="s">
        <v>665</v>
      </c>
      <c r="G43" s="522">
        <v>5089</v>
      </c>
      <c r="H43" s="522"/>
      <c r="I43" s="524"/>
      <c r="J43" s="522">
        <v>1</v>
      </c>
      <c r="K43" s="522">
        <v>1983</v>
      </c>
      <c r="L43" s="525"/>
      <c r="M43" s="520" t="s">
        <v>666</v>
      </c>
      <c r="N43" s="520" t="s">
        <v>667</v>
      </c>
      <c r="O43" s="526"/>
      <c r="P43" s="526"/>
    </row>
    <row r="44" spans="1:16" ht="38.25" x14ac:dyDescent="0.25">
      <c r="A44" s="521">
        <v>24</v>
      </c>
      <c r="B44" s="522" t="s">
        <v>668</v>
      </c>
      <c r="C44" s="522" t="s">
        <v>669</v>
      </c>
      <c r="D44" s="522" t="s">
        <v>670</v>
      </c>
      <c r="E44" s="522" t="s">
        <v>671</v>
      </c>
      <c r="F44" s="522" t="s">
        <v>672</v>
      </c>
      <c r="G44" s="522"/>
      <c r="H44" s="522"/>
      <c r="I44" s="524"/>
      <c r="J44" s="522">
        <v>1475</v>
      </c>
      <c r="K44" s="522">
        <v>2013</v>
      </c>
      <c r="L44" s="525"/>
      <c r="M44" s="520" t="s">
        <v>673</v>
      </c>
      <c r="N44" s="520" t="s">
        <v>674</v>
      </c>
      <c r="O44" s="526"/>
      <c r="P44" s="526"/>
    </row>
    <row r="45" spans="1:16" ht="38.25" x14ac:dyDescent="0.25">
      <c r="A45" s="521">
        <v>25</v>
      </c>
      <c r="B45" s="522" t="s">
        <v>675</v>
      </c>
      <c r="C45" s="522" t="s">
        <v>676</v>
      </c>
      <c r="D45" s="522" t="s">
        <v>677</v>
      </c>
      <c r="E45" s="522" t="s">
        <v>678</v>
      </c>
      <c r="F45" s="522" t="s">
        <v>158</v>
      </c>
      <c r="G45" s="522">
        <v>2198</v>
      </c>
      <c r="H45" s="522">
        <v>3490</v>
      </c>
      <c r="I45" s="524" t="s">
        <v>679</v>
      </c>
      <c r="J45" s="522" t="s">
        <v>680</v>
      </c>
      <c r="K45" s="522">
        <v>2012</v>
      </c>
      <c r="L45" s="525"/>
      <c r="M45" s="520" t="s">
        <v>681</v>
      </c>
      <c r="N45" s="520" t="s">
        <v>682</v>
      </c>
      <c r="O45" s="526"/>
      <c r="P45" s="526"/>
    </row>
    <row r="46" spans="1:16" ht="38.25" x14ac:dyDescent="0.25">
      <c r="A46" s="521">
        <v>26</v>
      </c>
      <c r="B46" s="522" t="s">
        <v>683</v>
      </c>
      <c r="C46" s="522" t="s">
        <v>684</v>
      </c>
      <c r="D46" s="522" t="s">
        <v>685</v>
      </c>
      <c r="E46" s="522"/>
      <c r="F46" s="522" t="s">
        <v>686</v>
      </c>
      <c r="G46" s="522"/>
      <c r="H46" s="522"/>
      <c r="I46" s="524"/>
      <c r="J46" s="522">
        <v>1</v>
      </c>
      <c r="K46" s="522">
        <v>2012</v>
      </c>
      <c r="L46" s="525">
        <v>96500</v>
      </c>
      <c r="M46" s="520" t="s">
        <v>687</v>
      </c>
      <c r="N46" s="520" t="s">
        <v>688</v>
      </c>
      <c r="O46" s="520" t="s">
        <v>687</v>
      </c>
      <c r="P46" s="520" t="s">
        <v>688</v>
      </c>
    </row>
    <row r="47" spans="1:16" ht="38.25" x14ac:dyDescent="0.25">
      <c r="A47" s="521">
        <v>27</v>
      </c>
      <c r="B47" s="522" t="s">
        <v>689</v>
      </c>
      <c r="C47" s="522">
        <v>6245</v>
      </c>
      <c r="D47" s="522">
        <v>7018</v>
      </c>
      <c r="E47" s="522" t="s">
        <v>690</v>
      </c>
      <c r="F47" s="522" t="s">
        <v>691</v>
      </c>
      <c r="G47" s="522">
        <v>3456</v>
      </c>
      <c r="H47" s="522"/>
      <c r="I47" s="524" t="s">
        <v>692</v>
      </c>
      <c r="J47" s="522">
        <v>1</v>
      </c>
      <c r="K47" s="522">
        <v>1986</v>
      </c>
      <c r="L47" s="525"/>
      <c r="M47" s="520" t="s">
        <v>693</v>
      </c>
      <c r="N47" s="520" t="s">
        <v>694</v>
      </c>
      <c r="O47" s="526"/>
      <c r="P47" s="526"/>
    </row>
    <row r="48" spans="1:16" ht="38.25" x14ac:dyDescent="0.25">
      <c r="A48" s="521">
        <v>28</v>
      </c>
      <c r="B48" s="522" t="s">
        <v>695</v>
      </c>
      <c r="C48" s="522" t="s">
        <v>696</v>
      </c>
      <c r="D48" s="522" t="s">
        <v>697</v>
      </c>
      <c r="E48" s="522" t="s">
        <v>698</v>
      </c>
      <c r="F48" s="522" t="s">
        <v>158</v>
      </c>
      <c r="G48" s="522">
        <v>1997</v>
      </c>
      <c r="H48" s="522"/>
      <c r="I48" s="524" t="s">
        <v>699</v>
      </c>
      <c r="J48" s="522" t="s">
        <v>700</v>
      </c>
      <c r="K48" s="522">
        <v>2013</v>
      </c>
      <c r="L48" s="525"/>
      <c r="M48" s="520" t="s">
        <v>701</v>
      </c>
      <c r="N48" s="520" t="s">
        <v>702</v>
      </c>
      <c r="O48" s="526"/>
      <c r="P48" s="526"/>
    </row>
    <row r="49" spans="1:16" ht="38.25" x14ac:dyDescent="0.25">
      <c r="A49" s="521">
        <v>29</v>
      </c>
      <c r="B49" s="522" t="s">
        <v>238</v>
      </c>
      <c r="C49" s="522"/>
      <c r="D49" s="522" t="s">
        <v>703</v>
      </c>
      <c r="E49" s="522" t="s">
        <v>704</v>
      </c>
      <c r="F49" s="522" t="s">
        <v>705</v>
      </c>
      <c r="G49" s="522"/>
      <c r="H49" s="522"/>
      <c r="I49" s="524" t="s">
        <v>706</v>
      </c>
      <c r="J49" s="522">
        <v>360</v>
      </c>
      <c r="K49" s="522">
        <v>2014</v>
      </c>
      <c r="L49" s="525"/>
      <c r="M49" s="520" t="s">
        <v>707</v>
      </c>
      <c r="N49" s="520" t="s">
        <v>708</v>
      </c>
      <c r="O49" s="526"/>
      <c r="P49" s="526"/>
    </row>
    <row r="50" spans="1:16" ht="38.25" x14ac:dyDescent="0.25">
      <c r="A50" s="521">
        <v>30</v>
      </c>
      <c r="B50" s="522" t="s">
        <v>709</v>
      </c>
      <c r="C50" s="522" t="s">
        <v>710</v>
      </c>
      <c r="D50" s="522">
        <v>107378</v>
      </c>
      <c r="E50" s="522"/>
      <c r="F50" s="522" t="s">
        <v>711</v>
      </c>
      <c r="G50" s="522"/>
      <c r="H50" s="522"/>
      <c r="I50" s="524"/>
      <c r="J50" s="522">
        <v>1</v>
      </c>
      <c r="K50" s="522">
        <v>2000</v>
      </c>
      <c r="L50" s="525"/>
      <c r="M50" s="520" t="s">
        <v>712</v>
      </c>
      <c r="N50" s="520" t="s">
        <v>713</v>
      </c>
      <c r="O50" s="526"/>
      <c r="P50" s="526"/>
    </row>
    <row r="51" spans="1:16" ht="38.25" x14ac:dyDescent="0.25">
      <c r="A51" s="521">
        <v>31</v>
      </c>
      <c r="B51" s="522" t="s">
        <v>714</v>
      </c>
      <c r="C51" s="522" t="s">
        <v>715</v>
      </c>
      <c r="D51" s="522">
        <v>466</v>
      </c>
      <c r="E51" s="522"/>
      <c r="F51" s="522" t="s">
        <v>716</v>
      </c>
      <c r="G51" s="522"/>
      <c r="H51" s="522"/>
      <c r="I51" s="524"/>
      <c r="J51" s="522">
        <v>1</v>
      </c>
      <c r="K51" s="522">
        <v>1996</v>
      </c>
      <c r="L51" s="525"/>
      <c r="M51" s="520" t="s">
        <v>717</v>
      </c>
      <c r="N51" s="520" t="s">
        <v>718</v>
      </c>
      <c r="O51" s="526"/>
      <c r="P51" s="526"/>
    </row>
    <row r="52" spans="1:16" ht="38.25" x14ac:dyDescent="0.25">
      <c r="A52" s="521">
        <v>32</v>
      </c>
      <c r="B52" s="522" t="s">
        <v>719</v>
      </c>
      <c r="C52" s="522" t="s">
        <v>720</v>
      </c>
      <c r="D52" s="522" t="s">
        <v>721</v>
      </c>
      <c r="E52" s="522"/>
      <c r="F52" s="522" t="s">
        <v>716</v>
      </c>
      <c r="G52" s="522"/>
      <c r="H52" s="522"/>
      <c r="I52" s="524"/>
      <c r="J52" s="522">
        <v>1</v>
      </c>
      <c r="K52" s="522">
        <v>2003</v>
      </c>
      <c r="L52" s="525"/>
      <c r="M52" s="520" t="s">
        <v>722</v>
      </c>
      <c r="N52" s="520" t="s">
        <v>723</v>
      </c>
      <c r="O52" s="526"/>
      <c r="P52" s="526"/>
    </row>
    <row r="53" spans="1:16" ht="38.25" x14ac:dyDescent="0.25">
      <c r="A53" s="521">
        <v>33</v>
      </c>
      <c r="B53" s="522" t="s">
        <v>724</v>
      </c>
      <c r="C53" s="522" t="s">
        <v>725</v>
      </c>
      <c r="D53" s="522" t="s">
        <v>726</v>
      </c>
      <c r="E53" s="522" t="s">
        <v>727</v>
      </c>
      <c r="F53" s="522" t="s">
        <v>158</v>
      </c>
      <c r="G53" s="522">
        <v>1560</v>
      </c>
      <c r="H53" s="522"/>
      <c r="I53" s="524" t="s">
        <v>728</v>
      </c>
      <c r="J53" s="522" t="s">
        <v>729</v>
      </c>
      <c r="K53" s="522">
        <v>2015</v>
      </c>
      <c r="L53" s="525">
        <v>24000</v>
      </c>
      <c r="M53" s="520" t="s">
        <v>730</v>
      </c>
      <c r="N53" s="520" t="s">
        <v>731</v>
      </c>
      <c r="O53" s="520" t="s">
        <v>730</v>
      </c>
      <c r="P53" s="520" t="s">
        <v>731</v>
      </c>
    </row>
    <row r="54" spans="1:16" ht="38.25" x14ac:dyDescent="0.25">
      <c r="A54" s="521">
        <v>34</v>
      </c>
      <c r="B54" s="522" t="s">
        <v>732</v>
      </c>
      <c r="C54" s="522" t="s">
        <v>733</v>
      </c>
      <c r="D54" s="522" t="s">
        <v>734</v>
      </c>
      <c r="E54" s="522"/>
      <c r="F54" s="522" t="s">
        <v>686</v>
      </c>
      <c r="G54" s="522"/>
      <c r="H54" s="522"/>
      <c r="I54" s="524"/>
      <c r="J54" s="522">
        <v>1</v>
      </c>
      <c r="K54" s="522">
        <v>2008</v>
      </c>
      <c r="L54" s="525"/>
      <c r="M54" s="520" t="s">
        <v>735</v>
      </c>
      <c r="N54" s="520" t="s">
        <v>736</v>
      </c>
      <c r="O54" s="524"/>
      <c r="P54" s="524"/>
    </row>
    <row r="55" spans="1:16" ht="38.25" x14ac:dyDescent="0.25">
      <c r="A55" s="521">
        <v>35</v>
      </c>
      <c r="B55" s="522" t="s">
        <v>737</v>
      </c>
      <c r="C55" s="522" t="s">
        <v>738</v>
      </c>
      <c r="D55" s="522" t="s">
        <v>739</v>
      </c>
      <c r="E55" s="522" t="s">
        <v>740</v>
      </c>
      <c r="F55" s="522" t="s">
        <v>741</v>
      </c>
      <c r="G55" s="522"/>
      <c r="H55" s="522"/>
      <c r="I55" s="524"/>
      <c r="J55" s="522">
        <v>5500</v>
      </c>
      <c r="K55" s="522">
        <v>2015</v>
      </c>
      <c r="L55" s="525"/>
      <c r="M55" s="520" t="s">
        <v>742</v>
      </c>
      <c r="N55" s="520" t="s">
        <v>743</v>
      </c>
      <c r="O55" s="524"/>
      <c r="P55" s="527"/>
    </row>
    <row r="56" spans="1:16" ht="38.25" x14ac:dyDescent="0.25">
      <c r="A56" s="521">
        <v>36</v>
      </c>
      <c r="B56" s="522" t="s">
        <v>285</v>
      </c>
      <c r="C56" s="522" t="s">
        <v>744</v>
      </c>
      <c r="D56" s="522" t="s">
        <v>745</v>
      </c>
      <c r="E56" s="522"/>
      <c r="F56" s="522" t="s">
        <v>746</v>
      </c>
      <c r="G56" s="522"/>
      <c r="H56" s="522"/>
      <c r="I56" s="524"/>
      <c r="J56" s="522">
        <v>1</v>
      </c>
      <c r="K56" s="522">
        <v>2006</v>
      </c>
      <c r="L56" s="525"/>
      <c r="M56" s="520" t="s">
        <v>747</v>
      </c>
      <c r="N56" s="520" t="s">
        <v>748</v>
      </c>
      <c r="O56" s="524"/>
      <c r="P56" s="524"/>
    </row>
    <row r="57" spans="1:16" ht="38.25" x14ac:dyDescent="0.25">
      <c r="A57" s="521">
        <v>37</v>
      </c>
      <c r="B57" s="522" t="s">
        <v>749</v>
      </c>
      <c r="C57" s="522">
        <v>1404</v>
      </c>
      <c r="D57" s="522" t="s">
        <v>750</v>
      </c>
      <c r="E57" s="522"/>
      <c r="F57" s="522" t="s">
        <v>751</v>
      </c>
      <c r="G57" s="522"/>
      <c r="H57" s="522"/>
      <c r="I57" s="524"/>
      <c r="J57" s="522">
        <v>1</v>
      </c>
      <c r="K57" s="522">
        <v>2008</v>
      </c>
      <c r="L57" s="525"/>
      <c r="M57" s="520" t="s">
        <v>752</v>
      </c>
      <c r="N57" s="520" t="s">
        <v>753</v>
      </c>
      <c r="O57" s="524"/>
      <c r="P57" s="524"/>
    </row>
    <row r="58" spans="1:16" ht="38.25" x14ac:dyDescent="0.25">
      <c r="A58" s="521">
        <v>38</v>
      </c>
      <c r="B58" s="522" t="s">
        <v>754</v>
      </c>
      <c r="C58" s="522" t="s">
        <v>755</v>
      </c>
      <c r="D58" s="522">
        <v>2750</v>
      </c>
      <c r="E58" s="522" t="s">
        <v>756</v>
      </c>
      <c r="F58" s="522" t="s">
        <v>757</v>
      </c>
      <c r="G58" s="522"/>
      <c r="H58" s="522"/>
      <c r="I58" s="524" t="s">
        <v>758</v>
      </c>
      <c r="J58" s="522">
        <v>2750</v>
      </c>
      <c r="K58" s="522">
        <v>2018</v>
      </c>
      <c r="L58" s="525"/>
      <c r="M58" s="520" t="s">
        <v>759</v>
      </c>
      <c r="N58" s="520" t="s">
        <v>760</v>
      </c>
      <c r="O58" s="524"/>
      <c r="P58" s="524"/>
    </row>
    <row r="59" spans="1:16" ht="38.25" x14ac:dyDescent="0.25">
      <c r="A59" s="521">
        <v>39</v>
      </c>
      <c r="B59" s="522" t="s">
        <v>761</v>
      </c>
      <c r="C59" s="522" t="s">
        <v>762</v>
      </c>
      <c r="D59" s="522" t="s">
        <v>763</v>
      </c>
      <c r="E59" s="522" t="s">
        <v>764</v>
      </c>
      <c r="F59" s="522" t="s">
        <v>158</v>
      </c>
      <c r="G59" s="522">
        <v>2198</v>
      </c>
      <c r="H59" s="522"/>
      <c r="I59" s="524" t="s">
        <v>765</v>
      </c>
      <c r="J59" s="522">
        <v>1200</v>
      </c>
      <c r="K59" s="522">
        <v>2010</v>
      </c>
      <c r="L59" s="525"/>
      <c r="M59" s="520" t="s">
        <v>766</v>
      </c>
      <c r="N59" s="520" t="s">
        <v>767</v>
      </c>
      <c r="O59" s="524"/>
      <c r="P59" s="524"/>
    </row>
    <row r="60" spans="1:16" ht="38.25" x14ac:dyDescent="0.25">
      <c r="A60" s="521">
        <v>40</v>
      </c>
      <c r="B60" s="522" t="s">
        <v>252</v>
      </c>
      <c r="C60" s="522" t="s">
        <v>768</v>
      </c>
      <c r="D60" s="522" t="s">
        <v>769</v>
      </c>
      <c r="E60" s="522" t="s">
        <v>770</v>
      </c>
      <c r="F60" s="522" t="s">
        <v>158</v>
      </c>
      <c r="G60" s="522">
        <v>6700</v>
      </c>
      <c r="H60" s="522"/>
      <c r="I60" s="524" t="s">
        <v>771</v>
      </c>
      <c r="J60" s="522" t="s">
        <v>772</v>
      </c>
      <c r="K60" s="522">
        <v>2015</v>
      </c>
      <c r="L60" s="525" t="s">
        <v>821</v>
      </c>
      <c r="M60" s="520" t="s">
        <v>773</v>
      </c>
      <c r="N60" s="520" t="s">
        <v>774</v>
      </c>
      <c r="O60" s="520" t="s">
        <v>773</v>
      </c>
      <c r="P60" s="520" t="s">
        <v>774</v>
      </c>
    </row>
    <row r="61" spans="1:16" ht="38.25" x14ac:dyDescent="0.25">
      <c r="A61" s="521">
        <v>41</v>
      </c>
      <c r="B61" s="522" t="s">
        <v>775</v>
      </c>
      <c r="C61" s="522" t="s">
        <v>776</v>
      </c>
      <c r="D61" s="528">
        <v>101880382694</v>
      </c>
      <c r="E61" s="522"/>
      <c r="F61" s="522" t="s">
        <v>777</v>
      </c>
      <c r="G61" s="522"/>
      <c r="H61" s="522"/>
      <c r="I61" s="524"/>
      <c r="J61" s="522"/>
      <c r="K61" s="522">
        <v>2018</v>
      </c>
      <c r="L61" s="525"/>
      <c r="M61" s="529" t="s">
        <v>778</v>
      </c>
      <c r="N61" s="529" t="s">
        <v>779</v>
      </c>
      <c r="O61" s="520"/>
      <c r="P61" s="520"/>
    </row>
    <row r="62" spans="1:16" ht="38.25" x14ac:dyDescent="0.25">
      <c r="A62" s="521">
        <v>42</v>
      </c>
      <c r="B62" s="522" t="s">
        <v>780</v>
      </c>
      <c r="C62" s="522" t="s">
        <v>781</v>
      </c>
      <c r="D62" s="522">
        <v>10590238651006</v>
      </c>
      <c r="E62" s="522"/>
      <c r="F62" s="522" t="s">
        <v>782</v>
      </c>
      <c r="G62" s="522"/>
      <c r="H62" s="522"/>
      <c r="I62" s="524"/>
      <c r="J62" s="522"/>
      <c r="K62" s="522">
        <v>2011</v>
      </c>
      <c r="L62" s="525"/>
      <c r="M62" s="529" t="s">
        <v>778</v>
      </c>
      <c r="N62" s="529" t="s">
        <v>779</v>
      </c>
      <c r="O62" s="520"/>
      <c r="P62" s="520"/>
    </row>
    <row r="63" spans="1:16" x14ac:dyDescent="0.25">
      <c r="A63" s="622" t="s">
        <v>783</v>
      </c>
      <c r="B63" s="622"/>
      <c r="C63" s="622"/>
      <c r="D63" s="622"/>
      <c r="E63" s="622"/>
      <c r="F63" s="622"/>
      <c r="G63" s="622"/>
      <c r="H63" s="622"/>
      <c r="I63" s="622"/>
      <c r="J63" s="622"/>
      <c r="K63" s="622"/>
      <c r="L63" s="622"/>
      <c r="M63" s="622"/>
      <c r="N63" s="622"/>
      <c r="O63" s="622"/>
      <c r="P63" s="622"/>
    </row>
    <row r="64" spans="1:16" ht="38.25" x14ac:dyDescent="0.25">
      <c r="A64" s="522">
        <v>43</v>
      </c>
      <c r="B64" s="522" t="s">
        <v>689</v>
      </c>
      <c r="C64" s="522" t="s">
        <v>784</v>
      </c>
      <c r="D64" s="530" t="s">
        <v>785</v>
      </c>
      <c r="E64" s="522" t="s">
        <v>786</v>
      </c>
      <c r="F64" s="522" t="s">
        <v>691</v>
      </c>
      <c r="G64" s="522">
        <v>4156</v>
      </c>
      <c r="H64" s="522"/>
      <c r="I64" s="522" t="s">
        <v>787</v>
      </c>
      <c r="J64" s="522">
        <v>1</v>
      </c>
      <c r="K64" s="522">
        <v>2018</v>
      </c>
      <c r="L64" s="525">
        <v>131400</v>
      </c>
      <c r="M64" s="526" t="s">
        <v>534</v>
      </c>
      <c r="N64" s="526" t="s">
        <v>535</v>
      </c>
      <c r="O64" s="526" t="s">
        <v>534</v>
      </c>
      <c r="P64" s="526" t="s">
        <v>535</v>
      </c>
    </row>
    <row r="65" spans="1:16" x14ac:dyDescent="0.25">
      <c r="A65" s="622" t="s">
        <v>797</v>
      </c>
      <c r="B65" s="622"/>
      <c r="C65" s="622"/>
      <c r="D65" s="622"/>
      <c r="E65" s="622"/>
      <c r="F65" s="622"/>
      <c r="G65" s="622"/>
      <c r="H65" s="622"/>
      <c r="I65" s="622"/>
      <c r="J65" s="622"/>
      <c r="K65" s="622"/>
      <c r="L65" s="622"/>
      <c r="M65" s="622"/>
      <c r="N65" s="622"/>
      <c r="O65" s="622"/>
      <c r="P65" s="622"/>
    </row>
    <row r="66" spans="1:16" ht="38.25" x14ac:dyDescent="0.25">
      <c r="A66" s="522">
        <v>44</v>
      </c>
      <c r="B66" s="522" t="s">
        <v>798</v>
      </c>
      <c r="C66" s="522" t="s">
        <v>799</v>
      </c>
      <c r="D66" s="522" t="s">
        <v>800</v>
      </c>
      <c r="E66" s="522" t="s">
        <v>801</v>
      </c>
      <c r="F66" s="522" t="s">
        <v>181</v>
      </c>
      <c r="G66" s="522">
        <v>898</v>
      </c>
      <c r="H66" s="522"/>
      <c r="I66" s="522" t="s">
        <v>802</v>
      </c>
      <c r="J66" s="522">
        <v>5</v>
      </c>
      <c r="K66" s="522">
        <v>2018</v>
      </c>
      <c r="L66" s="525"/>
      <c r="M66" s="520" t="s">
        <v>687</v>
      </c>
      <c r="N66" s="520" t="s">
        <v>688</v>
      </c>
      <c r="O66" s="526"/>
      <c r="P66" s="524"/>
    </row>
  </sheetData>
  <sheetProtection selectLockedCells="1" selectUnlockedCells="1"/>
  <mergeCells count="29">
    <mergeCell ref="A34:P34"/>
    <mergeCell ref="A36:P36"/>
    <mergeCell ref="A38:P38"/>
    <mergeCell ref="A63:P63"/>
    <mergeCell ref="A65:P65"/>
    <mergeCell ref="A32:P32"/>
    <mergeCell ref="A3:P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N5"/>
    <mergeCell ref="O4:P5"/>
    <mergeCell ref="A25:P25"/>
    <mergeCell ref="A29:P29"/>
    <mergeCell ref="A7:P7"/>
    <mergeCell ref="A11:P11"/>
    <mergeCell ref="A13:P13"/>
    <mergeCell ref="A15:P15"/>
    <mergeCell ref="A17:P17"/>
    <mergeCell ref="A22:P22"/>
  </mergeCells>
  <pageMargins left="0.70866141732283472" right="0.70866141732283472" top="0.74803149606299213" bottom="0.74803149606299213" header="0.51181102362204722" footer="0.51181102362204722"/>
  <pageSetup paperSize="9" scale="52" firstPageNumber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3"/>
  <sheetViews>
    <sheetView topLeftCell="A4" workbookViewId="0">
      <selection activeCell="D19" sqref="D19"/>
    </sheetView>
  </sheetViews>
  <sheetFormatPr defaultRowHeight="15" x14ac:dyDescent="0.25"/>
  <cols>
    <col min="3" max="3" width="22" customWidth="1"/>
    <col min="4" max="4" width="18.42578125" customWidth="1"/>
    <col min="5" max="5" width="17.42578125" style="493" customWidth="1"/>
  </cols>
  <sheetData>
    <row r="1" spans="3:5" x14ac:dyDescent="0.25">
      <c r="E1" s="54" t="s">
        <v>805</v>
      </c>
    </row>
    <row r="2" spans="3:5" x14ac:dyDescent="0.25">
      <c r="E2" s="492" t="s">
        <v>806</v>
      </c>
    </row>
    <row r="4" spans="3:5" ht="45" x14ac:dyDescent="0.25">
      <c r="C4" s="494" t="s">
        <v>809</v>
      </c>
      <c r="D4" s="494" t="s">
        <v>807</v>
      </c>
      <c r="E4" s="495" t="s">
        <v>808</v>
      </c>
    </row>
    <row r="5" spans="3:5" ht="20.100000000000001" customHeight="1" x14ac:dyDescent="0.25">
      <c r="C5" s="498" t="s">
        <v>812</v>
      </c>
      <c r="D5" s="497">
        <v>43211</v>
      </c>
      <c r="E5" s="499">
        <v>14176.26</v>
      </c>
    </row>
    <row r="6" spans="3:5" ht="20.100000000000001" customHeight="1" x14ac:dyDescent="0.25">
      <c r="C6" s="498" t="s">
        <v>813</v>
      </c>
      <c r="D6" s="497">
        <v>43215</v>
      </c>
      <c r="E6" s="499">
        <v>5250</v>
      </c>
    </row>
    <row r="7" spans="3:5" ht="20.100000000000001" customHeight="1" x14ac:dyDescent="0.25">
      <c r="C7" s="498" t="s">
        <v>814</v>
      </c>
      <c r="D7" s="497">
        <v>43272</v>
      </c>
      <c r="E7" s="499">
        <v>670</v>
      </c>
    </row>
    <row r="8" spans="3:5" ht="60" customHeight="1" x14ac:dyDescent="0.25">
      <c r="C8" s="518" t="s">
        <v>823</v>
      </c>
      <c r="D8" s="497">
        <v>43514</v>
      </c>
      <c r="E8" s="499">
        <v>55000</v>
      </c>
    </row>
    <row r="9" spans="3:5" ht="20.100000000000001" customHeight="1" x14ac:dyDescent="0.25">
      <c r="C9" s="496" t="s">
        <v>810</v>
      </c>
      <c r="D9" s="497">
        <v>43529</v>
      </c>
      <c r="E9" s="499">
        <v>4454</v>
      </c>
    </row>
    <row r="10" spans="3:5" ht="28.5" customHeight="1" x14ac:dyDescent="0.25">
      <c r="C10" s="518" t="s">
        <v>826</v>
      </c>
      <c r="D10" s="497">
        <v>43697</v>
      </c>
      <c r="E10" s="499">
        <v>300</v>
      </c>
    </row>
    <row r="11" spans="3:5" ht="28.5" customHeight="1" x14ac:dyDescent="0.25">
      <c r="C11" s="518" t="s">
        <v>826</v>
      </c>
      <c r="D11" s="497">
        <v>43740</v>
      </c>
      <c r="E11" s="499">
        <v>919</v>
      </c>
    </row>
    <row r="12" spans="3:5" ht="28.5" customHeight="1" x14ac:dyDescent="0.25">
      <c r="C12" s="518" t="s">
        <v>826</v>
      </c>
      <c r="D12" s="497">
        <v>43835</v>
      </c>
      <c r="E12" s="499">
        <v>630.67999999999995</v>
      </c>
    </row>
    <row r="13" spans="3:5" ht="20.100000000000001" customHeight="1" x14ac:dyDescent="0.25">
      <c r="C13" s="498" t="s">
        <v>815</v>
      </c>
      <c r="D13" s="497">
        <v>43879</v>
      </c>
      <c r="E13" s="499">
        <v>2686.7</v>
      </c>
    </row>
    <row r="14" spans="3:5" ht="36.75" customHeight="1" x14ac:dyDescent="0.25">
      <c r="C14" s="518" t="s">
        <v>826</v>
      </c>
      <c r="D14" s="497">
        <v>43896</v>
      </c>
      <c r="E14" s="499">
        <v>10861.56</v>
      </c>
    </row>
    <row r="15" spans="3:5" ht="20.100000000000001" customHeight="1" x14ac:dyDescent="0.25">
      <c r="C15" s="498" t="s">
        <v>815</v>
      </c>
      <c r="D15" s="497">
        <v>44123</v>
      </c>
      <c r="E15" s="499">
        <v>1900</v>
      </c>
    </row>
    <row r="16" spans="3:5" ht="44.25" customHeight="1" x14ac:dyDescent="0.25">
      <c r="C16" s="518" t="s">
        <v>824</v>
      </c>
      <c r="D16" s="497">
        <v>44128</v>
      </c>
      <c r="E16" s="499">
        <f>12273.66+29133.86</f>
        <v>41407.520000000004</v>
      </c>
    </row>
    <row r="17" spans="3:5" ht="20.100000000000001" customHeight="1" x14ac:dyDescent="0.25">
      <c r="C17" s="498" t="s">
        <v>816</v>
      </c>
      <c r="D17" s="497">
        <v>44131</v>
      </c>
      <c r="E17" s="499">
        <v>1254.5999999999999</v>
      </c>
    </row>
    <row r="18" spans="3:5" ht="20.100000000000001" customHeight="1" x14ac:dyDescent="0.25">
      <c r="C18" s="623" t="s">
        <v>811</v>
      </c>
      <c r="D18" s="497">
        <v>44259</v>
      </c>
      <c r="E18" s="499">
        <v>3873</v>
      </c>
    </row>
    <row r="19" spans="3:5" ht="20.100000000000001" customHeight="1" x14ac:dyDescent="0.25">
      <c r="C19" s="623"/>
      <c r="D19" s="497">
        <v>44259</v>
      </c>
      <c r="E19" s="499">
        <v>1300</v>
      </c>
    </row>
    <row r="20" spans="3:5" ht="20.100000000000001" customHeight="1" x14ac:dyDescent="0.25">
      <c r="C20" s="519" t="s">
        <v>817</v>
      </c>
      <c r="D20" s="497">
        <v>44264</v>
      </c>
      <c r="E20" s="499">
        <v>3570</v>
      </c>
    </row>
    <row r="21" spans="3:5" ht="20.100000000000001" customHeight="1" x14ac:dyDescent="0.25">
      <c r="C21" s="519" t="s">
        <v>817</v>
      </c>
      <c r="D21" s="497">
        <v>44271</v>
      </c>
      <c r="E21" s="499">
        <v>972</v>
      </c>
    </row>
    <row r="23" spans="3:5" ht="17.25" x14ac:dyDescent="0.4">
      <c r="D23" s="501" t="s">
        <v>818</v>
      </c>
      <c r="E23" s="500">
        <f>SUM(E5:E22)</f>
        <v>149225.32</v>
      </c>
    </row>
  </sheetData>
  <mergeCells count="1">
    <mergeCell ref="C18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tab. nr 1 - budynki</vt:lpstr>
      <vt:lpstr>tab. nr 2 - środki trwałe</vt:lpstr>
      <vt:lpstr>tab. nr 3 - elektronika</vt:lpstr>
      <vt:lpstr>tab. nr 4 - auta</vt:lpstr>
      <vt:lpstr>tab. nr 5 - szkodowość</vt:lpstr>
      <vt:lpstr>'tab. nr 1 - budynki'!Obszar_wydruku</vt:lpstr>
      <vt:lpstr>'tab. nr 2 - środki trwałe'!Obszar_wydruku</vt:lpstr>
      <vt:lpstr>'tab. nr 3 - elektronika'!Obszar_wydruku</vt:lpstr>
      <vt:lpstr>'tab. nr 4 - auta'!Obszar_wydruku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Justyna Brylowska</cp:lastModifiedBy>
  <cp:lastPrinted>2021-06-18T12:42:10Z</cp:lastPrinted>
  <dcterms:created xsi:type="dcterms:W3CDTF">2015-06-25T07:45:48Z</dcterms:created>
  <dcterms:modified xsi:type="dcterms:W3CDTF">2021-06-29T06:21:04Z</dcterms:modified>
</cp:coreProperties>
</file>