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migiusz Łuczyński\Desktop\"/>
    </mc:Choice>
  </mc:AlternateContent>
  <xr:revisionPtr revIDLastSave="0" documentId="13_ncr:1_{77D28E95-BB80-425E-B495-A174EFB003C8}" xr6:coauthVersionLast="47" xr6:coauthVersionMax="47" xr10:uidLastSave="{00000000-0000-0000-0000-000000000000}"/>
  <bookViews>
    <workbookView xWindow="-120" yWindow="-120" windowWidth="29040" windowHeight="15720" xr2:uid="{093CC853-7173-4C64-B80C-91DCE7C85900}"/>
  </bookViews>
  <sheets>
    <sheet name="TER zał" sheetId="4" r:id="rId1"/>
  </sheets>
  <definedNames>
    <definedName name="_xlnm.Print_Area" localSheetId="0">'TER zał'!$A$1:$G$50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4" l="1"/>
  <c r="D36" i="4"/>
  <c r="D35" i="4"/>
  <c r="G13" i="4"/>
  <c r="C34" i="4"/>
  <c r="C27" i="4"/>
  <c r="C20" i="4"/>
  <c r="C9" i="4"/>
  <c r="C41" i="4" s="1"/>
  <c r="G31" i="4" l="1"/>
  <c r="D31" i="4" s="1"/>
  <c r="E31" i="4" s="1"/>
  <c r="F31" i="4" s="1"/>
  <c r="G22" i="4"/>
  <c r="D22" i="4" s="1"/>
  <c r="E22" i="4" s="1"/>
  <c r="F22" i="4" s="1"/>
  <c r="D13" i="4"/>
  <c r="E13" i="4" s="1"/>
  <c r="G30" i="4"/>
  <c r="D30" i="4" s="1"/>
  <c r="E30" i="4" s="1"/>
  <c r="F30" i="4" s="1"/>
  <c r="G21" i="4"/>
  <c r="D21" i="4" s="1"/>
  <c r="E21" i="4" s="1"/>
  <c r="F21" i="4" s="1"/>
  <c r="G12" i="4"/>
  <c r="D12" i="4" s="1"/>
  <c r="E12" i="4" s="1"/>
  <c r="F12" i="4" s="1"/>
  <c r="G38" i="4"/>
  <c r="D38" i="4" s="1"/>
  <c r="E38" i="4" s="1"/>
  <c r="F38" i="4" s="1"/>
  <c r="G29" i="4"/>
  <c r="D29" i="4" s="1"/>
  <c r="G19" i="4"/>
  <c r="D19" i="4" s="1"/>
  <c r="E19" i="4" s="1"/>
  <c r="F19" i="4" s="1"/>
  <c r="G11" i="4"/>
  <c r="D11" i="4" s="1"/>
  <c r="E11" i="4" s="1"/>
  <c r="F11" i="4" s="1"/>
  <c r="D37" i="4"/>
  <c r="E37" i="4" s="1"/>
  <c r="F37" i="4" s="1"/>
  <c r="G28" i="4"/>
  <c r="D28" i="4" s="1"/>
  <c r="E28" i="4" s="1"/>
  <c r="F28" i="4" s="1"/>
  <c r="G18" i="4"/>
  <c r="D18" i="4" s="1"/>
  <c r="E18" i="4" s="1"/>
  <c r="F18" i="4" s="1"/>
  <c r="G10" i="4"/>
  <c r="D10" i="4" s="1"/>
  <c r="E10" i="4" s="1"/>
  <c r="G26" i="4"/>
  <c r="D26" i="4" s="1"/>
  <c r="E26" i="4" s="1"/>
  <c r="F26" i="4" s="1"/>
  <c r="G17" i="4"/>
  <c r="D17" i="4" s="1"/>
  <c r="E17" i="4" s="1"/>
  <c r="F17" i="4" s="1"/>
  <c r="G25" i="4"/>
  <c r="D25" i="4" s="1"/>
  <c r="E25" i="4" s="1"/>
  <c r="F25" i="4" s="1"/>
  <c r="G24" i="4"/>
  <c r="D24" i="4" s="1"/>
  <c r="E24" i="4" s="1"/>
  <c r="G14" i="4"/>
  <c r="D14" i="4" s="1"/>
  <c r="G39" i="4"/>
  <c r="G36" i="4"/>
  <c r="E36" i="4" s="1"/>
  <c r="F36" i="4" s="1"/>
  <c r="G35" i="4"/>
  <c r="E35" i="4" s="1"/>
  <c r="F35" i="4" s="1"/>
  <c r="G16" i="4"/>
  <c r="D16" i="4" s="1"/>
  <c r="E16" i="4" s="1"/>
  <c r="G33" i="4"/>
  <c r="D33" i="4" s="1"/>
  <c r="E33" i="4" s="1"/>
  <c r="F33" i="4" s="1"/>
  <c r="G15" i="4"/>
  <c r="D15" i="4" s="1"/>
  <c r="E15" i="4" s="1"/>
  <c r="G32" i="4"/>
  <c r="D32" i="4" s="1"/>
  <c r="E32" i="4" s="1"/>
  <c r="F32" i="4" s="1"/>
  <c r="G23" i="4"/>
  <c r="D23" i="4" s="1"/>
  <c r="E23" i="4" s="1"/>
  <c r="F23" i="4" s="1"/>
  <c r="E14" i="4"/>
  <c r="F14" i="4" s="1"/>
  <c r="F24" i="4" l="1"/>
  <c r="F20" i="4" s="1"/>
  <c r="D27" i="4"/>
  <c r="E29" i="4"/>
  <c r="F29" i="4" s="1"/>
  <c r="F27" i="4" s="1"/>
  <c r="F13" i="4"/>
  <c r="F16" i="4"/>
  <c r="F10" i="4"/>
  <c r="E20" i="4"/>
  <c r="E9" i="4"/>
  <c r="F15" i="4"/>
  <c r="E27" i="4" l="1"/>
  <c r="F9" i="4"/>
  <c r="D9" i="4"/>
  <c r="D20" i="4"/>
  <c r="G34" i="4"/>
  <c r="G27" i="4"/>
  <c r="G20" i="4"/>
  <c r="G9" i="4"/>
  <c r="G41" i="4" s="1"/>
  <c r="D39" i="4" l="1"/>
  <c r="E39" i="4" l="1"/>
  <c r="D34" i="4"/>
  <c r="D41" i="4" s="1"/>
  <c r="F39" i="4" l="1"/>
  <c r="F34" i="4" s="1"/>
  <c r="F41" i="4" s="1"/>
  <c r="E34" i="4"/>
  <c r="E41" i="4" s="1"/>
</calcChain>
</file>

<file path=xl/sharedStrings.xml><?xml version="1.0" encoding="utf-8"?>
<sst xmlns="http://schemas.openxmlformats.org/spreadsheetml/2006/main" count="77" uniqueCount="77">
  <si>
    <t>ELEMENT ROBÓT</t>
  </si>
  <si>
    <t>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</si>
  <si>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</si>
  <si>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</si>
  <si>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</si>
  <si>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</si>
  <si>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</si>
  <si>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</si>
  <si>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</si>
  <si>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</si>
  <si>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</si>
  <si>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</t>
  </si>
  <si>
    <t>2.1</t>
  </si>
  <si>
    <t>2.2</t>
  </si>
  <si>
    <t>2.3</t>
  </si>
  <si>
    <t>2.4</t>
  </si>
  <si>
    <t>3</t>
  </si>
  <si>
    <t>3.1</t>
  </si>
  <si>
    <t>3.2</t>
  </si>
  <si>
    <t>3.3</t>
  </si>
  <si>
    <t>3.4</t>
  </si>
  <si>
    <t>3.5</t>
  </si>
  <si>
    <t>3.6</t>
  </si>
  <si>
    <t>1.1</t>
  </si>
  <si>
    <t>Plac budowy - opłata za zajęcie pasa drogowego</t>
  </si>
  <si>
    <t>Instalacje teletechniczne system nadzoru wizyjnego</t>
  </si>
  <si>
    <t>4</t>
  </si>
  <si>
    <t>4.1</t>
  </si>
  <si>
    <t>4.2</t>
  </si>
  <si>
    <t>4.4</t>
  </si>
  <si>
    <t>4.6</t>
  </si>
  <si>
    <t>4.7</t>
  </si>
  <si>
    <t>Instalacje teletechniczne przeciwwłamaniowych systemów alarmowych i kontroli dostępu</t>
  </si>
  <si>
    <t>Instalacje teletechniczne</t>
  </si>
  <si>
    <t>Instalacja strukturalna</t>
  </si>
  <si>
    <t>Instalacja audio-video</t>
  </si>
  <si>
    <t>Razem:</t>
  </si>
  <si>
    <t>2.5</t>
  </si>
  <si>
    <t>2.6</t>
  </si>
  <si>
    <t>ZAKRES ROBÓT PODSTAWOWYCH</t>
  </si>
  <si>
    <t>OFERTOWA TABELA ELEMENTÓW ROZLICZENIOWYCH (OTER)</t>
  </si>
  <si>
    <t>UDZIAŁ % POSZCZEGÓLNYCH ELEMENTÓW ROBÓT</t>
  </si>
  <si>
    <t>WARTOŚĆ POSZCZEGÓLNYCH ELEMENTÓW ROBÓT
NETTO</t>
  </si>
  <si>
    <t>WARTOŚĆ POSZCZEGÓLNYCH ELEMENTÓW ROBÓT
BRUTTO</t>
  </si>
  <si>
    <t>PODATEK VAT (23%)</t>
  </si>
  <si>
    <t>Instrukcja:</t>
  </si>
  <si>
    <t xml:space="preserve"> - w wierszu 5 arkusza, w polu oznaczonym "pomarańczowym szrafem" należy wpisać Wartośc oferty brutto zgdona z formularzem oferty</t>
  </si>
  <si>
    <t>pozostałe pola wypełniają się automatycznie i nie można ich zmieniać pod rygorem odrzucenia oferty</t>
  </si>
  <si>
    <t>Uwagi:</t>
  </si>
  <si>
    <r>
      <t xml:space="preserve">Wartość robót brutto (PLN) - </t>
    </r>
    <r>
      <rPr>
        <b/>
        <i/>
        <sz val="12"/>
        <color rgb="FF000000"/>
        <rFont val="Arial"/>
        <family val="2"/>
        <charset val="238"/>
      </rPr>
      <t>wpisać zgodnie z ofertą:</t>
    </r>
  </si>
  <si>
    <t>1) przedmiary robót nie będą stanowiły podstawy rozliczenia Stron, a jedynie są elementem pomocnicznym  do określenia rodzaju i szacunkowej ilości Robót w ramach Przedmiotu Zamówienia oraz pomocniczo przy wycenie oferty Wykonawcy. Wykonawca nie będzie mógł powoływać się na powyższy dokument w celu uzyskania jakichkolwiek roszczeń finansowych z tytułu niewyceniania jakiegokolwiek fragmentu Robót, elementów lub czynności niezbędnych dla prawidłowej realizacji przedmiotu Umowy.</t>
  </si>
  <si>
    <t>Załącznik nr 1a - ofertowa tabela elementów rozliczeniowych</t>
  </si>
  <si>
    <t>Roboty budowlane i prace konserwatorskie</t>
  </si>
  <si>
    <t>Winda</t>
  </si>
  <si>
    <t>Pomieszczenia Ip: 301, 302, 303, 304, 305</t>
  </si>
  <si>
    <t>Pomieszczenia parteru: 206, 207, 208, 209, 210</t>
  </si>
  <si>
    <t>Pomieszczenia Iip: 401, 402, 403, 404, 405, 406, 407</t>
  </si>
  <si>
    <t>Pomieszczenia poddasze: 501, 502, 503, 504, 505</t>
  </si>
  <si>
    <t>Kamienne obiekty - prace konserwatorskie</t>
  </si>
  <si>
    <t>Badania uzupełniające w trakcie prowadzenia robót</t>
  </si>
  <si>
    <t>Pomieszczenie poddasza nieużytkowe i wieża</t>
  </si>
  <si>
    <t>Roboty instalacyjne wodno-kanalizacyjne i sanitarne</t>
  </si>
  <si>
    <t>Prace demontażowe</t>
  </si>
  <si>
    <t>Instalacja wodociągowa</t>
  </si>
  <si>
    <t>Kanalizacja sanitarna</t>
  </si>
  <si>
    <t>Instalacja co</t>
  </si>
  <si>
    <t>Instalacja wentylacji</t>
  </si>
  <si>
    <t>Instalacja klimatyzacji</t>
  </si>
  <si>
    <t>Roboty elektryczne</t>
  </si>
  <si>
    <t>Montaż rozdzielnic</t>
  </si>
  <si>
    <t>Kable i przewody</t>
  </si>
  <si>
    <t>Osprzęt</t>
  </si>
  <si>
    <t>Demontaże</t>
  </si>
  <si>
    <t>Badania pomontażowe</t>
  </si>
  <si>
    <t>Instalacja sygnalizacji pożaru - wieża zegarowa</t>
  </si>
  <si>
    <t>Platformy schodowe pom.207</t>
  </si>
  <si>
    <t>Oprawy oświetleniowe awaryjne i ewakuacyjne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</si>
</sst>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zł&quot;"/>
  </numFmts>
  <fonts count="8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indexed="8"/>
      <name val="Arial"/>
      <family val="2"/>
      <charset val="128"/>
    </font>
    <font>
      <b/>
      <i/>
      <sz val="12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Protection="1"/>
    <xf numFmtId="0" fontId="1" fillId="2" borderId="3" xfId="0" applyFont="1" applyFill="1" applyBorder="1" applyAlignment="1" applyProtection="1">
      <alignment vertical="center" wrapText="1"/>
    </xf>
    <xf numFmtId="164" fontId="1" fillId="5" borderId="2" xfId="0" applyNumberFormat="1" applyFont="1" applyFill="1" applyBorder="1" applyAlignment="1" applyProtection="1">
      <alignment horizontal="center" vertical="center" wrapText="1"/>
    </xf>
    <xf numFmtId="10" fontId="1" fillId="5" borderId="13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wrapText="1"/>
    </xf>
    <xf numFmtId="164" fontId="0" fillId="4" borderId="1" xfId="0" applyNumberFormat="1" applyFill="1" applyBorder="1" applyAlignment="1" applyProtection="1">
      <alignment horizontal="center" vertical="center"/>
    </xf>
    <xf numFmtId="10" fontId="0" fillId="4" borderId="9" xfId="0" applyNumberForma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wrapText="1"/>
    </xf>
    <xf numFmtId="0" fontId="0" fillId="0" borderId="14" xfId="0" applyBorder="1" applyAlignment="1" applyProtection="1">
      <alignment wrapText="1"/>
    </xf>
    <xf numFmtId="164" fontId="0" fillId="4" borderId="14" xfId="0" applyNumberFormat="1" applyFill="1" applyBorder="1" applyAlignment="1" applyProtection="1">
      <alignment horizontal="center" vertical="center"/>
    </xf>
    <xf numFmtId="10" fontId="0" fillId="4" borderId="16" xfId="0" applyNumberFormat="1" applyFill="1" applyBorder="1" applyAlignment="1" applyProtection="1">
      <alignment horizontal="center" vertical="center"/>
    </xf>
    <xf numFmtId="0" fontId="0" fillId="0" borderId="15" xfId="0" applyBorder="1" applyProtection="1"/>
    <xf numFmtId="0" fontId="0" fillId="6" borderId="14" xfId="0" applyFill="1" applyBorder="1" applyProtection="1"/>
    <xf numFmtId="10" fontId="0" fillId="6" borderId="14" xfId="0" applyNumberFormat="1" applyFill="1" applyBorder="1" applyProtection="1"/>
    <xf numFmtId="0" fontId="0" fillId="0" borderId="4" xfId="0" applyBorder="1" applyProtection="1"/>
    <xf numFmtId="0" fontId="1" fillId="0" borderId="14" xfId="0" applyFont="1" applyBorder="1" applyAlignment="1" applyProtection="1">
      <alignment vertical="center" wrapText="1"/>
    </xf>
    <xf numFmtId="164" fontId="3" fillId="3" borderId="5" xfId="0" applyNumberFormat="1" applyFont="1" applyFill="1" applyBorder="1" applyAlignment="1" applyProtection="1">
      <alignment horizontal="center" vertical="center"/>
    </xf>
    <xf numFmtId="10" fontId="3" fillId="3" borderId="5" xfId="0" applyNumberFormat="1" applyFont="1" applyFill="1" applyBorder="1" applyAlignment="1" applyProtection="1">
      <alignment horizontal="center" vertical="center"/>
    </xf>
    <xf numFmtId="10" fontId="0" fillId="0" borderId="0" xfId="0" applyNumberFormat="1" applyProtection="1"/>
    <xf numFmtId="0" fontId="2" fillId="0" borderId="0" xfId="0" applyFont="1" applyProtection="1"/>
    <xf numFmtId="0" fontId="1" fillId="2" borderId="2" xfId="0" applyFont="1" applyFill="1" applyBorder="1" applyAlignment="1" applyProtection="1">
      <alignment horizontal="center" vertical="center" wrapText="1"/>
    </xf>
    <xf numFmtId="10" fontId="1" fillId="2" borderId="13" xfId="0" applyNumberFormat="1" applyFont="1" applyFill="1" applyBorder="1" applyAlignment="1" applyProtection="1">
      <alignment horizontal="center" vertical="center" wrapText="1"/>
    </xf>
    <xf numFmtId="0" fontId="6" fillId="2" borderId="23" xfId="0" applyFont="1" applyFill="1" applyBorder="1" applyAlignment="1" applyProtection="1">
      <alignment horizontal="center" vertical="center" wrapText="1"/>
    </xf>
    <xf numFmtId="1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vertical="center"/>
    </xf>
    <xf numFmtId="0" fontId="1" fillId="2" borderId="10" xfId="0" applyFont="1" applyFill="1" applyBorder="1" applyAlignment="1" applyProtection="1">
      <alignment horizontal="center" vertical="center" wrapText="1"/>
    </xf>
    <xf numFmtId="10" fontId="1" fillId="2" borderId="22" xfId="0" applyNumberFormat="1" applyFont="1" applyFill="1" applyBorder="1" applyAlignment="1" applyProtection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17" xfId="0" applyNumberFormat="1" applyFont="1" applyFill="1" applyBorder="1" applyAlignment="1" applyProtection="1">
      <alignment horizontal="center" vertical="center"/>
    </xf>
    <xf numFmtId="0" fontId="4" fillId="0" borderId="0" xfId="0" applyFont="1" applyProtection="1"/>
    <xf numFmtId="0" fontId="4" fillId="7" borderId="2" xfId="0" applyFont="1" applyFill="1" applyBorder="1" applyProtection="1"/>
    <xf numFmtId="0" fontId="5" fillId="0" borderId="0" xfId="0" applyFont="1" applyProtection="1"/>
    <xf numFmtId="0" fontId="6" fillId="2" borderId="24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left" wrapText="1"/>
    </xf>
    <xf numFmtId="49" fontId="1" fillId="2" borderId="18" xfId="0" applyNumberFormat="1" applyFont="1" applyFill="1" applyBorder="1" applyAlignment="1" applyProtection="1">
      <alignment horizontal="right" vertical="center"/>
    </xf>
    <xf numFmtId="49" fontId="1" fillId="2" borderId="19" xfId="0" applyNumberFormat="1" applyFont="1" applyFill="1" applyBorder="1" applyAlignment="1" applyProtection="1">
      <alignment horizontal="right" vertical="center"/>
    </xf>
    <xf numFmtId="49" fontId="1" fillId="2" borderId="21" xfId="0" applyNumberFormat="1" applyFont="1" applyFill="1" applyBorder="1" applyAlignment="1" applyProtection="1">
      <alignment horizontal="right" vertical="center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49" fontId="1" fillId="2" borderId="6" xfId="0" applyNumberFormat="1" applyFont="1" applyFill="1" applyBorder="1" applyAlignment="1" applyProtection="1">
      <alignment horizontal="left" vertical="center"/>
    </xf>
    <xf numFmtId="49" fontId="1" fillId="2" borderId="11" xfId="0" applyNumberFormat="1" applyFont="1" applyFill="1" applyBorder="1" applyAlignment="1" applyProtection="1">
      <alignment horizontal="left" vertical="center"/>
    </xf>
    <xf numFmtId="49" fontId="1" fillId="2" borderId="12" xfId="0" applyNumberFormat="1" applyFont="1" applyFill="1" applyBorder="1" applyAlignment="1" applyProtection="1">
      <alignment horizontal="left" vertical="center"/>
    </xf>
    <xf numFmtId="4" fontId="1" fillId="8" borderId="3" xfId="0" applyNumberFormat="1" applyFont="1" applyFill="1" applyBorder="1" applyAlignment="1" applyProtection="1">
      <alignment horizontal="center" vertical="center" wrapText="1"/>
      <protection locked="0"/>
    </xf>
    <xf numFmtId="4" fontId="1" fillId="8" borderId="2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EE803-AE1A-4995-A977-15B4E8D7018E}">
  <sheetPr>
    <pageSetUpPr fitToPage="1"/>
  </sheetPr>
  <dimension ref="A1:G54"/>
  <sheetViews>
    <sheetView tabSelected="1" view="pageBreakPreview" zoomScaleNormal="100" zoomScaleSheetLayoutView="100" workbookViewId="0">
      <selection activeCell="D5" sqref="D5:E5"/>
    </sheetView>
  </sheetViews>
  <sheetFormatPr defaultRowHeight="15"/>
  <cols>
    <col min="1" max="1" width="9.140625" style="1"/>
    <col min="2" max="2" width="49" style="1" customWidth="1"/>
    <col min="3" max="3" width="25.140625" style="1" hidden="1" customWidth="1"/>
    <col min="4" max="6" width="21.140625" style="1" customWidth="1"/>
    <col min="7" max="7" width="23.7109375" style="19" customWidth="1"/>
    <col min="8" max="16384" width="9.140625" style="1"/>
  </cols>
  <sheetData>
    <row r="1" spans="1:7">
      <c r="A1" s="20" t="s">
        <v>51</v>
      </c>
    </row>
    <row r="2" spans="1:7" ht="15.75" thickBot="1"/>
    <row r="3" spans="1:7">
      <c r="A3" s="36"/>
      <c r="B3" s="39" t="s">
        <v>40</v>
      </c>
      <c r="C3" s="40"/>
      <c r="D3" s="40"/>
      <c r="E3" s="40"/>
      <c r="F3" s="40"/>
      <c r="G3" s="41"/>
    </row>
    <row r="4" spans="1:7">
      <c r="A4" s="37"/>
      <c r="B4" s="21"/>
      <c r="C4" s="21"/>
      <c r="D4" s="21"/>
      <c r="E4" s="21"/>
      <c r="F4" s="21"/>
      <c r="G4" s="22"/>
    </row>
    <row r="5" spans="1:7" ht="30.75">
      <c r="A5" s="37"/>
      <c r="B5" s="23" t="s">
        <v>49</v>
      </c>
      <c r="C5" s="33"/>
      <c r="D5" s="45"/>
      <c r="E5" s="46"/>
      <c r="F5" s="24"/>
      <c r="G5" s="22"/>
    </row>
    <row r="6" spans="1:7">
      <c r="A6" s="37"/>
      <c r="B6" s="21"/>
      <c r="C6" s="21"/>
      <c r="D6" s="21"/>
      <c r="E6" s="21"/>
      <c r="F6" s="21"/>
      <c r="G6" s="22"/>
    </row>
    <row r="7" spans="1:7" ht="51.75" thickBot="1">
      <c r="A7" s="38"/>
      <c r="B7" s="25" t="s">
        <v>0</v>
      </c>
      <c r="C7" s="25"/>
      <c r="D7" s="26" t="s">
        <v>43</v>
      </c>
      <c r="E7" s="26" t="s">
        <v>42</v>
      </c>
      <c r="F7" s="26" t="s">
        <v>44</v>
      </c>
      <c r="G7" s="27" t="s">
        <v>41</v>
      </c>
    </row>
    <row r="8" spans="1:7">
      <c r="A8" s="42" t="s">
        <v>39</v>
      </c>
      <c r="B8" s="43"/>
      <c r="C8" s="43"/>
      <c r="D8" s="43"/>
      <c r="E8" s="43"/>
      <c r="F8" s="43"/>
      <c r="G8" s="44"/>
    </row>
    <row r="9" spans="1:7">
      <c r="A9" s="28" t="s">
        <v>1</v>
      </c>
      <c r="B9" s="2" t="s">
        <v>52</v>
      </c>
      <c r="C9" s="3">
        <f>SUM(C10:C19)</f>
        <v>12071246.77</v>
      </c>
      <c r="D9" s="3">
        <f>SUM(D10:D19)</f>
        <v>0</v>
      </c>
      <c r="E9" s="3">
        <f>SUM(E10:E19)</f>
        <v>0</v>
      </c>
      <c r="F9" s="3">
        <f>SUM(F10:F19)</f>
        <v>0</v>
      </c>
      <c r="G9" s="4">
        <f>SUM(G10:G19)</f>
        <v>0.88580000000000003</v>
      </c>
    </row>
    <row r="10" spans="1:7">
      <c r="A10" s="28" t="s">
        <v>23</v>
      </c>
      <c r="B10" s="5" t="s">
        <v>53</v>
      </c>
      <c r="C10" s="6">
        <v>767598.51</v>
      </c>
      <c r="D10" s="6">
        <f>ROUND($D$5*G10,2)</f>
        <v>0</v>
      </c>
      <c r="E10" s="6">
        <f>ROUND(D10/1.23,2)</f>
        <v>0</v>
      </c>
      <c r="F10" s="6">
        <f>D10-E10</f>
        <v>0</v>
      </c>
      <c r="G10" s="7">
        <f t="shared" ref="G10:G19" si="0">ROUND(C10/$C$41,4)</f>
        <v>5.6300000000000003E-2</v>
      </c>
    </row>
    <row r="11" spans="1:7">
      <c r="A11" s="28" t="s">
        <v>2</v>
      </c>
      <c r="B11" s="5" t="s">
        <v>75</v>
      </c>
      <c r="C11" s="6">
        <v>265771.88</v>
      </c>
      <c r="D11" s="6">
        <f t="shared" ref="D11:D19" si="1">ROUND($D$5*G11,2)</f>
        <v>0</v>
      </c>
      <c r="E11" s="6">
        <f t="shared" ref="E11:E19" si="2">ROUND(D11/1.23,2)</f>
        <v>0</v>
      </c>
      <c r="F11" s="6">
        <f t="shared" ref="F11:F19" si="3">D11-E11</f>
        <v>0</v>
      </c>
      <c r="G11" s="7">
        <f t="shared" si="0"/>
        <v>1.95E-2</v>
      </c>
    </row>
    <row r="12" spans="1:7">
      <c r="A12" s="28" t="s">
        <v>3</v>
      </c>
      <c r="B12" s="5" t="s">
        <v>55</v>
      </c>
      <c r="C12" s="6">
        <v>227931.19</v>
      </c>
      <c r="D12" s="6">
        <f t="shared" si="1"/>
        <v>0</v>
      </c>
      <c r="E12" s="6">
        <f t="shared" si="2"/>
        <v>0</v>
      </c>
      <c r="F12" s="6">
        <f t="shared" si="3"/>
        <v>0</v>
      </c>
      <c r="G12" s="7">
        <f t="shared" si="0"/>
        <v>1.67E-2</v>
      </c>
    </row>
    <row r="13" spans="1:7">
      <c r="A13" s="28" t="s">
        <v>4</v>
      </c>
      <c r="B13" s="5" t="s">
        <v>54</v>
      </c>
      <c r="C13" s="6">
        <v>7668825.9000000004</v>
      </c>
      <c r="D13" s="6">
        <f t="shared" si="1"/>
        <v>0</v>
      </c>
      <c r="E13" s="6">
        <f t="shared" si="2"/>
        <v>0</v>
      </c>
      <c r="F13" s="6">
        <f t="shared" si="3"/>
        <v>0</v>
      </c>
      <c r="G13" s="7">
        <f>ROUND(C13/$C$41,4)-0.0002</f>
        <v>0.56269999999999998</v>
      </c>
    </row>
    <row r="14" spans="1:7">
      <c r="A14" s="28" t="s">
        <v>5</v>
      </c>
      <c r="B14" s="5" t="s">
        <v>56</v>
      </c>
      <c r="C14" s="6">
        <v>1617477.52</v>
      </c>
      <c r="D14" s="6">
        <f t="shared" si="1"/>
        <v>0</v>
      </c>
      <c r="E14" s="6">
        <f t="shared" si="2"/>
        <v>0</v>
      </c>
      <c r="F14" s="6">
        <f t="shared" si="3"/>
        <v>0</v>
      </c>
      <c r="G14" s="7">
        <f t="shared" si="0"/>
        <v>0.1187</v>
      </c>
    </row>
    <row r="15" spans="1:7">
      <c r="A15" s="28" t="s">
        <v>6</v>
      </c>
      <c r="B15" s="5" t="s">
        <v>57</v>
      </c>
      <c r="C15" s="6">
        <v>779300.25</v>
      </c>
      <c r="D15" s="6">
        <f t="shared" si="1"/>
        <v>0</v>
      </c>
      <c r="E15" s="6">
        <f t="shared" si="2"/>
        <v>0</v>
      </c>
      <c r="F15" s="6">
        <f t="shared" si="3"/>
        <v>0</v>
      </c>
      <c r="G15" s="7">
        <f t="shared" si="0"/>
        <v>5.7200000000000001E-2</v>
      </c>
    </row>
    <row r="16" spans="1:7">
      <c r="A16" s="28" t="s">
        <v>7</v>
      </c>
      <c r="B16" s="5" t="s">
        <v>58</v>
      </c>
      <c r="C16" s="6">
        <v>438900</v>
      </c>
      <c r="D16" s="6">
        <f t="shared" si="1"/>
        <v>0</v>
      </c>
      <c r="E16" s="6">
        <f t="shared" si="2"/>
        <v>0</v>
      </c>
      <c r="F16" s="6">
        <f t="shared" si="3"/>
        <v>0</v>
      </c>
      <c r="G16" s="7">
        <f t="shared" si="0"/>
        <v>3.2199999999999999E-2</v>
      </c>
    </row>
    <row r="17" spans="1:7">
      <c r="A17" s="28" t="s">
        <v>8</v>
      </c>
      <c r="B17" s="5" t="s">
        <v>59</v>
      </c>
      <c r="C17" s="6">
        <v>28000</v>
      </c>
      <c r="D17" s="6">
        <f t="shared" si="1"/>
        <v>0</v>
      </c>
      <c r="E17" s="6">
        <f t="shared" si="2"/>
        <v>0</v>
      </c>
      <c r="F17" s="6">
        <f t="shared" si="3"/>
        <v>0</v>
      </c>
      <c r="G17" s="7">
        <f t="shared" si="0"/>
        <v>2.0999999999999999E-3</v>
      </c>
    </row>
    <row r="18" spans="1:7">
      <c r="A18" s="28" t="s">
        <v>9</v>
      </c>
      <c r="B18" s="5" t="s">
        <v>60</v>
      </c>
      <c r="C18" s="6">
        <v>234241.52</v>
      </c>
      <c r="D18" s="6">
        <f t="shared" ref="D18" si="4">ROUND($D$5*G18,2)</f>
        <v>0</v>
      </c>
      <c r="E18" s="6">
        <f t="shared" ref="E18" si="5">ROUND(D18/1.23,2)</f>
        <v>0</v>
      </c>
      <c r="F18" s="6">
        <f t="shared" ref="F18" si="6">D18-E18</f>
        <v>0</v>
      </c>
      <c r="G18" s="7">
        <f t="shared" si="0"/>
        <v>1.72E-2</v>
      </c>
    </row>
    <row r="19" spans="1:7">
      <c r="A19" s="28" t="s">
        <v>10</v>
      </c>
      <c r="B19" s="5" t="s">
        <v>24</v>
      </c>
      <c r="C19" s="6">
        <v>43200</v>
      </c>
      <c r="D19" s="6">
        <f t="shared" si="1"/>
        <v>0</v>
      </c>
      <c r="E19" s="6">
        <f t="shared" si="2"/>
        <v>0</v>
      </c>
      <c r="F19" s="6">
        <f t="shared" si="3"/>
        <v>0</v>
      </c>
      <c r="G19" s="7">
        <f t="shared" si="0"/>
        <v>3.2000000000000002E-3</v>
      </c>
    </row>
    <row r="20" spans="1:7" ht="25.5">
      <c r="A20" s="28" t="s">
        <v>11</v>
      </c>
      <c r="B20" s="2" t="s">
        <v>61</v>
      </c>
      <c r="C20" s="3">
        <f>SUM(C21:C26)</f>
        <v>170934.02000000002</v>
      </c>
      <c r="D20" s="3">
        <f>SUM(D21:D26)</f>
        <v>0</v>
      </c>
      <c r="E20" s="3">
        <f>SUM(E21:E26)</f>
        <v>0</v>
      </c>
      <c r="F20" s="3">
        <f>SUM(F21:F26)</f>
        <v>0</v>
      </c>
      <c r="G20" s="4">
        <f>SUM(G21:G26)</f>
        <v>1.2699999999999999E-2</v>
      </c>
    </row>
    <row r="21" spans="1:7">
      <c r="A21" s="28" t="s">
        <v>12</v>
      </c>
      <c r="B21" s="5" t="s">
        <v>62</v>
      </c>
      <c r="C21" s="6">
        <v>4036.28</v>
      </c>
      <c r="D21" s="6">
        <f t="shared" ref="D21:D26" si="7">ROUND($D$5*G21,2)</f>
        <v>0</v>
      </c>
      <c r="E21" s="6">
        <f t="shared" ref="E21:E26" si="8">ROUND(D21/1.23,2)</f>
        <v>0</v>
      </c>
      <c r="F21" s="6">
        <f t="shared" ref="F21:F26" si="9">D21-E21</f>
        <v>0</v>
      </c>
      <c r="G21" s="7">
        <f t="shared" ref="G21:G26" si="10">ROUND(C21/$C$41,4)</f>
        <v>2.9999999999999997E-4</v>
      </c>
    </row>
    <row r="22" spans="1:7">
      <c r="A22" s="28" t="s">
        <v>13</v>
      </c>
      <c r="B22" s="5" t="s">
        <v>63</v>
      </c>
      <c r="C22" s="6">
        <v>29396.21</v>
      </c>
      <c r="D22" s="6">
        <f t="shared" si="7"/>
        <v>0</v>
      </c>
      <c r="E22" s="6">
        <f t="shared" si="8"/>
        <v>0</v>
      </c>
      <c r="F22" s="6">
        <f t="shared" si="9"/>
        <v>0</v>
      </c>
      <c r="G22" s="7">
        <f t="shared" si="10"/>
        <v>2.2000000000000001E-3</v>
      </c>
    </row>
    <row r="23" spans="1:7">
      <c r="A23" s="28" t="s">
        <v>14</v>
      </c>
      <c r="B23" s="5" t="s">
        <v>64</v>
      </c>
      <c r="C23" s="6">
        <v>9595.86</v>
      </c>
      <c r="D23" s="6">
        <f t="shared" si="7"/>
        <v>0</v>
      </c>
      <c r="E23" s="6">
        <f t="shared" si="8"/>
        <v>0</v>
      </c>
      <c r="F23" s="6">
        <f t="shared" si="9"/>
        <v>0</v>
      </c>
      <c r="G23" s="7">
        <f t="shared" si="10"/>
        <v>6.9999999999999999E-4</v>
      </c>
    </row>
    <row r="24" spans="1:7">
      <c r="A24" s="28" t="s">
        <v>15</v>
      </c>
      <c r="B24" s="5" t="s">
        <v>65</v>
      </c>
      <c r="C24" s="6">
        <v>79827.850000000006</v>
      </c>
      <c r="D24" s="6">
        <f t="shared" si="7"/>
        <v>0</v>
      </c>
      <c r="E24" s="6">
        <f t="shared" si="8"/>
        <v>0</v>
      </c>
      <c r="F24" s="6">
        <f t="shared" si="9"/>
        <v>0</v>
      </c>
      <c r="G24" s="7">
        <f t="shared" si="10"/>
        <v>5.8999999999999999E-3</v>
      </c>
    </row>
    <row r="25" spans="1:7">
      <c r="A25" s="28" t="s">
        <v>37</v>
      </c>
      <c r="B25" s="5" t="s">
        <v>66</v>
      </c>
      <c r="C25" s="6">
        <v>24230.43</v>
      </c>
      <c r="D25" s="6">
        <f t="shared" si="7"/>
        <v>0</v>
      </c>
      <c r="E25" s="6">
        <f t="shared" si="8"/>
        <v>0</v>
      </c>
      <c r="F25" s="6">
        <f t="shared" si="9"/>
        <v>0</v>
      </c>
      <c r="G25" s="7">
        <f t="shared" si="10"/>
        <v>1.8E-3</v>
      </c>
    </row>
    <row r="26" spans="1:7">
      <c r="A26" s="28" t="s">
        <v>38</v>
      </c>
      <c r="B26" s="5" t="s">
        <v>67</v>
      </c>
      <c r="C26" s="6">
        <v>23847.39</v>
      </c>
      <c r="D26" s="6">
        <f t="shared" si="7"/>
        <v>0</v>
      </c>
      <c r="E26" s="6">
        <f t="shared" si="8"/>
        <v>0</v>
      </c>
      <c r="F26" s="6">
        <f t="shared" si="9"/>
        <v>0</v>
      </c>
      <c r="G26" s="7">
        <f t="shared" si="10"/>
        <v>1.8E-3</v>
      </c>
    </row>
    <row r="27" spans="1:7">
      <c r="A27" s="28" t="s">
        <v>16</v>
      </c>
      <c r="B27" s="2" t="s">
        <v>68</v>
      </c>
      <c r="C27" s="3">
        <f>SUM(C28:C33)</f>
        <v>367616.09</v>
      </c>
      <c r="D27" s="3">
        <f>SUM(D28:D33)</f>
        <v>0</v>
      </c>
      <c r="E27" s="3">
        <f>SUM(E28:E33)</f>
        <v>0</v>
      </c>
      <c r="F27" s="3">
        <f>SUM(F28:F33)</f>
        <v>0</v>
      </c>
      <c r="G27" s="4">
        <f>SUM(G28:G33)</f>
        <v>2.7099999999999999E-2</v>
      </c>
    </row>
    <row r="28" spans="1:7">
      <c r="A28" s="28" t="s">
        <v>17</v>
      </c>
      <c r="B28" s="5" t="s">
        <v>69</v>
      </c>
      <c r="C28" s="6">
        <v>47310.559999999998</v>
      </c>
      <c r="D28" s="6">
        <f t="shared" ref="D28:D33" si="11">ROUND($D$5*G28,2)</f>
        <v>0</v>
      </c>
      <c r="E28" s="6">
        <f t="shared" ref="E28:E33" si="12">ROUND(D28/1.23,2)</f>
        <v>0</v>
      </c>
      <c r="F28" s="6">
        <f t="shared" ref="F28:F33" si="13">D28-E28</f>
        <v>0</v>
      </c>
      <c r="G28" s="7">
        <f t="shared" ref="G28:G33" si="14">ROUND(C28/$C$41,4)</f>
        <v>3.5000000000000001E-3</v>
      </c>
    </row>
    <row r="29" spans="1:7">
      <c r="A29" s="28" t="s">
        <v>18</v>
      </c>
      <c r="B29" s="5" t="s">
        <v>70</v>
      </c>
      <c r="C29" s="6">
        <v>145456.49</v>
      </c>
      <c r="D29" s="6">
        <f t="shared" si="11"/>
        <v>0</v>
      </c>
      <c r="E29" s="6">
        <f t="shared" si="12"/>
        <v>0</v>
      </c>
      <c r="F29" s="6">
        <f t="shared" si="13"/>
        <v>0</v>
      </c>
      <c r="G29" s="7">
        <f t="shared" si="14"/>
        <v>1.0699999999999999E-2</v>
      </c>
    </row>
    <row r="30" spans="1:7">
      <c r="A30" s="28" t="s">
        <v>19</v>
      </c>
      <c r="B30" s="5" t="s">
        <v>76</v>
      </c>
      <c r="C30" s="6">
        <v>130504.84</v>
      </c>
      <c r="D30" s="6">
        <f t="shared" si="11"/>
        <v>0</v>
      </c>
      <c r="E30" s="6">
        <f t="shared" si="12"/>
        <v>0</v>
      </c>
      <c r="F30" s="6">
        <f t="shared" si="13"/>
        <v>0</v>
      </c>
      <c r="G30" s="7">
        <f t="shared" si="14"/>
        <v>9.5999999999999992E-3</v>
      </c>
    </row>
    <row r="31" spans="1:7">
      <c r="A31" s="28" t="s">
        <v>20</v>
      </c>
      <c r="B31" s="5" t="s">
        <v>71</v>
      </c>
      <c r="C31" s="6">
        <v>24027.08</v>
      </c>
      <c r="D31" s="6">
        <f t="shared" si="11"/>
        <v>0</v>
      </c>
      <c r="E31" s="6">
        <f t="shared" si="12"/>
        <v>0</v>
      </c>
      <c r="F31" s="6">
        <f t="shared" si="13"/>
        <v>0</v>
      </c>
      <c r="G31" s="7">
        <f t="shared" si="14"/>
        <v>1.8E-3</v>
      </c>
    </row>
    <row r="32" spans="1:7">
      <c r="A32" s="28" t="s">
        <v>21</v>
      </c>
      <c r="B32" s="5" t="s">
        <v>72</v>
      </c>
      <c r="C32" s="6">
        <v>4999.07</v>
      </c>
      <c r="D32" s="6">
        <f t="shared" si="11"/>
        <v>0</v>
      </c>
      <c r="E32" s="6">
        <f t="shared" si="12"/>
        <v>0</v>
      </c>
      <c r="F32" s="6">
        <f t="shared" si="13"/>
        <v>0</v>
      </c>
      <c r="G32" s="7">
        <f t="shared" si="14"/>
        <v>4.0000000000000002E-4</v>
      </c>
    </row>
    <row r="33" spans="1:7">
      <c r="A33" s="28" t="s">
        <v>22</v>
      </c>
      <c r="B33" s="5" t="s">
        <v>73</v>
      </c>
      <c r="C33" s="6">
        <v>15318.05</v>
      </c>
      <c r="D33" s="6">
        <f t="shared" si="11"/>
        <v>0</v>
      </c>
      <c r="E33" s="6">
        <f t="shared" si="12"/>
        <v>0</v>
      </c>
      <c r="F33" s="6">
        <f t="shared" si="13"/>
        <v>0</v>
      </c>
      <c r="G33" s="7">
        <f t="shared" si="14"/>
        <v>1.1000000000000001E-3</v>
      </c>
    </row>
    <row r="34" spans="1:7">
      <c r="A34" s="28" t="s">
        <v>26</v>
      </c>
      <c r="B34" s="2" t="s">
        <v>33</v>
      </c>
      <c r="C34" s="3">
        <f>SUM(C35:C39)</f>
        <v>1013930.66</v>
      </c>
      <c r="D34" s="3">
        <f>SUM(D35:D39)</f>
        <v>0</v>
      </c>
      <c r="E34" s="3">
        <f>SUM(E35:E39)</f>
        <v>0</v>
      </c>
      <c r="F34" s="3">
        <f>SUM(F35:F39)</f>
        <v>0</v>
      </c>
      <c r="G34" s="4">
        <f>SUM(G35:G39)</f>
        <v>7.4399999999999994E-2</v>
      </c>
    </row>
    <row r="35" spans="1:7">
      <c r="A35" s="28" t="s">
        <v>27</v>
      </c>
      <c r="B35" s="5" t="s">
        <v>34</v>
      </c>
      <c r="C35" s="6">
        <v>448825.76</v>
      </c>
      <c r="D35" s="6">
        <f>ROUND($D$5*G35,2)</f>
        <v>0</v>
      </c>
      <c r="E35" s="6">
        <f t="shared" ref="E35:E39" si="15">ROUND(D35/1.23,2)</f>
        <v>0</v>
      </c>
      <c r="F35" s="6">
        <f t="shared" ref="F35:F39" si="16">D35-E35</f>
        <v>0</v>
      </c>
      <c r="G35" s="7">
        <f t="shared" ref="G35:G39" si="17">ROUND(C35/$C$41,4)</f>
        <v>3.2899999999999999E-2</v>
      </c>
    </row>
    <row r="36" spans="1:7">
      <c r="A36" s="28" t="s">
        <v>28</v>
      </c>
      <c r="B36" s="5" t="s">
        <v>35</v>
      </c>
      <c r="C36" s="6">
        <v>220075.51</v>
      </c>
      <c r="D36" s="6">
        <f>ROUND($D$5*G36,2)</f>
        <v>0</v>
      </c>
      <c r="E36" s="6">
        <f t="shared" si="15"/>
        <v>0</v>
      </c>
      <c r="F36" s="6">
        <f t="shared" si="16"/>
        <v>0</v>
      </c>
      <c r="G36" s="7">
        <f t="shared" si="17"/>
        <v>1.6199999999999999E-2</v>
      </c>
    </row>
    <row r="37" spans="1:7">
      <c r="A37" s="28" t="s">
        <v>29</v>
      </c>
      <c r="B37" s="8" t="s">
        <v>74</v>
      </c>
      <c r="C37" s="6">
        <v>12361.92</v>
      </c>
      <c r="D37" s="6">
        <f t="shared" ref="D37:D38" si="18">ROUND($D$5*G37,2)</f>
        <v>0</v>
      </c>
      <c r="E37" s="6">
        <f t="shared" si="15"/>
        <v>0</v>
      </c>
      <c r="F37" s="6">
        <f t="shared" si="16"/>
        <v>0</v>
      </c>
      <c r="G37" s="7">
        <f t="shared" si="17"/>
        <v>8.9999999999999998E-4</v>
      </c>
    </row>
    <row r="38" spans="1:7" ht="30">
      <c r="A38" s="28" t="s">
        <v>30</v>
      </c>
      <c r="B38" s="8" t="s">
        <v>32</v>
      </c>
      <c r="C38" s="6">
        <v>150986.63</v>
      </c>
      <c r="D38" s="6">
        <f t="shared" si="18"/>
        <v>0</v>
      </c>
      <c r="E38" s="6">
        <f t="shared" si="15"/>
        <v>0</v>
      </c>
      <c r="F38" s="6">
        <f t="shared" si="16"/>
        <v>0</v>
      </c>
      <c r="G38" s="7">
        <f t="shared" si="17"/>
        <v>1.11E-2</v>
      </c>
    </row>
    <row r="39" spans="1:7" ht="15.75" thickBot="1">
      <c r="A39" s="29" t="s">
        <v>31</v>
      </c>
      <c r="B39" s="9" t="s">
        <v>25</v>
      </c>
      <c r="C39" s="10">
        <v>181680.84</v>
      </c>
      <c r="D39" s="10">
        <f>D5-D9-D20-D27-D35-D36-D37-D38</f>
        <v>0</v>
      </c>
      <c r="E39" s="10">
        <f t="shared" si="15"/>
        <v>0</v>
      </c>
      <c r="F39" s="10">
        <f t="shared" si="16"/>
        <v>0</v>
      </c>
      <c r="G39" s="11">
        <f t="shared" si="17"/>
        <v>1.3299999999999999E-2</v>
      </c>
    </row>
    <row r="40" spans="1:7" ht="15.75" thickBot="1">
      <c r="A40" s="12"/>
      <c r="B40" s="13"/>
      <c r="C40" s="13"/>
      <c r="D40" s="13"/>
      <c r="E40" s="13"/>
      <c r="F40" s="13"/>
      <c r="G40" s="14"/>
    </row>
    <row r="41" spans="1:7" ht="15.75" thickBot="1">
      <c r="A41" s="15"/>
      <c r="B41" s="16" t="s">
        <v>36</v>
      </c>
      <c r="C41" s="17">
        <f>C9+C20+C27+C34</f>
        <v>13623727.539999999</v>
      </c>
      <c r="D41" s="17">
        <f>D9+D20+D27+D34</f>
        <v>0</v>
      </c>
      <c r="E41" s="17">
        <f>E9+E20+E27+E34</f>
        <v>0</v>
      </c>
      <c r="F41" s="17">
        <f>F9+F20+F27+F34</f>
        <v>0</v>
      </c>
      <c r="G41" s="18">
        <f>G9+G20+G27+G34</f>
        <v>1</v>
      </c>
    </row>
    <row r="43" spans="1:7">
      <c r="A43" s="30" t="s">
        <v>45</v>
      </c>
      <c r="B43" s="30"/>
      <c r="C43" s="30"/>
      <c r="D43" s="30"/>
      <c r="E43" s="30"/>
      <c r="F43" s="30"/>
    </row>
    <row r="44" spans="1:7">
      <c r="A44" s="31"/>
      <c r="B44" s="30" t="s">
        <v>46</v>
      </c>
      <c r="C44" s="30"/>
      <c r="D44" s="30"/>
      <c r="E44" s="30"/>
      <c r="F44" s="30"/>
    </row>
    <row r="45" spans="1:7">
      <c r="A45" s="30"/>
      <c r="B45" s="32" t="s">
        <v>47</v>
      </c>
      <c r="C45" s="32"/>
      <c r="D45" s="30"/>
      <c r="E45" s="30"/>
      <c r="F45" s="30"/>
    </row>
    <row r="46" spans="1:7">
      <c r="A46" s="30"/>
      <c r="B46" s="30"/>
      <c r="C46" s="30"/>
      <c r="D46" s="30"/>
      <c r="E46" s="30"/>
      <c r="F46" s="30"/>
    </row>
    <row r="48" spans="1:7">
      <c r="A48" s="30" t="s">
        <v>48</v>
      </c>
    </row>
    <row r="49" spans="1:7" ht="47.25" customHeight="1">
      <c r="A49" s="47" t="s">
        <v>50</v>
      </c>
      <c r="B49" s="47"/>
      <c r="C49" s="47"/>
      <c r="D49" s="47"/>
      <c r="E49" s="47"/>
      <c r="F49" s="47"/>
      <c r="G49" s="47"/>
    </row>
    <row r="50" spans="1:7">
      <c r="A50" s="35"/>
      <c r="B50" s="35"/>
      <c r="C50" s="35"/>
      <c r="D50" s="35"/>
      <c r="E50" s="35"/>
      <c r="F50" s="35"/>
    </row>
    <row r="51" spans="1:7">
      <c r="A51" s="34"/>
      <c r="B51" s="34"/>
      <c r="C51" s="34"/>
      <c r="D51" s="34"/>
      <c r="E51" s="34"/>
      <c r="F51" s="34"/>
    </row>
    <row r="52" spans="1:7">
      <c r="A52" s="34"/>
      <c r="B52" s="34"/>
      <c r="C52" s="34"/>
      <c r="D52" s="34"/>
      <c r="E52" s="34"/>
      <c r="F52" s="34"/>
    </row>
    <row r="53" spans="1:7">
      <c r="A53" s="34"/>
      <c r="B53" s="34"/>
      <c r="C53" s="34"/>
      <c r="D53" s="34"/>
      <c r="E53" s="34"/>
      <c r="F53" s="34"/>
    </row>
    <row r="54" spans="1:7">
      <c r="A54" s="34"/>
      <c r="B54" s="34"/>
      <c r="C54" s="34"/>
      <c r="D54" s="34"/>
      <c r="E54" s="34"/>
      <c r="F54" s="34"/>
    </row>
  </sheetData>
  <sheetProtection algorithmName="SHA-512" hashValue="dubIiur5+shIpfLxsXjlGJP0LYeqI9kowjHWZ7M/jIGEbcuz7tp2ljLCiAdkeq4f3mvrzyio88Ow+PQCdX3okg==" saltValue="UQpvveEon10RHnQiqpxm9w==" spinCount="100000" sheet="1" objects="1" scenarios="1" selectLockedCells="1"/>
  <mergeCells count="10">
    <mergeCell ref="A3:A7"/>
    <mergeCell ref="B3:G3"/>
    <mergeCell ref="A8:G8"/>
    <mergeCell ref="D5:E5"/>
    <mergeCell ref="A49:G49"/>
    <mergeCell ref="A54:F54"/>
    <mergeCell ref="A50:F50"/>
    <mergeCell ref="A51:F51"/>
    <mergeCell ref="A52:F52"/>
    <mergeCell ref="A53:F53"/>
  </mergeCells>
  <pageMargins left="0.7" right="0.7" top="0.75" bottom="0.75" header="0.3" footer="0.3"/>
  <pageSetup paperSize="9" scale="6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bcdbe7-8169-4484-9f21-d22fe1cca855">
      <Terms xmlns="http://schemas.microsoft.com/office/infopath/2007/PartnerControls"/>
    </lcf76f155ced4ddcb4097134ff3c332f>
    <TaxCatchAll xmlns="af0f6dc6-362e-46c6-bbfe-adb55f889a6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68EC7AF0776A4D9C99885839CD4D16" ma:contentTypeVersion="11" ma:contentTypeDescription="Utwórz nowy dokument." ma:contentTypeScope="" ma:versionID="de37ed73e8e83f322b94488740c7eab5">
  <xsd:schema xmlns:xsd="http://www.w3.org/2001/XMLSchema" xmlns:xs="http://www.w3.org/2001/XMLSchema" xmlns:p="http://schemas.microsoft.com/office/2006/metadata/properties" xmlns:ns2="12bcdbe7-8169-4484-9f21-d22fe1cca855" xmlns:ns3="af0f6dc6-362e-46c6-bbfe-adb55f889a61" targetNamespace="http://schemas.microsoft.com/office/2006/metadata/properties" ma:root="true" ma:fieldsID="9febd3b1a8791ebe3091823db958ab01" ns2:_="" ns3:_="">
    <xsd:import namespace="12bcdbe7-8169-4484-9f21-d22fe1cca855"/>
    <xsd:import namespace="af0f6dc6-362e-46c6-bbfe-adb55f889a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bcdbe7-8169-4484-9f21-d22fe1cca8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5dda31f7-f408-4707-a173-c2ee628729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0f6dc6-362e-46c6-bbfe-adb55f889a6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353fd7f-cc8f-49ba-8155-086bd0dde663}" ma:internalName="TaxCatchAll" ma:showField="CatchAllData" ma:web="af0f6dc6-362e-46c6-bbfe-adb55f889a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EB9AF3-6BD1-4713-9E42-0C0BF01BCAC9}">
  <ds:schemaRefs>
    <ds:schemaRef ds:uri="http://schemas.microsoft.com/office/2006/metadata/properties"/>
    <ds:schemaRef ds:uri="http://schemas.microsoft.com/office/infopath/2007/PartnerControls"/>
    <ds:schemaRef ds:uri="12bcdbe7-8169-4484-9f21-d22fe1cca855"/>
    <ds:schemaRef ds:uri="af0f6dc6-362e-46c6-bbfe-adb55f889a61"/>
  </ds:schemaRefs>
</ds:datastoreItem>
</file>

<file path=customXml/itemProps2.xml><?xml version="1.0" encoding="utf-8"?>
<ds:datastoreItem xmlns:ds="http://schemas.openxmlformats.org/officeDocument/2006/customXml" ds:itemID="{9903183D-E970-42D6-AB01-9FEF3B16BB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DF9B61-DA47-4DFD-82CD-23FF383A2A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bcdbe7-8169-4484-9f21-d22fe1cca855"/>
    <ds:schemaRef ds:uri="af0f6dc6-362e-46c6-bbfe-adb55f889a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TER zał</vt:lpstr>
      <vt:lpstr>'TER zał'!Obszar_wydruku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Remigiusz Łuczyński</dc:creator>
  <cp:lastModifiedBy>Łuczyński Remigiusz</cp:lastModifiedBy>
  <cp:lastPrinted>2024-11-28T18:42:38Z</cp:lastPrinted>
  <dcterms:created xsi:type="dcterms:W3CDTF">2024-11-08T08:19:09Z</dcterms:created>
  <dcterms:modified xsi:type="dcterms:W3CDTF">2025-02-06T14:53:29Z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0x0101006E68EC7AF0776A4D9C99885839CD4D16</vt:lpwstr>
  </property>
</Properties>
</file>