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aciej.krukar\Documents\dane_dysk_d\MK\Pisma DTG 2024 r\Przetargi\Przetarg na roboty budowlane siec 5G DZP ... ZP-6 24\Dokumentacja projektowa 5G\Przedmiary\"/>
    </mc:Choice>
  </mc:AlternateContent>
  <bookViews>
    <workbookView xWindow="0" yWindow="0" windowWidth="28800" windowHeight="13800" firstSheet="1" activeTab="1"/>
  </bookViews>
  <sheets>
    <sheet name="Zestawienie PANS" sheetId="1" state="hidden" r:id="rId1"/>
    <sheet name="Kosztorys IT" sheetId="3" r:id="rId2"/>
  </sheets>
  <definedNames>
    <definedName name="_xlnm._FilterDatabase" localSheetId="1" hidden="1">'Kosztorys IT'!$A$5:$I$25</definedName>
    <definedName name="Base_Currency" localSheetId="1">#REF!</definedName>
    <definedName name="Base_Currency">#REF!</definedName>
    <definedName name="Contract_Currency" localSheetId="1">#REF!</definedName>
    <definedName name="Contract_Currency">#REF!</definedName>
    <definedName name="Country" localSheetId="1">#REF!</definedName>
    <definedName name="Country">#REF!</definedName>
    <definedName name="Currency_Rate">#REF!</definedName>
    <definedName name="Currency_Rate_For_Cost">#REF!</definedName>
    <definedName name="Currency_Rate_To_EUR">#REF!</definedName>
    <definedName name="CustomerName">#REF!</definedName>
    <definedName name="DC_CONF_LIST">#REF!</definedName>
    <definedName name="DC_CONF_LIST_SELECTED">#REF!</definedName>
    <definedName name="DC_ITEM_LIST">#REF!</definedName>
    <definedName name="DC_ITEM_OFFSETS">#REF!</definedName>
    <definedName name="DeliveryStartDate1">#REF!</definedName>
    <definedName name="DeliveryStartDate10">#REF!</definedName>
    <definedName name="DeliveryStartDate2">#REF!</definedName>
    <definedName name="DeliveryStartDate3">#REF!</definedName>
    <definedName name="DeliveryStartDate4">#REF!</definedName>
    <definedName name="DeliveryStartDate5">#REF!</definedName>
    <definedName name="DeliveryStartDate6">#REF!</definedName>
    <definedName name="DeliveryStartDate7">#REF!</definedName>
    <definedName name="DeliveryStartDate8">#REF!</definedName>
    <definedName name="DeliveryStartDate9">#REF!</definedName>
    <definedName name="INCOTERM_CNP">#REF!</definedName>
    <definedName name="INCOTERM_Cost">#REF!</definedName>
    <definedName name="L2_flag_opt">#REF!</definedName>
    <definedName name="L2ShowSmOnFcaLeave">#REF!</definedName>
    <definedName name="L2TotalRow">#REF!</definedName>
    <definedName name="List_of_AllBusinessLinesUISorted">#REF!</definedName>
    <definedName name="List_of_AllProducts">#REF!</definedName>
    <definedName name="List_of_AllProductsUISorted">#REF!</definedName>
    <definedName name="List_of_BenchmarkCategories">#REF!</definedName>
    <definedName name="List_of_BusinessGroups">#REF!</definedName>
    <definedName name="List_of_Classifications">#REF!</definedName>
    <definedName name="List_of_Countries">#REF!</definedName>
    <definedName name="List_of_CurrencyCodes">#REF!</definedName>
    <definedName name="List_of_GICsorted">#REF!</definedName>
    <definedName name="List_of_OneOffDiscountSubTypes">#REF!</definedName>
    <definedName name="List_of_RecurringDiscountSubTypes">#REF!</definedName>
    <definedName name="List_of_Regions">#REF!</definedName>
    <definedName name="List_of_ScopeParameters">#REF!</definedName>
    <definedName name="LoAReportDone">#REF!</definedName>
    <definedName name="Local_Currency">#REF!</definedName>
    <definedName name="Local_Currency_Rate">#REF!</definedName>
    <definedName name="Local_Currency_Rate_For_Cost">#REF!</definedName>
    <definedName name="Market">#REF!</definedName>
    <definedName name="OpportunityID">#REF!</definedName>
    <definedName name="Phase1">#REF!</definedName>
    <definedName name="Phase1_active">#REF!</definedName>
    <definedName name="Phase10">#REF!</definedName>
    <definedName name="Phase2">#REF!</definedName>
    <definedName name="Phase2_active">#REF!</definedName>
    <definedName name="Phase3">#REF!</definedName>
    <definedName name="Phase4">#REF!</definedName>
    <definedName name="Phase5">#REF!</definedName>
    <definedName name="Phase6">#REF!</definedName>
    <definedName name="Phase7">#REF!</definedName>
    <definedName name="Phase8">#REF!</definedName>
    <definedName name="Phase9">#REF!</definedName>
    <definedName name="protectISFormulasState">#REF!</definedName>
    <definedName name="ShowCostOnLevel1">#REF!</definedName>
    <definedName name="ShowDDPOnLevel1">#REF!</definedName>
    <definedName name="Sold_To_Party">#REF!</definedName>
    <definedName name="VALIDATION_ITEM_LIST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3" l="1"/>
  <c r="E57" i="3"/>
  <c r="H7" i="3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E37" i="3" l="1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10" i="3"/>
  <c r="E54" i="3"/>
  <c r="G42" i="3"/>
  <c r="H42" i="3" s="1"/>
  <c r="G39" i="3"/>
  <c r="H39" i="3" s="1"/>
  <c r="E38" i="3"/>
  <c r="E36" i="3"/>
  <c r="E30" i="3"/>
  <c r="G29" i="3"/>
  <c r="H29" i="3" s="1"/>
  <c r="H12" i="3"/>
  <c r="H13" i="3"/>
  <c r="H14" i="3"/>
  <c r="H15" i="3"/>
  <c r="G55" i="3"/>
  <c r="H55" i="3" s="1"/>
  <c r="E55" i="3"/>
  <c r="G54" i="3"/>
  <c r="H54" i="3" s="1"/>
  <c r="G53" i="3"/>
  <c r="H53" i="3" s="1"/>
  <c r="E53" i="3"/>
  <c r="G48" i="3"/>
  <c r="H48" i="3" s="1"/>
  <c r="E48" i="3"/>
  <c r="G47" i="3"/>
  <c r="H47" i="3" s="1"/>
  <c r="E47" i="3"/>
  <c r="G43" i="3"/>
  <c r="H43" i="3" s="1"/>
  <c r="E43" i="3"/>
  <c r="G37" i="3"/>
  <c r="H37" i="3" s="1"/>
  <c r="G36" i="3"/>
  <c r="H36" i="3" s="1"/>
  <c r="E31" i="3"/>
  <c r="G31" i="3"/>
  <c r="H31" i="3" s="1"/>
  <c r="E29" i="3"/>
  <c r="H24" i="3"/>
  <c r="H18" i="3"/>
  <c r="H11" i="3"/>
  <c r="H10" i="3"/>
  <c r="E9" i="3"/>
  <c r="G38" i="3" l="1"/>
  <c r="H38" i="3" s="1"/>
  <c r="E39" i="3"/>
  <c r="G30" i="3"/>
  <c r="H30" i="3" s="1"/>
  <c r="H16" i="3"/>
  <c r="H25" i="3"/>
  <c r="E42" i="3"/>
  <c r="H21" i="3"/>
  <c r="H9" i="3"/>
  <c r="E7" i="3"/>
  <c r="H23" i="3" l="1"/>
  <c r="H19" i="3"/>
  <c r="E40" i="3"/>
  <c r="G40" i="3"/>
  <c r="H40" i="3" s="1"/>
  <c r="H22" i="3"/>
  <c r="H20" i="3"/>
  <c r="G49" i="3"/>
  <c r="H49" i="3" s="1"/>
  <c r="E49" i="3"/>
  <c r="H8" i="3"/>
  <c r="E8" i="3"/>
  <c r="G41" i="3"/>
  <c r="H41" i="3" s="1"/>
  <c r="E41" i="3"/>
  <c r="G32" i="3"/>
  <c r="H32" i="3" s="1"/>
  <c r="E32" i="3"/>
  <c r="H17" i="3"/>
  <c r="G15" i="1" l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L4" i="1"/>
  <c r="M4" i="1" s="1"/>
  <c r="N4" i="1" s="1"/>
  <c r="L3" i="1"/>
  <c r="L5" i="1" s="1"/>
  <c r="M3" i="1" l="1"/>
  <c r="M5" i="1" l="1"/>
  <c r="N5" i="1" s="1"/>
  <c r="N3" i="1"/>
</calcChain>
</file>

<file path=xl/sharedStrings.xml><?xml version="1.0" encoding="utf-8"?>
<sst xmlns="http://schemas.openxmlformats.org/spreadsheetml/2006/main" count="176" uniqueCount="99">
  <si>
    <t>Ilość</t>
  </si>
  <si>
    <t>Cena</t>
  </si>
  <si>
    <t>Razem</t>
  </si>
  <si>
    <t>VAT</t>
  </si>
  <si>
    <t>Cena Brutto</t>
  </si>
  <si>
    <t>Razem Brutto</t>
  </si>
  <si>
    <t>Szczegóły</t>
  </si>
  <si>
    <t>SALA 8 - Laboratorium</t>
  </si>
  <si>
    <t>Wartość Netto</t>
  </si>
  <si>
    <t>Wartość Brutto</t>
  </si>
  <si>
    <t>1.</t>
  </si>
  <si>
    <t>Siłownia 48V</t>
  </si>
  <si>
    <t>Flatpack S 48V 2kW / 2x1000W</t>
  </si>
  <si>
    <t>VAT 0%</t>
  </si>
  <si>
    <t>2.</t>
  </si>
  <si>
    <t>Przełącznik Ethernet 48 portów</t>
  </si>
  <si>
    <t>Przełącznik Nokia IXR7250</t>
  </si>
  <si>
    <t>VAT 23%</t>
  </si>
  <si>
    <t>3.</t>
  </si>
  <si>
    <t>System zarządzający</t>
  </si>
  <si>
    <t>CMU HW (locally redundant)</t>
  </si>
  <si>
    <t>SUMA:</t>
  </si>
  <si>
    <t>CMU SW Care 1Yr / CMU Basic Care 1 Yr</t>
  </si>
  <si>
    <t>CMU SRS 1 YR</t>
  </si>
  <si>
    <t>4.</t>
  </si>
  <si>
    <t>Wzorzec czasu i synchronizacji</t>
  </si>
  <si>
    <t>Oscilloquartz OSA541</t>
  </si>
  <si>
    <t>5.</t>
  </si>
  <si>
    <t>UPS</t>
  </si>
  <si>
    <t>GT S 11 SC UPS 6kVA/6kW 2xIEC</t>
  </si>
  <si>
    <t>6.</t>
  </si>
  <si>
    <t>Przełącznik eCPRI</t>
  </si>
  <si>
    <t>HW &amp; SW BBU/ABIO</t>
  </si>
  <si>
    <t xml:space="preserve">7. </t>
  </si>
  <si>
    <r>
      <t xml:space="preserve">Głowica radiowa - </t>
    </r>
    <r>
      <rPr>
        <b/>
        <sz val="11"/>
        <color rgb="FF000000"/>
        <rFont val="Arial"/>
        <family val="2"/>
      </rPr>
      <t xml:space="preserve">Głowica B </t>
    </r>
  </si>
  <si>
    <t>HW AWHQW Indoor pRRH</t>
  </si>
  <si>
    <t>SW AWHQW Indoor pRRH</t>
  </si>
  <si>
    <t>SRS BTS (2 Years pRRU SW)</t>
  </si>
  <si>
    <t>8.</t>
  </si>
  <si>
    <t>Szafa</t>
  </si>
  <si>
    <t>MIRSAN Szafa teleinformatyczna GTN 19” 42U 600/1000mm</t>
  </si>
  <si>
    <t>9.</t>
  </si>
  <si>
    <t>Monitor 75"</t>
  </si>
  <si>
    <t>LG-75UH5J-H</t>
  </si>
  <si>
    <t>10.</t>
  </si>
  <si>
    <t xml:space="preserve">Ściana wizyjna 9x55" + Kontroler </t>
  </si>
  <si>
    <t>Samsung Digital Signange + Kontroler DB-VWC2</t>
  </si>
  <si>
    <t>11.</t>
  </si>
  <si>
    <t>System konferencyjny Cisco</t>
  </si>
  <si>
    <t>Cisco Room Kit</t>
  </si>
  <si>
    <t>12.</t>
  </si>
  <si>
    <t>Monitory przy stanowiskach</t>
  </si>
  <si>
    <t>LG-65UH5J-H</t>
  </si>
  <si>
    <t>13.</t>
  </si>
  <si>
    <t>System bezprzewodowej transmisji wideo</t>
  </si>
  <si>
    <t>Barco Clickshare</t>
  </si>
  <si>
    <t>14.</t>
  </si>
  <si>
    <t>Przełącznik Ethernet 48p PoE</t>
  </si>
  <si>
    <t>Alcatel Lucent Enterprise OS6450-P48</t>
  </si>
  <si>
    <t>15.</t>
  </si>
  <si>
    <t>System Nagłośenienia i sterowania salą</t>
  </si>
  <si>
    <t>Nagłośnienie, Mikrofony, sterowanie salą</t>
  </si>
  <si>
    <t xml:space="preserve">SALA 201A - Szafa dystrybucyjna SD-201 </t>
  </si>
  <si>
    <t>HW &amp; SW ASIR-HuB</t>
  </si>
  <si>
    <t xml:space="preserve">2. </t>
  </si>
  <si>
    <t>SALA 205A - Szafa dystrybucyjna SD-205</t>
  </si>
  <si>
    <t xml:space="preserve">HW &amp; SW ASIR-HuB </t>
  </si>
  <si>
    <t>Szafa telefinformatyczna wraz z wyposażeniem</t>
  </si>
  <si>
    <t>Mirsan Szafa teleinformatyczna 12U 600/800mm czarna z drewnianym. Blatem/drzwi szklane + listwy</t>
  </si>
  <si>
    <t>GT M UPS 2000VA/1800W 8xIEC C13 lineinteractive rack/tower 2U</t>
  </si>
  <si>
    <t xml:space="preserve">6. </t>
  </si>
  <si>
    <t>Karty SIM</t>
  </si>
  <si>
    <t>W Usługach</t>
  </si>
  <si>
    <t>7.</t>
  </si>
  <si>
    <t>Telefony Android</t>
  </si>
  <si>
    <t>SALA 101A</t>
  </si>
  <si>
    <t>Dach budynku A</t>
  </si>
  <si>
    <t>Głowica Radiowa Typ A</t>
  </si>
  <si>
    <t>C AirScale Micro 4T4R n77 20W</t>
  </si>
  <si>
    <t>AWHQM SW (1 x 100MHz), 20W/TX</t>
  </si>
  <si>
    <t>SRS BTW (2 Years + 2 microRRU SW)</t>
  </si>
  <si>
    <t>Usługi</t>
  </si>
  <si>
    <r>
      <t xml:space="preserve">USŁUGI - Instalacja / Konfigruacja / Szkolenia / Wsparcie techniczne 2 letnie zgodnie z opisem / </t>
    </r>
    <r>
      <rPr>
        <b/>
        <sz val="12"/>
        <rFont val="Aptos Narrow"/>
        <family val="2"/>
        <scheme val="minor"/>
      </rPr>
      <t>Karty SIM + Telefony</t>
    </r>
  </si>
  <si>
    <t>Szafa telefinformatyczna wraz. Wyposażeniem</t>
  </si>
  <si>
    <t>xx</t>
  </si>
  <si>
    <t>xxx</t>
  </si>
  <si>
    <t>Serwery zarządzające siecią 5G</t>
  </si>
  <si>
    <r>
      <t xml:space="preserve">Urządzenia do transmicji danych cyfrowych - Głowica radiowa - </t>
    </r>
    <r>
      <rPr>
        <b/>
        <sz val="11"/>
        <rFont val="Arial"/>
        <family val="2"/>
      </rPr>
      <t xml:space="preserve">Głowica B </t>
    </r>
  </si>
  <si>
    <r>
      <rPr>
        <sz val="12"/>
        <rFont val="Aptos Narrow"/>
        <family val="2"/>
        <scheme val="minor"/>
      </rPr>
      <t>Urządzenia do transmicji danych cyfrowych</t>
    </r>
    <r>
      <rPr>
        <b/>
        <sz val="12"/>
        <rFont val="Aptos Narrow"/>
        <family val="2"/>
        <scheme val="minor"/>
      </rPr>
      <t xml:space="preserve"> - Głowica Radiowa Typ A</t>
    </r>
  </si>
  <si>
    <t>Monitor Wielkoformatowy</t>
  </si>
  <si>
    <t>Urządzenie transmisji danych cyfrowych</t>
  </si>
  <si>
    <t>Cena netto</t>
  </si>
  <si>
    <t>Wartość netto (cena netto x ilość)</t>
  </si>
  <si>
    <t>Nazwa handlowa (model) oferowanego produktu i nazwa producenta</t>
  </si>
  <si>
    <t xml:space="preserve"> Laboratorium 5G - IT - przedmiar</t>
  </si>
  <si>
    <t>Wartość brutto (cena brutto x ilość)</t>
  </si>
  <si>
    <t>Cena Brutto (cena netto + VAT)</t>
  </si>
  <si>
    <t>Razem netto: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</si>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</sst>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 * #,##0.00_)\ &quot;zł&quot;_ ;_ * \(#,##0.00\)\ &quot;zł&quot;_ ;_ * &quot;-&quot;??_)\ &quot;zł&quot;_ ;_ @_ "/>
    <numFmt numFmtId="165" formatCode="_([$€-2]\ * #,##0.00_);_([$€-2]\ * \(#,##0.00\);_([$€-2]\ * &quot;-&quot;??_);_(@_)"/>
    <numFmt numFmtId="166" formatCode="_([$$-409]* #,##0.00_);_([$$-409]* \(#,##0.00\);_([$$-409]* &quot;-&quot;??_);_(@_)"/>
  </numFmts>
  <fonts count="22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rgb="FFFF0000"/>
      <name val="Aptos Narrow"/>
      <family val="2"/>
      <charset val="238"/>
      <scheme val="minor"/>
    </font>
    <font>
      <sz val="12"/>
      <color rgb="FF000000"/>
      <name val="Aptos Narrow"/>
      <family val="2"/>
      <charset val="238"/>
      <scheme val="minor"/>
    </font>
    <font>
      <b/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ptos Narrow"/>
      <family val="2"/>
      <charset val="238"/>
      <scheme val="minor"/>
    </font>
    <font>
      <b/>
      <sz val="11"/>
      <color rgb="FF000000"/>
      <name val="Arial"/>
      <family val="2"/>
    </font>
    <font>
      <sz val="12"/>
      <name val="Aptos Narrow"/>
      <family val="2"/>
      <scheme val="minor"/>
    </font>
    <font>
      <sz val="12"/>
      <color rgb="FFE97132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color rgb="FFFF0000"/>
      <name val="Arial"/>
      <family val="2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name val="Arial"/>
      <family val="2"/>
    </font>
    <font>
      <b/>
      <sz val="12"/>
      <color theme="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2"/>
      <name val="Aptos Narrow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9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0" fillId="0" borderId="7" xfId="0" applyNumberFormat="1" applyBorder="1"/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/>
    </xf>
    <xf numFmtId="9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164" fontId="5" fillId="0" borderId="7" xfId="0" applyNumberFormat="1" applyFont="1" applyBorder="1"/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/>
    </xf>
    <xf numFmtId="9" fontId="10" fillId="0" borderId="12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9" fontId="3" fillId="0" borderId="20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164" fontId="3" fillId="0" borderId="23" xfId="0" applyNumberFormat="1" applyFont="1" applyBorder="1" applyAlignment="1">
      <alignment horizontal="center"/>
    </xf>
    <xf numFmtId="9" fontId="3" fillId="0" borderId="23" xfId="0" applyNumberFormat="1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9" fontId="3" fillId="0" borderId="0" xfId="0" applyNumberFormat="1" applyFont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9" fontId="12" fillId="0" borderId="12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9" fontId="13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2" fillId="0" borderId="23" xfId="0" applyFont="1" applyBorder="1" applyAlignment="1">
      <alignment horizontal="center"/>
    </xf>
    <xf numFmtId="164" fontId="12" fillId="0" borderId="23" xfId="0" applyNumberFormat="1" applyFont="1" applyBorder="1" applyAlignment="1">
      <alignment horizontal="center"/>
    </xf>
    <xf numFmtId="9" fontId="12" fillId="0" borderId="23" xfId="0" applyNumberFormat="1" applyFont="1" applyBorder="1" applyAlignment="1">
      <alignment horizontal="center"/>
    </xf>
    <xf numFmtId="0" fontId="12" fillId="0" borderId="2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9" xfId="0" applyFont="1" applyBorder="1" applyAlignment="1">
      <alignment horizontal="center"/>
    </xf>
    <xf numFmtId="164" fontId="12" fillId="0" borderId="29" xfId="0" applyNumberFormat="1" applyFont="1" applyBorder="1" applyAlignment="1">
      <alignment horizontal="center"/>
    </xf>
    <xf numFmtId="9" fontId="12" fillId="0" borderId="29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/>
    <xf numFmtId="0" fontId="2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/>
    </xf>
    <xf numFmtId="9" fontId="10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/>
    </xf>
    <xf numFmtId="164" fontId="13" fillId="0" borderId="33" xfId="0" applyNumberFormat="1" applyFont="1" applyBorder="1" applyAlignment="1">
      <alignment horizontal="center"/>
    </xf>
    <xf numFmtId="9" fontId="13" fillId="0" borderId="33" xfId="0" applyNumberFormat="1" applyFont="1" applyBorder="1" applyAlignment="1">
      <alignment horizontal="center"/>
    </xf>
    <xf numFmtId="0" fontId="13" fillId="0" borderId="3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164" fontId="10" fillId="0" borderId="7" xfId="1" applyFont="1" applyBorder="1"/>
    <xf numFmtId="164" fontId="10" fillId="0" borderId="7" xfId="0" applyNumberFormat="1" applyFont="1" applyBorder="1"/>
    <xf numFmtId="9" fontId="10" fillId="0" borderId="7" xfId="0" applyNumberFormat="1" applyFont="1" applyBorder="1"/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/>
    <xf numFmtId="0" fontId="16" fillId="0" borderId="7" xfId="0" applyFont="1" applyBorder="1" applyAlignment="1">
      <alignment horizontal="center"/>
    </xf>
    <xf numFmtId="164" fontId="16" fillId="0" borderId="7" xfId="0" applyNumberFormat="1" applyFont="1" applyBorder="1"/>
    <xf numFmtId="9" fontId="16" fillId="0" borderId="7" xfId="0" applyNumberFormat="1" applyFont="1" applyBorder="1"/>
    <xf numFmtId="164" fontId="16" fillId="0" borderId="7" xfId="1" applyFont="1" applyBorder="1"/>
    <xf numFmtId="0" fontId="16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164" fontId="10" fillId="0" borderId="33" xfId="1" applyFont="1" applyBorder="1"/>
    <xf numFmtId="164" fontId="10" fillId="0" borderId="33" xfId="0" applyNumberFormat="1" applyFont="1" applyBorder="1"/>
    <xf numFmtId="9" fontId="10" fillId="0" borderId="33" xfId="0" applyNumberFormat="1" applyFont="1" applyBorder="1"/>
    <xf numFmtId="0" fontId="10" fillId="0" borderId="0" xfId="0" applyFont="1" applyAlignment="1">
      <alignment horizontal="center" vertical="center"/>
    </xf>
    <xf numFmtId="0" fontId="17" fillId="0" borderId="0" xfId="0" applyFont="1"/>
    <xf numFmtId="165" fontId="10" fillId="0" borderId="0" xfId="0" applyNumberFormat="1" applyFont="1" applyAlignment="1">
      <alignment horizontal="center"/>
    </xf>
    <xf numFmtId="166" fontId="10" fillId="0" borderId="0" xfId="0" applyNumberFormat="1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5" fontId="10" fillId="0" borderId="0" xfId="0" applyNumberFormat="1" applyFont="1"/>
    <xf numFmtId="164" fontId="10" fillId="0" borderId="0" xfId="1" applyFont="1"/>
    <xf numFmtId="164" fontId="10" fillId="0" borderId="0" xfId="0" applyNumberFormat="1" applyFont="1"/>
    <xf numFmtId="165" fontId="10" fillId="0" borderId="0" xfId="1" applyNumberFormat="1" applyFont="1"/>
    <xf numFmtId="9" fontId="10" fillId="0" borderId="0" xfId="2" applyFont="1"/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9" fontId="10" fillId="0" borderId="0" xfId="0" applyNumberFormat="1" applyFont="1"/>
    <xf numFmtId="164" fontId="16" fillId="0" borderId="0" xfId="1" applyFont="1" applyBorder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/>
    <xf numFmtId="9" fontId="16" fillId="0" borderId="0" xfId="0" applyNumberFormat="1" applyFont="1"/>
    <xf numFmtId="0" fontId="9" fillId="0" borderId="0" xfId="0" applyFont="1" applyAlignment="1">
      <alignment horizontal="center" vertical="center"/>
    </xf>
    <xf numFmtId="0" fontId="16" fillId="0" borderId="33" xfId="0" applyFont="1" applyBorder="1" applyAlignment="1">
      <alignment horizontal="center"/>
    </xf>
    <xf numFmtId="164" fontId="16" fillId="0" borderId="33" xfId="0" applyNumberFormat="1" applyFont="1" applyBorder="1"/>
    <xf numFmtId="9" fontId="16" fillId="0" borderId="33" xfId="0" applyNumberFormat="1" applyFont="1" applyBorder="1"/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0" fillId="0" borderId="0" xfId="0" applyFont="1"/>
    <xf numFmtId="0" fontId="9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4" fillId="0" borderId="3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44" fontId="10" fillId="0" borderId="0" xfId="0" applyNumberFormat="1" applyFont="1"/>
    <xf numFmtId="0" fontId="21" fillId="0" borderId="0" xfId="0" applyFont="1" applyAlignment="1">
      <alignment horizontal="right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3" sqref="G3"/>
    </sheetView>
  </sheetViews>
  <sheetFormatPr defaultColWidth="11" defaultRowHeight="15"/>
  <cols>
    <col min="2" max="2" width="38.44140625" bestFit="1" customWidth="1"/>
    <col min="3" max="3" width="7.33203125" bestFit="1" customWidth="1"/>
    <col min="4" max="4" width="17" bestFit="1" customWidth="1"/>
    <col min="5" max="5" width="17" customWidth="1"/>
    <col min="6" max="6" width="4.44140625" bestFit="1" customWidth="1"/>
    <col min="7" max="7" width="16" customWidth="1"/>
    <col min="8" max="8" width="17" customWidth="1"/>
    <col min="9" max="9" width="83.44140625" bestFit="1" customWidth="1"/>
    <col min="11" max="11" width="16.88671875" customWidth="1"/>
    <col min="12" max="12" width="18" customWidth="1"/>
    <col min="13" max="13" width="16" customWidth="1"/>
    <col min="14" max="14" width="15.44140625" customWidth="1"/>
  </cols>
  <sheetData>
    <row r="1" spans="1:14" ht="32.25" thickBot="1">
      <c r="A1" s="3"/>
      <c r="B1" s="3"/>
      <c r="C1" s="4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6" t="s">
        <v>6</v>
      </c>
    </row>
    <row r="2" spans="1:14" ht="30" customHeight="1">
      <c r="A2" s="171" t="s">
        <v>7</v>
      </c>
      <c r="B2" s="172"/>
      <c r="C2" s="172"/>
      <c r="D2" s="172"/>
      <c r="E2" s="172"/>
      <c r="F2" s="172"/>
      <c r="G2" s="172"/>
      <c r="H2" s="172"/>
      <c r="I2" s="173"/>
      <c r="L2" s="13" t="s">
        <v>8</v>
      </c>
      <c r="M2" s="13" t="s">
        <v>9</v>
      </c>
      <c r="N2" s="13" t="s">
        <v>3</v>
      </c>
    </row>
    <row r="3" spans="1:14" ht="15.75">
      <c r="A3" s="7" t="s">
        <v>10</v>
      </c>
      <c r="B3" s="8" t="s">
        <v>11</v>
      </c>
      <c r="C3" s="9">
        <v>1</v>
      </c>
      <c r="D3" s="10">
        <v>4559.75</v>
      </c>
      <c r="E3" s="10">
        <v>4559.75</v>
      </c>
      <c r="F3" s="11">
        <v>0.23</v>
      </c>
      <c r="G3" s="10">
        <f t="shared" ref="G3:G15" si="0">D3*(1+F3)</f>
        <v>5608.4925000000003</v>
      </c>
      <c r="H3" s="10">
        <f t="shared" ref="H3:H15" si="1">G3*C3</f>
        <v>5608.4925000000003</v>
      </c>
      <c r="I3" s="12" t="s">
        <v>12</v>
      </c>
      <c r="K3" s="13" t="s">
        <v>13</v>
      </c>
      <c r="L3" s="14">
        <f>SUM(E4:E8,E10:E13,E17,E25:E28,E32:E36,E44:E46,E50:E52)</f>
        <v>1104476.94</v>
      </c>
      <c r="M3" s="14">
        <f>L3</f>
        <v>1104476.94</v>
      </c>
      <c r="N3" s="14">
        <f>M3-L3</f>
        <v>0</v>
      </c>
    </row>
    <row r="4" spans="1:14" ht="15.75">
      <c r="A4" s="15" t="s">
        <v>14</v>
      </c>
      <c r="B4" s="16" t="s">
        <v>15</v>
      </c>
      <c r="C4" s="17">
        <v>2</v>
      </c>
      <c r="D4" s="18">
        <v>77651.37</v>
      </c>
      <c r="E4" s="18">
        <v>155302.73000000001</v>
      </c>
      <c r="F4" s="19">
        <v>0</v>
      </c>
      <c r="G4" s="18">
        <f t="shared" si="0"/>
        <v>77651.37</v>
      </c>
      <c r="H4" s="18">
        <f t="shared" si="1"/>
        <v>155302.74</v>
      </c>
      <c r="I4" s="20" t="s">
        <v>16</v>
      </c>
      <c r="K4" s="21" t="s">
        <v>17</v>
      </c>
      <c r="L4" s="14">
        <f>SUM(E3,E9,E14:E16,E18:E21,E37:E39,E55)</f>
        <v>1359397.06</v>
      </c>
      <c r="M4" s="14">
        <f>L4*1.23</f>
        <v>1672058.3838</v>
      </c>
      <c r="N4" s="14">
        <f>M4-L4</f>
        <v>312661.3237999999</v>
      </c>
    </row>
    <row r="5" spans="1:14" ht="15.75">
      <c r="A5" s="160" t="s">
        <v>18</v>
      </c>
      <c r="B5" s="163" t="s">
        <v>19</v>
      </c>
      <c r="C5" s="17">
        <v>1</v>
      </c>
      <c r="D5" s="18">
        <v>100554.04</v>
      </c>
      <c r="E5" s="18">
        <v>100554.04</v>
      </c>
      <c r="F5" s="19">
        <v>0</v>
      </c>
      <c r="G5" s="18">
        <f t="shared" si="0"/>
        <v>100554.04</v>
      </c>
      <c r="H5" s="27">
        <f t="shared" si="1"/>
        <v>100554.04</v>
      </c>
      <c r="I5" s="20" t="s">
        <v>20</v>
      </c>
      <c r="K5" s="22" t="s">
        <v>21</v>
      </c>
      <c r="L5" s="23">
        <f>SUM(L3:L4)</f>
        <v>2463874</v>
      </c>
      <c r="M5" s="23">
        <f>SUM(M3:M4)</f>
        <v>2776535.3237999999</v>
      </c>
      <c r="N5" s="23">
        <f>M5-L5</f>
        <v>312661.3237999999</v>
      </c>
    </row>
    <row r="6" spans="1:14">
      <c r="A6" s="161"/>
      <c r="B6" s="164"/>
      <c r="C6" s="17">
        <v>2</v>
      </c>
      <c r="D6" s="18">
        <v>66749.34</v>
      </c>
      <c r="E6" s="18">
        <v>66749.34</v>
      </c>
      <c r="F6" s="19">
        <v>0</v>
      </c>
      <c r="G6" s="18">
        <f t="shared" si="0"/>
        <v>66749.34</v>
      </c>
      <c r="H6" s="27">
        <f t="shared" si="1"/>
        <v>133498.68</v>
      </c>
      <c r="I6" s="20" t="s">
        <v>22</v>
      </c>
    </row>
    <row r="7" spans="1:14">
      <c r="A7" s="162"/>
      <c r="B7" s="165"/>
      <c r="C7" s="17">
        <v>2</v>
      </c>
      <c r="D7" s="18">
        <v>42454.77</v>
      </c>
      <c r="E7" s="18">
        <v>42454.77</v>
      </c>
      <c r="F7" s="19">
        <v>0</v>
      </c>
      <c r="G7" s="18">
        <f t="shared" si="0"/>
        <v>42454.77</v>
      </c>
      <c r="H7" s="27">
        <f t="shared" si="1"/>
        <v>84909.54</v>
      </c>
      <c r="I7" s="20" t="s">
        <v>23</v>
      </c>
    </row>
    <row r="8" spans="1:14">
      <c r="A8" s="15" t="s">
        <v>24</v>
      </c>
      <c r="B8" s="16" t="s">
        <v>25</v>
      </c>
      <c r="C8" s="17">
        <v>1</v>
      </c>
      <c r="D8" s="18">
        <v>88282.22</v>
      </c>
      <c r="E8" s="18">
        <v>176564.45</v>
      </c>
      <c r="F8" s="19">
        <v>0.23</v>
      </c>
      <c r="G8" s="18">
        <f t="shared" si="0"/>
        <v>108587.1306</v>
      </c>
      <c r="H8" s="27">
        <f t="shared" si="1"/>
        <v>108587.1306</v>
      </c>
      <c r="I8" s="20" t="s">
        <v>26</v>
      </c>
    </row>
    <row r="9" spans="1:14">
      <c r="A9" s="24" t="s">
        <v>27</v>
      </c>
      <c r="B9" s="25" t="s">
        <v>28</v>
      </c>
      <c r="C9" s="26">
        <v>1</v>
      </c>
      <c r="D9" s="27">
        <v>4111.25</v>
      </c>
      <c r="E9" s="27">
        <v>4111.25</v>
      </c>
      <c r="F9" s="28">
        <v>0.23</v>
      </c>
      <c r="G9" s="27">
        <f t="shared" si="0"/>
        <v>5056.8374999999996</v>
      </c>
      <c r="H9" s="27">
        <f t="shared" si="1"/>
        <v>5056.8374999999996</v>
      </c>
      <c r="I9" s="29" t="s">
        <v>29</v>
      </c>
    </row>
    <row r="10" spans="1:14">
      <c r="A10" s="15" t="s">
        <v>30</v>
      </c>
      <c r="B10" s="30" t="s">
        <v>31</v>
      </c>
      <c r="C10" s="31">
        <v>1</v>
      </c>
      <c r="D10" s="18">
        <v>84336.18</v>
      </c>
      <c r="E10" s="18">
        <v>84336.18</v>
      </c>
      <c r="F10" s="19">
        <v>0</v>
      </c>
      <c r="G10" s="18">
        <f t="shared" si="0"/>
        <v>84336.18</v>
      </c>
      <c r="H10" s="27">
        <f t="shared" si="1"/>
        <v>84336.18</v>
      </c>
      <c r="I10" s="20" t="s">
        <v>32</v>
      </c>
    </row>
    <row r="11" spans="1:14">
      <c r="A11" s="160" t="s">
        <v>33</v>
      </c>
      <c r="B11" s="163" t="s">
        <v>34</v>
      </c>
      <c r="C11" s="9">
        <v>1</v>
      </c>
      <c r="D11" s="18">
        <v>18519.599999999999</v>
      </c>
      <c r="E11" s="18">
        <v>18519.599999999999</v>
      </c>
      <c r="F11" s="19">
        <v>0</v>
      </c>
      <c r="G11" s="18">
        <f t="shared" si="0"/>
        <v>18519.599999999999</v>
      </c>
      <c r="H11" s="18">
        <f t="shared" si="1"/>
        <v>18519.599999999999</v>
      </c>
      <c r="I11" s="20" t="s">
        <v>35</v>
      </c>
    </row>
    <row r="12" spans="1:14">
      <c r="A12" s="161"/>
      <c r="B12" s="164"/>
      <c r="C12" s="17">
        <v>1</v>
      </c>
      <c r="D12" s="18">
        <v>14451.36</v>
      </c>
      <c r="E12" s="18">
        <v>14451.36</v>
      </c>
      <c r="F12" s="19">
        <v>0</v>
      </c>
      <c r="G12" s="18">
        <f t="shared" si="0"/>
        <v>14451.36</v>
      </c>
      <c r="H12" s="18">
        <f t="shared" si="1"/>
        <v>14451.36</v>
      </c>
      <c r="I12" s="20" t="s">
        <v>36</v>
      </c>
    </row>
    <row r="13" spans="1:14">
      <c r="A13" s="162"/>
      <c r="B13" s="165"/>
      <c r="C13" s="17">
        <v>1</v>
      </c>
      <c r="D13" s="18">
        <v>17077.5</v>
      </c>
      <c r="E13" s="18">
        <v>17077.5</v>
      </c>
      <c r="F13" s="19">
        <v>0</v>
      </c>
      <c r="G13" s="18">
        <f t="shared" si="0"/>
        <v>17077.5</v>
      </c>
      <c r="H13" s="18">
        <f t="shared" si="1"/>
        <v>17077.5</v>
      </c>
      <c r="I13" s="20" t="s">
        <v>37</v>
      </c>
    </row>
    <row r="14" spans="1:14">
      <c r="A14" s="32" t="s">
        <v>38</v>
      </c>
      <c r="B14" s="25" t="s">
        <v>39</v>
      </c>
      <c r="C14" s="33">
        <v>1</v>
      </c>
      <c r="D14" s="18">
        <v>2855.8</v>
      </c>
      <c r="E14" s="18">
        <v>2855.8</v>
      </c>
      <c r="F14" s="19">
        <v>0.23</v>
      </c>
      <c r="G14" s="18">
        <f t="shared" si="0"/>
        <v>3512.634</v>
      </c>
      <c r="H14" s="18">
        <f t="shared" si="1"/>
        <v>3512.634</v>
      </c>
      <c r="I14" s="20" t="s">
        <v>40</v>
      </c>
    </row>
    <row r="15" spans="1:14">
      <c r="A15" s="32" t="s">
        <v>41</v>
      </c>
      <c r="B15" s="16" t="s">
        <v>42</v>
      </c>
      <c r="C15" s="17">
        <v>1</v>
      </c>
      <c r="D15" s="18">
        <v>9085</v>
      </c>
      <c r="E15" s="18">
        <v>9085</v>
      </c>
      <c r="F15" s="19">
        <v>0</v>
      </c>
      <c r="G15" s="18">
        <f t="shared" si="0"/>
        <v>9085</v>
      </c>
      <c r="H15" s="34">
        <f t="shared" si="1"/>
        <v>9085</v>
      </c>
      <c r="I15" s="35" t="s">
        <v>43</v>
      </c>
    </row>
    <row r="16" spans="1:14" s="76" customFormat="1">
      <c r="A16" s="69" t="s">
        <v>44</v>
      </c>
      <c r="B16" s="70" t="s">
        <v>45</v>
      </c>
      <c r="C16" s="71">
        <v>1</v>
      </c>
      <c r="D16" s="72">
        <v>149452.68</v>
      </c>
      <c r="E16" s="72">
        <v>149452.68</v>
      </c>
      <c r="F16" s="73">
        <v>0.23</v>
      </c>
      <c r="G16" s="72">
        <f>D16*(1+F16)</f>
        <v>183826.79639999999</v>
      </c>
      <c r="H16" s="74">
        <f>G16*C16</f>
        <v>183826.79639999999</v>
      </c>
      <c r="I16" s="75" t="s">
        <v>46</v>
      </c>
    </row>
    <row r="17" spans="1:9" s="76" customFormat="1">
      <c r="A17" s="69" t="s">
        <v>47</v>
      </c>
      <c r="B17" s="70" t="s">
        <v>48</v>
      </c>
      <c r="C17" s="71">
        <v>1</v>
      </c>
      <c r="D17" s="72">
        <v>39174.699999999997</v>
      </c>
      <c r="E17" s="72">
        <v>39174.699999999997</v>
      </c>
      <c r="F17" s="73">
        <v>0</v>
      </c>
      <c r="G17" s="72">
        <f t="shared" ref="G17:G21" si="2">D17*(1+F17)</f>
        <v>39174.699999999997</v>
      </c>
      <c r="H17" s="74">
        <f t="shared" ref="H17:H21" si="3">G17*C17</f>
        <v>39174.699999999997</v>
      </c>
      <c r="I17" s="75" t="s">
        <v>49</v>
      </c>
    </row>
    <row r="18" spans="1:9">
      <c r="A18" s="36" t="s">
        <v>50</v>
      </c>
      <c r="B18" s="30" t="s">
        <v>51</v>
      </c>
      <c r="C18" s="37">
        <v>4</v>
      </c>
      <c r="D18" s="38">
        <v>4140</v>
      </c>
      <c r="E18" s="38">
        <v>16560</v>
      </c>
      <c r="F18" s="39">
        <v>0</v>
      </c>
      <c r="G18" s="38">
        <f t="shared" si="2"/>
        <v>4140</v>
      </c>
      <c r="H18" s="34">
        <f t="shared" si="3"/>
        <v>16560</v>
      </c>
      <c r="I18" s="35" t="s">
        <v>52</v>
      </c>
    </row>
    <row r="19" spans="1:9" s="76" customFormat="1">
      <c r="A19" s="77" t="s">
        <v>53</v>
      </c>
      <c r="B19" s="78" t="s">
        <v>54</v>
      </c>
      <c r="C19" s="79">
        <v>1</v>
      </c>
      <c r="D19" s="80">
        <v>10423.6</v>
      </c>
      <c r="E19" s="80">
        <v>10423.6</v>
      </c>
      <c r="F19" s="81">
        <v>0</v>
      </c>
      <c r="G19" s="80">
        <f t="shared" si="2"/>
        <v>10423.6</v>
      </c>
      <c r="H19" s="80">
        <f t="shared" si="3"/>
        <v>10423.6</v>
      </c>
      <c r="I19" s="82" t="s">
        <v>55</v>
      </c>
    </row>
    <row r="20" spans="1:9" s="85" customFormat="1">
      <c r="A20" s="83" t="s">
        <v>56</v>
      </c>
      <c r="B20" s="25" t="s">
        <v>57</v>
      </c>
      <c r="C20" s="84">
        <v>1</v>
      </c>
      <c r="D20" s="27">
        <v>8009.75</v>
      </c>
      <c r="E20" s="27">
        <v>8009.75</v>
      </c>
      <c r="F20" s="28">
        <v>0</v>
      </c>
      <c r="G20" s="27">
        <f t="shared" si="2"/>
        <v>8009.75</v>
      </c>
      <c r="H20" s="27">
        <f t="shared" si="3"/>
        <v>8009.75</v>
      </c>
      <c r="I20" s="29" t="s">
        <v>58</v>
      </c>
    </row>
    <row r="21" spans="1:9" ht="15.75" thickBot="1">
      <c r="A21" s="40" t="s">
        <v>59</v>
      </c>
      <c r="B21" s="41" t="s">
        <v>60</v>
      </c>
      <c r="C21" s="42">
        <v>1</v>
      </c>
      <c r="D21" s="43">
        <v>127443.33</v>
      </c>
      <c r="E21" s="43">
        <v>127443.33</v>
      </c>
      <c r="F21" s="44">
        <v>0.23</v>
      </c>
      <c r="G21" s="43">
        <f t="shared" si="2"/>
        <v>156755.2959</v>
      </c>
      <c r="H21" s="43">
        <f t="shared" si="3"/>
        <v>156755.2959</v>
      </c>
      <c r="I21" s="45" t="s">
        <v>61</v>
      </c>
    </row>
    <row r="22" spans="1:9">
      <c r="A22" s="1"/>
      <c r="B22" s="46"/>
      <c r="C22" s="2"/>
      <c r="D22" s="2"/>
      <c r="E22" s="2"/>
      <c r="F22" s="47"/>
      <c r="G22" s="2"/>
      <c r="H22" s="2"/>
      <c r="I22" s="1"/>
    </row>
    <row r="23" spans="1:9" ht="15.75" thickBot="1">
      <c r="A23" s="1"/>
      <c r="B23" s="46"/>
      <c r="C23" s="2"/>
      <c r="D23" s="2"/>
      <c r="E23" s="2"/>
      <c r="F23" s="47"/>
      <c r="G23" s="2"/>
      <c r="H23" s="2"/>
      <c r="I23" s="1"/>
    </row>
    <row r="24" spans="1:9" ht="30.95" customHeight="1">
      <c r="A24" s="166" t="s">
        <v>62</v>
      </c>
      <c r="B24" s="167"/>
      <c r="C24" s="167"/>
      <c r="D24" s="167"/>
      <c r="E24" s="167"/>
      <c r="F24" s="167"/>
      <c r="G24" s="167"/>
      <c r="H24" s="167"/>
      <c r="I24" s="168"/>
    </row>
    <row r="25" spans="1:9">
      <c r="A25" s="7" t="s">
        <v>10</v>
      </c>
      <c r="B25" s="8" t="s">
        <v>31</v>
      </c>
      <c r="C25" s="9">
        <v>1</v>
      </c>
      <c r="D25" s="10">
        <v>20284.28</v>
      </c>
      <c r="E25" s="10">
        <v>20284.28</v>
      </c>
      <c r="F25" s="11">
        <v>0</v>
      </c>
      <c r="G25" s="10">
        <v>20284.28</v>
      </c>
      <c r="H25" s="10">
        <v>20284.28</v>
      </c>
      <c r="I25" s="12" t="s">
        <v>63</v>
      </c>
    </row>
    <row r="26" spans="1:9">
      <c r="A26" s="160" t="s">
        <v>64</v>
      </c>
      <c r="B26" s="163" t="s">
        <v>34</v>
      </c>
      <c r="C26" s="17">
        <v>1</v>
      </c>
      <c r="D26" s="18">
        <v>18519.599999999999</v>
      </c>
      <c r="E26" s="18">
        <v>18519.599999999999</v>
      </c>
      <c r="F26" s="19">
        <v>0</v>
      </c>
      <c r="G26" s="18">
        <v>18519.599999999999</v>
      </c>
      <c r="H26" s="18">
        <v>18519.599999999999</v>
      </c>
      <c r="I26" s="20" t="s">
        <v>35</v>
      </c>
    </row>
    <row r="27" spans="1:9">
      <c r="A27" s="161"/>
      <c r="B27" s="164"/>
      <c r="C27" s="17">
        <v>1</v>
      </c>
      <c r="D27" s="18">
        <v>14451.36</v>
      </c>
      <c r="E27" s="18">
        <v>14451.36</v>
      </c>
      <c r="F27" s="19">
        <v>0</v>
      </c>
      <c r="G27" s="18">
        <v>14451.36</v>
      </c>
      <c r="H27" s="18">
        <v>14451.36</v>
      </c>
      <c r="I27" s="20" t="s">
        <v>36</v>
      </c>
    </row>
    <row r="28" spans="1:9" ht="15.75" thickBot="1">
      <c r="A28" s="169"/>
      <c r="B28" s="170"/>
      <c r="C28" s="48">
        <v>1</v>
      </c>
      <c r="D28" s="43">
        <v>17077.5</v>
      </c>
      <c r="E28" s="43">
        <v>17077.5</v>
      </c>
      <c r="F28" s="44">
        <v>0</v>
      </c>
      <c r="G28" s="43">
        <v>17077.5</v>
      </c>
      <c r="H28" s="43">
        <v>17077.5</v>
      </c>
      <c r="I28" s="45" t="s">
        <v>37</v>
      </c>
    </row>
    <row r="29" spans="1:9">
      <c r="A29" s="1"/>
      <c r="B29" s="2"/>
      <c r="C29" s="2"/>
      <c r="D29" s="2"/>
      <c r="E29" s="2"/>
      <c r="F29" s="2"/>
      <c r="G29" s="2"/>
      <c r="H29" s="2"/>
      <c r="I29" s="1"/>
    </row>
    <row r="30" spans="1:9" ht="15.75" thickBot="1">
      <c r="A30" s="1"/>
      <c r="B30" s="2"/>
      <c r="C30" s="2"/>
      <c r="D30" s="2"/>
      <c r="E30" s="2"/>
      <c r="F30" s="2"/>
      <c r="G30" s="2"/>
      <c r="H30" s="2"/>
      <c r="I30" s="1"/>
    </row>
    <row r="31" spans="1:9" ht="33" customHeight="1">
      <c r="A31" s="166" t="s">
        <v>65</v>
      </c>
      <c r="B31" s="167"/>
      <c r="C31" s="167"/>
      <c r="D31" s="167"/>
      <c r="E31" s="167"/>
      <c r="F31" s="167"/>
      <c r="G31" s="167"/>
      <c r="H31" s="167"/>
      <c r="I31" s="174"/>
    </row>
    <row r="32" spans="1:9">
      <c r="A32" s="160" t="s">
        <v>10</v>
      </c>
      <c r="B32" s="163" t="s">
        <v>31</v>
      </c>
      <c r="C32" s="177">
        <v>1</v>
      </c>
      <c r="D32" s="18">
        <v>84336.18</v>
      </c>
      <c r="E32" s="18">
        <v>84336.18</v>
      </c>
      <c r="F32" s="19">
        <v>0</v>
      </c>
      <c r="G32" s="18">
        <v>84336.18</v>
      </c>
      <c r="H32" s="18">
        <v>84336.18</v>
      </c>
      <c r="I32" s="20" t="s">
        <v>32</v>
      </c>
    </row>
    <row r="33" spans="1:9">
      <c r="A33" s="175"/>
      <c r="B33" s="176"/>
      <c r="C33" s="178"/>
      <c r="D33" s="18">
        <v>20284.28</v>
      </c>
      <c r="E33" s="18">
        <v>20284.28</v>
      </c>
      <c r="F33" s="19">
        <v>0</v>
      </c>
      <c r="G33" s="18">
        <v>20284.28</v>
      </c>
      <c r="H33" s="18">
        <v>20284.28</v>
      </c>
      <c r="I33" s="20" t="s">
        <v>66</v>
      </c>
    </row>
    <row r="34" spans="1:9">
      <c r="A34" s="160" t="s">
        <v>14</v>
      </c>
      <c r="B34" s="163" t="s">
        <v>34</v>
      </c>
      <c r="C34" s="33">
        <v>1</v>
      </c>
      <c r="D34" s="18">
        <v>18519.599999999999</v>
      </c>
      <c r="E34" s="18">
        <v>18519.599999999999</v>
      </c>
      <c r="F34" s="19">
        <v>0</v>
      </c>
      <c r="G34" s="18">
        <v>18519.599999999999</v>
      </c>
      <c r="H34" s="18">
        <v>18519.599999999999</v>
      </c>
      <c r="I34" s="20" t="s">
        <v>35</v>
      </c>
    </row>
    <row r="35" spans="1:9">
      <c r="A35" s="161"/>
      <c r="B35" s="164"/>
      <c r="C35" s="33">
        <v>1</v>
      </c>
      <c r="D35" s="18">
        <v>14451.36</v>
      </c>
      <c r="E35" s="18">
        <v>14451.36</v>
      </c>
      <c r="F35" s="19">
        <v>0</v>
      </c>
      <c r="G35" s="18">
        <v>14451.36</v>
      </c>
      <c r="H35" s="18">
        <v>14451.36</v>
      </c>
      <c r="I35" s="20" t="s">
        <v>36</v>
      </c>
    </row>
    <row r="36" spans="1:9">
      <c r="A36" s="162"/>
      <c r="B36" s="165"/>
      <c r="C36" s="17">
        <v>1</v>
      </c>
      <c r="D36" s="18">
        <v>17077.5</v>
      </c>
      <c r="E36" s="18">
        <v>17077.5</v>
      </c>
      <c r="F36" s="19">
        <v>0</v>
      </c>
      <c r="G36" s="18">
        <v>17077.5</v>
      </c>
      <c r="H36" s="18">
        <v>17077.5</v>
      </c>
      <c r="I36" s="20" t="s">
        <v>37</v>
      </c>
    </row>
    <row r="37" spans="1:9">
      <c r="A37" s="49" t="s">
        <v>18</v>
      </c>
      <c r="B37" s="50" t="s">
        <v>67</v>
      </c>
      <c r="C37" s="50">
        <v>1</v>
      </c>
      <c r="D37" s="51">
        <v>1641.73</v>
      </c>
      <c r="E37" s="51">
        <v>1641.73</v>
      </c>
      <c r="F37" s="52">
        <v>0.23</v>
      </c>
      <c r="G37" s="51">
        <v>2019.33</v>
      </c>
      <c r="H37" s="51">
        <v>2019.33</v>
      </c>
      <c r="I37" s="53" t="s">
        <v>68</v>
      </c>
    </row>
    <row r="38" spans="1:9">
      <c r="A38" s="49" t="s">
        <v>24</v>
      </c>
      <c r="B38" s="50" t="s">
        <v>28</v>
      </c>
      <c r="C38" s="50">
        <v>1</v>
      </c>
      <c r="D38" s="51">
        <v>2130.38</v>
      </c>
      <c r="E38" s="51">
        <v>2130.38</v>
      </c>
      <c r="F38" s="52">
        <v>0.23</v>
      </c>
      <c r="G38" s="51">
        <v>2620.36</v>
      </c>
      <c r="H38" s="51">
        <v>2620.36</v>
      </c>
      <c r="I38" s="53" t="s">
        <v>69</v>
      </c>
    </row>
    <row r="39" spans="1:9">
      <c r="A39" s="90" t="s">
        <v>27</v>
      </c>
      <c r="B39" s="86" t="s">
        <v>11</v>
      </c>
      <c r="C39" s="87">
        <v>1</v>
      </c>
      <c r="D39" s="88">
        <v>4542.5</v>
      </c>
      <c r="E39" s="88">
        <v>4542.5</v>
      </c>
      <c r="F39" s="89">
        <v>0.23</v>
      </c>
      <c r="G39" s="88">
        <v>5587.28</v>
      </c>
      <c r="H39" s="88">
        <v>5587.28</v>
      </c>
      <c r="I39" s="91" t="s">
        <v>12</v>
      </c>
    </row>
    <row r="40" spans="1:9">
      <c r="A40" s="90" t="s">
        <v>70</v>
      </c>
      <c r="B40" s="86" t="s">
        <v>71</v>
      </c>
      <c r="C40" s="87">
        <v>70</v>
      </c>
      <c r="D40" s="88"/>
      <c r="E40" s="88"/>
      <c r="F40" s="89">
        <v>0.23</v>
      </c>
      <c r="G40" s="88"/>
      <c r="H40" s="88"/>
      <c r="I40" s="91" t="s">
        <v>72</v>
      </c>
    </row>
    <row r="41" spans="1:9" ht="15.75" thickBot="1">
      <c r="A41" s="92" t="s">
        <v>73</v>
      </c>
      <c r="B41" s="93" t="s">
        <v>74</v>
      </c>
      <c r="C41" s="93">
        <v>10</v>
      </c>
      <c r="D41" s="94"/>
      <c r="E41" s="94"/>
      <c r="F41" s="95">
        <v>0.23</v>
      </c>
      <c r="G41" s="94"/>
      <c r="H41" s="94"/>
      <c r="I41" s="96" t="s">
        <v>72</v>
      </c>
    </row>
    <row r="42" spans="1:9" ht="15.75" thickBot="1">
      <c r="A42" s="54"/>
      <c r="B42" s="55"/>
      <c r="C42" s="55"/>
      <c r="D42" s="56"/>
      <c r="E42" s="56"/>
      <c r="F42" s="57"/>
      <c r="G42" s="56"/>
      <c r="H42" s="56"/>
      <c r="I42" s="54"/>
    </row>
    <row r="43" spans="1:9" ht="32.25" customHeight="1">
      <c r="A43" s="166" t="s">
        <v>75</v>
      </c>
      <c r="B43" s="167"/>
      <c r="C43" s="167"/>
      <c r="D43" s="167"/>
      <c r="E43" s="167"/>
      <c r="F43" s="167"/>
      <c r="G43" s="167"/>
      <c r="H43" s="167"/>
      <c r="I43" s="168"/>
    </row>
    <row r="44" spans="1:9">
      <c r="A44" s="160" t="s">
        <v>10</v>
      </c>
      <c r="B44" s="163" t="s">
        <v>34</v>
      </c>
      <c r="C44" s="33">
        <v>1</v>
      </c>
      <c r="D44" s="18">
        <v>18519.599999999999</v>
      </c>
      <c r="E44" s="18">
        <v>18519.599999999999</v>
      </c>
      <c r="F44" s="19">
        <v>0</v>
      </c>
      <c r="G44" s="18">
        <v>18519.599999999999</v>
      </c>
      <c r="H44" s="18">
        <v>18519.599999999999</v>
      </c>
      <c r="I44" s="20" t="s">
        <v>35</v>
      </c>
    </row>
    <row r="45" spans="1:9">
      <c r="A45" s="161"/>
      <c r="B45" s="164"/>
      <c r="C45" s="33">
        <v>1</v>
      </c>
      <c r="D45" s="18">
        <v>14451.36</v>
      </c>
      <c r="E45" s="18">
        <v>14451.36</v>
      </c>
      <c r="F45" s="19">
        <v>0</v>
      </c>
      <c r="G45" s="18">
        <v>14451.36</v>
      </c>
      <c r="H45" s="18">
        <v>14451.36</v>
      </c>
      <c r="I45" s="20" t="s">
        <v>36</v>
      </c>
    </row>
    <row r="46" spans="1:9" ht="15.75" thickBot="1">
      <c r="A46" s="169"/>
      <c r="B46" s="170"/>
      <c r="C46" s="48">
        <v>1</v>
      </c>
      <c r="D46" s="43">
        <v>17077.5</v>
      </c>
      <c r="E46" s="43">
        <v>17077.5</v>
      </c>
      <c r="F46" s="44">
        <v>0</v>
      </c>
      <c r="G46" s="43">
        <v>17077.5</v>
      </c>
      <c r="H46" s="43">
        <v>17077.5</v>
      </c>
      <c r="I46" s="45" t="s">
        <v>37</v>
      </c>
    </row>
    <row r="47" spans="1:9">
      <c r="A47" s="58"/>
      <c r="B47" s="2"/>
      <c r="C47" s="2"/>
      <c r="D47" s="2"/>
      <c r="E47" s="2"/>
      <c r="F47" s="2"/>
      <c r="G47" s="2"/>
      <c r="H47" s="2"/>
      <c r="I47" s="1"/>
    </row>
    <row r="48" spans="1:9" ht="15.75" thickBot="1">
      <c r="A48" s="58"/>
      <c r="B48" s="2"/>
      <c r="C48" s="2"/>
      <c r="D48" s="2"/>
      <c r="E48" s="2"/>
      <c r="F48" s="2"/>
      <c r="G48" s="2"/>
      <c r="H48" s="2"/>
      <c r="I48" s="1"/>
    </row>
    <row r="49" spans="1:9" ht="32.25" customHeight="1">
      <c r="A49" s="171" t="s">
        <v>76</v>
      </c>
      <c r="B49" s="172"/>
      <c r="C49" s="172"/>
      <c r="D49" s="172"/>
      <c r="E49" s="172"/>
      <c r="F49" s="172"/>
      <c r="G49" s="172"/>
      <c r="H49" s="172"/>
      <c r="I49" s="173"/>
    </row>
    <row r="50" spans="1:9" s="59" customFormat="1">
      <c r="A50" s="152" t="s">
        <v>10</v>
      </c>
      <c r="B50" s="155" t="s">
        <v>77</v>
      </c>
      <c r="C50" s="50">
        <v>1</v>
      </c>
      <c r="D50" s="51">
        <v>25186.15</v>
      </c>
      <c r="E50" s="51">
        <v>25186.15</v>
      </c>
      <c r="F50" s="52">
        <v>0</v>
      </c>
      <c r="G50" s="51">
        <v>25186.15</v>
      </c>
      <c r="H50" s="51">
        <v>25186.15</v>
      </c>
      <c r="I50" s="53" t="s">
        <v>78</v>
      </c>
    </row>
    <row r="51" spans="1:9" s="59" customFormat="1">
      <c r="A51" s="153"/>
      <c r="B51" s="156"/>
      <c r="C51" s="50">
        <v>1</v>
      </c>
      <c r="D51" s="51">
        <v>20746</v>
      </c>
      <c r="E51" s="51">
        <v>20746</v>
      </c>
      <c r="F51" s="52">
        <v>0</v>
      </c>
      <c r="G51" s="51">
        <v>20746</v>
      </c>
      <c r="H51" s="51">
        <v>20746</v>
      </c>
      <c r="I51" s="53" t="s">
        <v>79</v>
      </c>
    </row>
    <row r="52" spans="1:9" s="59" customFormat="1" ht="15.75" thickBot="1">
      <c r="A52" s="154"/>
      <c r="B52" s="157"/>
      <c r="C52" s="60">
        <v>1</v>
      </c>
      <c r="D52" s="61">
        <v>68310</v>
      </c>
      <c r="E52" s="61">
        <v>68310</v>
      </c>
      <c r="F52" s="62">
        <v>0</v>
      </c>
      <c r="G52" s="61">
        <v>68310</v>
      </c>
      <c r="H52" s="61">
        <v>68310</v>
      </c>
      <c r="I52" s="63" t="s">
        <v>80</v>
      </c>
    </row>
    <row r="53" spans="1:9" s="59" customFormat="1">
      <c r="A53" s="64"/>
      <c r="B53" s="65"/>
      <c r="C53" s="65"/>
      <c r="D53" s="65"/>
      <c r="E53" s="65"/>
      <c r="F53" s="65"/>
      <c r="G53" s="65"/>
      <c r="H53" s="65"/>
      <c r="I53" s="64"/>
    </row>
    <row r="54" spans="1:9" s="59" customFormat="1" ht="15.75" thickBot="1">
      <c r="A54" s="64"/>
      <c r="B54" s="65"/>
      <c r="C54" s="65"/>
      <c r="D54" s="65"/>
      <c r="E54" s="65"/>
      <c r="F54" s="65"/>
      <c r="G54" s="65"/>
      <c r="H54" s="65"/>
      <c r="I54" s="64"/>
    </row>
    <row r="55" spans="1:9" s="59" customFormat="1" ht="32.25" thickBot="1">
      <c r="A55" s="158" t="s">
        <v>81</v>
      </c>
      <c r="B55" s="159"/>
      <c r="C55" s="66">
        <v>1</v>
      </c>
      <c r="D55" s="67">
        <v>1018581.29</v>
      </c>
      <c r="E55" s="67">
        <v>1018581.29</v>
      </c>
      <c r="F55" s="68">
        <v>0.23</v>
      </c>
      <c r="G55" s="67">
        <v>1252854.99</v>
      </c>
      <c r="H55" s="67">
        <v>1252854.99</v>
      </c>
      <c r="I55" s="97" t="s">
        <v>82</v>
      </c>
    </row>
  </sheetData>
  <mergeCells count="21">
    <mergeCell ref="A24:I24"/>
    <mergeCell ref="A2:I2"/>
    <mergeCell ref="A5:A7"/>
    <mergeCell ref="B5:B7"/>
    <mergeCell ref="A11:A13"/>
    <mergeCell ref="B11:B13"/>
    <mergeCell ref="A26:A28"/>
    <mergeCell ref="B26:B28"/>
    <mergeCell ref="A31:I31"/>
    <mergeCell ref="A32:A33"/>
    <mergeCell ref="B32:B33"/>
    <mergeCell ref="C32:C33"/>
    <mergeCell ref="A50:A52"/>
    <mergeCell ref="B50:B52"/>
    <mergeCell ref="A55:B55"/>
    <mergeCell ref="A34:A36"/>
    <mergeCell ref="B34:B36"/>
    <mergeCell ref="A43:I43"/>
    <mergeCell ref="A44:A46"/>
    <mergeCell ref="B44:B46"/>
    <mergeCell ref="A49:I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8"/>
  <sheetViews>
    <sheetView tabSelected="1" zoomScale="90" zoomScaleNormal="90" workbookViewId="0">
      <selection activeCell="E57" sqref="E57"/>
    </sheetView>
  </sheetViews>
  <sheetFormatPr defaultColWidth="10.88671875" defaultRowHeight="15"/>
  <cols>
    <col min="1" max="1" width="10.88671875" style="115"/>
    <col min="2" max="2" width="55.21875" style="85" customWidth="1"/>
    <col min="3" max="3" width="10.88671875" style="131"/>
    <col min="4" max="4" width="15.6640625" style="85" bestFit="1" customWidth="1"/>
    <col min="5" max="5" width="18.109375" style="85" customWidth="1"/>
    <col min="6" max="6" width="10.88671875" style="85"/>
    <col min="7" max="7" width="18.88671875" style="85" customWidth="1"/>
    <col min="8" max="8" width="18.109375" style="85" customWidth="1"/>
    <col min="9" max="9" width="64.6640625" style="115" customWidth="1"/>
    <col min="10" max="10" width="12.88671875" style="85" bestFit="1" customWidth="1"/>
    <col min="11" max="11" width="31.44140625" style="85" bestFit="1" customWidth="1"/>
    <col min="12" max="12" width="15.6640625" style="85" customWidth="1"/>
    <col min="13" max="13" width="13.6640625" style="85" customWidth="1"/>
    <col min="14" max="14" width="14.6640625" style="85" customWidth="1"/>
    <col min="15" max="16384" width="10.88671875" style="85"/>
  </cols>
  <sheetData>
    <row r="2" spans="1:13" ht="26.25">
      <c r="B2" s="148" t="s">
        <v>94</v>
      </c>
    </row>
    <row r="4" spans="1:13" ht="15.75" customHeight="1" thickBot="1">
      <c r="B4" s="116"/>
      <c r="C4" s="117"/>
      <c r="D4" s="118"/>
    </row>
    <row r="5" spans="1:13" s="119" customFormat="1" ht="31.5">
      <c r="A5" s="143" t="s">
        <v>84</v>
      </c>
      <c r="B5" s="144" t="s">
        <v>85</v>
      </c>
      <c r="C5" s="145" t="s">
        <v>0</v>
      </c>
      <c r="D5" s="151" t="s">
        <v>91</v>
      </c>
      <c r="E5" s="151" t="s">
        <v>92</v>
      </c>
      <c r="F5" s="145" t="s">
        <v>3</v>
      </c>
      <c r="G5" s="151" t="s">
        <v>96</v>
      </c>
      <c r="H5" s="151" t="s">
        <v>95</v>
      </c>
      <c r="I5" s="145" t="s">
        <v>93</v>
      </c>
    </row>
    <row r="6" spans="1:13" ht="15.75">
      <c r="A6" s="179" t="s">
        <v>7</v>
      </c>
      <c r="B6" s="180"/>
      <c r="C6" s="180"/>
      <c r="D6" s="180"/>
      <c r="E6" s="180"/>
      <c r="F6" s="180"/>
      <c r="G6" s="180"/>
      <c r="H6" s="180"/>
      <c r="I6" s="180"/>
      <c r="K6" s="119"/>
      <c r="L6" s="119"/>
      <c r="M6" s="119"/>
    </row>
    <row r="7" spans="1:13">
      <c r="A7" s="98" t="s">
        <v>10</v>
      </c>
      <c r="B7" s="99" t="s">
        <v>11</v>
      </c>
      <c r="C7" s="87">
        <v>1</v>
      </c>
      <c r="D7" s="100"/>
      <c r="E7" s="101">
        <f>D7*C7</f>
        <v>0</v>
      </c>
      <c r="F7" s="102">
        <v>0.23</v>
      </c>
      <c r="G7" s="101">
        <f t="shared" ref="G7:G25" si="0">D7*(1+F7)</f>
        <v>0</v>
      </c>
      <c r="H7" s="101">
        <f>G7*C7</f>
        <v>0</v>
      </c>
      <c r="I7" s="87"/>
      <c r="K7" s="121"/>
      <c r="L7" s="122"/>
      <c r="M7" s="123"/>
    </row>
    <row r="8" spans="1:13">
      <c r="A8" s="98" t="s">
        <v>14</v>
      </c>
      <c r="B8" s="99" t="s">
        <v>15</v>
      </c>
      <c r="C8" s="87">
        <v>2</v>
      </c>
      <c r="D8" s="100"/>
      <c r="E8" s="101">
        <f>D8*C8</f>
        <v>0</v>
      </c>
      <c r="F8" s="102">
        <v>0</v>
      </c>
      <c r="G8" s="101">
        <f t="shared" si="0"/>
        <v>0</v>
      </c>
      <c r="H8" s="101">
        <f>G8*C8</f>
        <v>0</v>
      </c>
      <c r="I8" s="87"/>
      <c r="K8" s="124"/>
      <c r="L8" s="122"/>
      <c r="M8" s="123"/>
    </row>
    <row r="9" spans="1:13">
      <c r="A9" s="181" t="s">
        <v>18</v>
      </c>
      <c r="B9" s="182" t="s">
        <v>86</v>
      </c>
      <c r="C9" s="87">
        <v>1</v>
      </c>
      <c r="D9" s="100"/>
      <c r="E9" s="101">
        <f>D9*C9</f>
        <v>0</v>
      </c>
      <c r="F9" s="102">
        <v>0</v>
      </c>
      <c r="G9" s="101">
        <f t="shared" si="0"/>
        <v>0</v>
      </c>
      <c r="H9" s="101">
        <f t="shared" ref="H9:H25" si="1">G9*C9</f>
        <v>0</v>
      </c>
      <c r="I9" s="87"/>
      <c r="K9" s="123"/>
      <c r="L9" s="123"/>
      <c r="M9" s="123"/>
    </row>
    <row r="10" spans="1:13">
      <c r="A10" s="181"/>
      <c r="B10" s="182"/>
      <c r="C10" s="87">
        <v>2</v>
      </c>
      <c r="D10" s="100"/>
      <c r="E10" s="101">
        <f>D10*C10</f>
        <v>0</v>
      </c>
      <c r="F10" s="102">
        <v>0</v>
      </c>
      <c r="G10" s="101">
        <f t="shared" si="0"/>
        <v>0</v>
      </c>
      <c r="H10" s="101">
        <f t="shared" si="1"/>
        <v>0</v>
      </c>
      <c r="I10" s="87"/>
      <c r="K10" s="118"/>
      <c r="L10" s="122"/>
      <c r="M10" s="123"/>
    </row>
    <row r="11" spans="1:13">
      <c r="A11" s="181"/>
      <c r="B11" s="182"/>
      <c r="C11" s="87">
        <v>2</v>
      </c>
      <c r="D11" s="100"/>
      <c r="E11" s="101">
        <f t="shared" ref="E11:E25" si="2">D11*C11</f>
        <v>0</v>
      </c>
      <c r="F11" s="102">
        <v>0</v>
      </c>
      <c r="G11" s="101">
        <f t="shared" si="0"/>
        <v>0</v>
      </c>
      <c r="H11" s="101">
        <f t="shared" si="1"/>
        <v>0</v>
      </c>
      <c r="I11" s="87"/>
      <c r="L11" s="123"/>
      <c r="M11" s="123"/>
    </row>
    <row r="12" spans="1:13">
      <c r="A12" s="98" t="s">
        <v>24</v>
      </c>
      <c r="B12" s="99" t="s">
        <v>25</v>
      </c>
      <c r="C12" s="87">
        <v>1</v>
      </c>
      <c r="D12" s="100"/>
      <c r="E12" s="101">
        <f t="shared" si="2"/>
        <v>0</v>
      </c>
      <c r="F12" s="102">
        <v>0</v>
      </c>
      <c r="G12" s="101">
        <f t="shared" si="0"/>
        <v>0</v>
      </c>
      <c r="H12" s="101">
        <f t="shared" si="1"/>
        <v>0</v>
      </c>
      <c r="I12" s="87"/>
      <c r="L12" s="123"/>
    </row>
    <row r="13" spans="1:13">
      <c r="A13" s="98" t="s">
        <v>27</v>
      </c>
      <c r="B13" s="99" t="s">
        <v>28</v>
      </c>
      <c r="C13" s="87">
        <v>1</v>
      </c>
      <c r="D13" s="100"/>
      <c r="E13" s="101">
        <f t="shared" si="2"/>
        <v>0</v>
      </c>
      <c r="F13" s="102">
        <v>0.23</v>
      </c>
      <c r="G13" s="100">
        <f t="shared" si="0"/>
        <v>0</v>
      </c>
      <c r="H13" s="101">
        <f t="shared" si="1"/>
        <v>0</v>
      </c>
      <c r="I13" s="87"/>
    </row>
    <row r="14" spans="1:13">
      <c r="A14" s="98" t="s">
        <v>30</v>
      </c>
      <c r="B14" s="99" t="s">
        <v>31</v>
      </c>
      <c r="C14" s="87">
        <v>1</v>
      </c>
      <c r="D14" s="100"/>
      <c r="E14" s="101">
        <f t="shared" si="2"/>
        <v>0</v>
      </c>
      <c r="F14" s="102">
        <v>0</v>
      </c>
      <c r="G14" s="101">
        <f t="shared" si="0"/>
        <v>0</v>
      </c>
      <c r="H14" s="101">
        <f t="shared" si="1"/>
        <v>0</v>
      </c>
      <c r="I14" s="87"/>
    </row>
    <row r="15" spans="1:13">
      <c r="A15" s="181" t="s">
        <v>33</v>
      </c>
      <c r="B15" s="182" t="s">
        <v>87</v>
      </c>
      <c r="C15" s="87">
        <v>1</v>
      </c>
      <c r="D15" s="100"/>
      <c r="E15" s="101">
        <f t="shared" si="2"/>
        <v>0</v>
      </c>
      <c r="F15" s="102">
        <v>0</v>
      </c>
      <c r="G15" s="101">
        <f t="shared" si="0"/>
        <v>0</v>
      </c>
      <c r="H15" s="101">
        <f t="shared" si="1"/>
        <v>0</v>
      </c>
      <c r="I15" s="87"/>
    </row>
    <row r="16" spans="1:13">
      <c r="A16" s="181"/>
      <c r="B16" s="182"/>
      <c r="C16" s="87">
        <v>1</v>
      </c>
      <c r="D16" s="100"/>
      <c r="E16" s="101">
        <f t="shared" si="2"/>
        <v>0</v>
      </c>
      <c r="F16" s="102">
        <v>0</v>
      </c>
      <c r="G16" s="101">
        <f t="shared" si="0"/>
        <v>0</v>
      </c>
      <c r="H16" s="101">
        <f t="shared" si="1"/>
        <v>0</v>
      </c>
      <c r="I16" s="87"/>
    </row>
    <row r="17" spans="1:14">
      <c r="A17" s="181"/>
      <c r="B17" s="182"/>
      <c r="C17" s="87">
        <v>1</v>
      </c>
      <c r="D17" s="100"/>
      <c r="E17" s="101">
        <f t="shared" si="2"/>
        <v>0</v>
      </c>
      <c r="F17" s="102">
        <v>0</v>
      </c>
      <c r="G17" s="101">
        <f>D17*(1+F17)</f>
        <v>0</v>
      </c>
      <c r="H17" s="101">
        <f t="shared" si="1"/>
        <v>0</v>
      </c>
      <c r="I17" s="87"/>
      <c r="K17" s="122"/>
      <c r="L17" s="122"/>
      <c r="M17" s="125"/>
      <c r="N17" s="123"/>
    </row>
    <row r="18" spans="1:14">
      <c r="A18" s="126" t="s">
        <v>38</v>
      </c>
      <c r="B18" s="99" t="s">
        <v>39</v>
      </c>
      <c r="C18" s="127">
        <v>1</v>
      </c>
      <c r="D18" s="100"/>
      <c r="E18" s="101">
        <f t="shared" si="2"/>
        <v>0</v>
      </c>
      <c r="F18" s="102">
        <v>0.23</v>
      </c>
      <c r="G18" s="100">
        <f t="shared" si="0"/>
        <v>0</v>
      </c>
      <c r="H18" s="101">
        <f t="shared" si="1"/>
        <v>0</v>
      </c>
      <c r="I18" s="87"/>
      <c r="K18" s="122"/>
      <c r="L18" s="122"/>
      <c r="M18" s="125"/>
      <c r="N18" s="123"/>
    </row>
    <row r="19" spans="1:14">
      <c r="A19" s="126" t="s">
        <v>41</v>
      </c>
      <c r="B19" s="99" t="s">
        <v>42</v>
      </c>
      <c r="C19" s="87">
        <v>1</v>
      </c>
      <c r="D19" s="100"/>
      <c r="E19" s="101">
        <f t="shared" si="2"/>
        <v>0</v>
      </c>
      <c r="F19" s="102">
        <v>0</v>
      </c>
      <c r="G19" s="101">
        <f t="shared" si="0"/>
        <v>0</v>
      </c>
      <c r="H19" s="101">
        <f t="shared" si="1"/>
        <v>0</v>
      </c>
      <c r="I19" s="87"/>
      <c r="K19" s="122"/>
      <c r="L19" s="122"/>
      <c r="M19" s="125"/>
      <c r="N19" s="123"/>
    </row>
    <row r="20" spans="1:14">
      <c r="A20" s="126" t="s">
        <v>44</v>
      </c>
      <c r="B20" s="99" t="s">
        <v>89</v>
      </c>
      <c r="C20" s="127">
        <v>1</v>
      </c>
      <c r="D20" s="100"/>
      <c r="E20" s="101">
        <f t="shared" si="2"/>
        <v>0</v>
      </c>
      <c r="F20" s="102">
        <v>0</v>
      </c>
      <c r="G20" s="101">
        <f t="shared" si="0"/>
        <v>0</v>
      </c>
      <c r="H20" s="101">
        <f t="shared" si="1"/>
        <v>0</v>
      </c>
      <c r="I20" s="87"/>
      <c r="K20" s="122"/>
      <c r="L20" s="122"/>
      <c r="M20" s="125"/>
      <c r="N20" s="123"/>
    </row>
    <row r="21" spans="1:14">
      <c r="A21" s="126" t="s">
        <v>47</v>
      </c>
      <c r="B21" s="99" t="s">
        <v>48</v>
      </c>
      <c r="C21" s="127">
        <v>1</v>
      </c>
      <c r="D21" s="100"/>
      <c r="E21" s="101">
        <f t="shared" si="2"/>
        <v>0</v>
      </c>
      <c r="F21" s="102">
        <v>0</v>
      </c>
      <c r="G21" s="101">
        <f t="shared" si="0"/>
        <v>0</v>
      </c>
      <c r="H21" s="101">
        <f t="shared" si="1"/>
        <v>0</v>
      </c>
      <c r="I21" s="87"/>
      <c r="K21" s="122"/>
      <c r="L21" s="122"/>
      <c r="M21" s="125"/>
      <c r="N21" s="123"/>
    </row>
    <row r="22" spans="1:14">
      <c r="A22" s="126" t="s">
        <v>50</v>
      </c>
      <c r="B22" s="99" t="s">
        <v>51</v>
      </c>
      <c r="C22" s="127">
        <v>4</v>
      </c>
      <c r="D22" s="100"/>
      <c r="E22" s="101">
        <f t="shared" si="2"/>
        <v>0</v>
      </c>
      <c r="F22" s="102">
        <v>0</v>
      </c>
      <c r="G22" s="101">
        <f t="shared" si="0"/>
        <v>0</v>
      </c>
      <c r="H22" s="101">
        <f t="shared" si="1"/>
        <v>0</v>
      </c>
      <c r="I22" s="87"/>
      <c r="K22" s="122"/>
      <c r="L22" s="122"/>
      <c r="M22" s="125"/>
    </row>
    <row r="23" spans="1:14">
      <c r="A23" s="126" t="s">
        <v>53</v>
      </c>
      <c r="B23" s="99" t="s">
        <v>90</v>
      </c>
      <c r="C23" s="127">
        <v>1</v>
      </c>
      <c r="D23" s="100"/>
      <c r="E23" s="101">
        <f t="shared" si="2"/>
        <v>0</v>
      </c>
      <c r="F23" s="102">
        <v>0</v>
      </c>
      <c r="G23" s="101">
        <f t="shared" si="0"/>
        <v>0</v>
      </c>
      <c r="H23" s="101">
        <f t="shared" si="1"/>
        <v>0</v>
      </c>
      <c r="I23" s="87"/>
    </row>
    <row r="24" spans="1:14">
      <c r="A24" s="126" t="s">
        <v>56</v>
      </c>
      <c r="B24" s="99" t="s">
        <v>57</v>
      </c>
      <c r="C24" s="127">
        <v>1</v>
      </c>
      <c r="D24" s="100"/>
      <c r="E24" s="101">
        <f t="shared" si="2"/>
        <v>0</v>
      </c>
      <c r="F24" s="102">
        <v>0</v>
      </c>
      <c r="G24" s="101">
        <f t="shared" si="0"/>
        <v>0</v>
      </c>
      <c r="H24" s="101">
        <f t="shared" si="1"/>
        <v>0</v>
      </c>
      <c r="I24" s="87"/>
    </row>
    <row r="25" spans="1:14" ht="15.75" thickBot="1">
      <c r="A25" s="128" t="s">
        <v>59</v>
      </c>
      <c r="B25" s="110" t="s">
        <v>60</v>
      </c>
      <c r="C25" s="129">
        <v>1</v>
      </c>
      <c r="D25" s="112"/>
      <c r="E25" s="113">
        <f t="shared" si="2"/>
        <v>0</v>
      </c>
      <c r="F25" s="114">
        <v>0.23</v>
      </c>
      <c r="G25" s="113">
        <f t="shared" si="0"/>
        <v>0</v>
      </c>
      <c r="H25" s="113">
        <f t="shared" si="1"/>
        <v>0</v>
      </c>
      <c r="I25" s="111"/>
    </row>
    <row r="26" spans="1:14">
      <c r="B26" s="130"/>
      <c r="F26" s="132"/>
    </row>
    <row r="27" spans="1:14" ht="15.75" thickBot="1">
      <c r="B27" s="130"/>
      <c r="F27" s="132"/>
    </row>
    <row r="28" spans="1:14" ht="30.95" customHeight="1">
      <c r="A28" s="183" t="s">
        <v>62</v>
      </c>
      <c r="B28" s="184"/>
      <c r="C28" s="184"/>
      <c r="D28" s="184"/>
      <c r="E28" s="184"/>
      <c r="F28" s="184"/>
      <c r="G28" s="184"/>
      <c r="H28" s="184"/>
      <c r="I28" s="184"/>
      <c r="L28" s="122"/>
    </row>
    <row r="29" spans="1:14">
      <c r="A29" s="98" t="s">
        <v>10</v>
      </c>
      <c r="B29" s="149" t="s">
        <v>31</v>
      </c>
      <c r="C29" s="87">
        <v>1</v>
      </c>
      <c r="D29" s="100"/>
      <c r="E29" s="101">
        <f>D29*C29</f>
        <v>0</v>
      </c>
      <c r="F29" s="102">
        <v>0</v>
      </c>
      <c r="G29" s="101">
        <f>D29*(1+F29)</f>
        <v>0</v>
      </c>
      <c r="H29" s="101">
        <f>G29*C29</f>
        <v>0</v>
      </c>
      <c r="I29" s="87"/>
      <c r="L29" s="122"/>
    </row>
    <row r="30" spans="1:14">
      <c r="A30" s="181" t="s">
        <v>64</v>
      </c>
      <c r="B30" s="182" t="s">
        <v>87</v>
      </c>
      <c r="C30" s="87">
        <v>1</v>
      </c>
      <c r="D30" s="100"/>
      <c r="E30" s="101">
        <f>D30*C30</f>
        <v>0</v>
      </c>
      <c r="F30" s="102">
        <v>0</v>
      </c>
      <c r="G30" s="101">
        <f>D30*(1+F30)</f>
        <v>0</v>
      </c>
      <c r="H30" s="101">
        <f>G30*C30</f>
        <v>0</v>
      </c>
      <c r="I30" s="87"/>
      <c r="L30" s="122"/>
    </row>
    <row r="31" spans="1:14">
      <c r="A31" s="181"/>
      <c r="B31" s="182"/>
      <c r="C31" s="87">
        <v>1</v>
      </c>
      <c r="D31" s="100"/>
      <c r="E31" s="101">
        <f>D31*C31</f>
        <v>0</v>
      </c>
      <c r="F31" s="102">
        <v>0</v>
      </c>
      <c r="G31" s="101">
        <f>D31*(1+F31)</f>
        <v>0</v>
      </c>
      <c r="H31" s="101">
        <f>G31*C31</f>
        <v>0</v>
      </c>
      <c r="I31" s="87"/>
      <c r="L31" s="122"/>
    </row>
    <row r="32" spans="1:14" ht="15.75" thickBot="1">
      <c r="A32" s="185"/>
      <c r="B32" s="186"/>
      <c r="C32" s="111">
        <v>1</v>
      </c>
      <c r="D32" s="112"/>
      <c r="E32" s="113">
        <f>D32*C32</f>
        <v>0</v>
      </c>
      <c r="F32" s="114">
        <v>0</v>
      </c>
      <c r="G32" s="113">
        <f>D32*(1+F32)</f>
        <v>0</v>
      </c>
      <c r="H32" s="113">
        <f>G32*C32</f>
        <v>0</v>
      </c>
      <c r="I32" s="111"/>
      <c r="L32" s="122"/>
    </row>
    <row r="33" spans="1:12">
      <c r="L33" s="122"/>
    </row>
    <row r="34" spans="1:12" ht="15.75" thickBot="1">
      <c r="L34" s="122"/>
    </row>
    <row r="35" spans="1:12" ht="30" customHeight="1">
      <c r="A35" s="187" t="s">
        <v>65</v>
      </c>
      <c r="B35" s="188"/>
      <c r="C35" s="188"/>
      <c r="D35" s="188"/>
      <c r="E35" s="188"/>
      <c r="F35" s="188"/>
      <c r="G35" s="188"/>
      <c r="H35" s="188"/>
      <c r="I35" s="188"/>
    </row>
    <row r="36" spans="1:12">
      <c r="A36" s="181" t="s">
        <v>10</v>
      </c>
      <c r="B36" s="182" t="s">
        <v>31</v>
      </c>
      <c r="C36" s="87">
        <v>1</v>
      </c>
      <c r="D36" s="100"/>
      <c r="E36" s="101">
        <f>D36*C36</f>
        <v>0</v>
      </c>
      <c r="F36" s="102">
        <v>0</v>
      </c>
      <c r="G36" s="101">
        <f t="shared" ref="G36:G43" si="3">D36*(1+F36)</f>
        <v>0</v>
      </c>
      <c r="H36" s="101">
        <f>G36*C36</f>
        <v>0</v>
      </c>
      <c r="I36" s="87"/>
    </row>
    <row r="37" spans="1:12">
      <c r="A37" s="181"/>
      <c r="B37" s="182"/>
      <c r="C37" s="87">
        <v>1</v>
      </c>
      <c r="D37" s="100"/>
      <c r="E37" s="101">
        <f>D37*C37</f>
        <v>0</v>
      </c>
      <c r="F37" s="102">
        <v>0</v>
      </c>
      <c r="G37" s="101">
        <f t="shared" si="3"/>
        <v>0</v>
      </c>
      <c r="H37" s="101">
        <f>G37*C36</f>
        <v>0</v>
      </c>
      <c r="I37" s="87"/>
    </row>
    <row r="38" spans="1:12">
      <c r="A38" s="181" t="s">
        <v>14</v>
      </c>
      <c r="B38" s="182" t="s">
        <v>87</v>
      </c>
      <c r="C38" s="127">
        <v>1</v>
      </c>
      <c r="D38" s="100"/>
      <c r="E38" s="101">
        <f t="shared" ref="E38:E43" si="4">D38*C38</f>
        <v>0</v>
      </c>
      <c r="F38" s="102">
        <v>0</v>
      </c>
      <c r="G38" s="101">
        <f t="shared" si="3"/>
        <v>0</v>
      </c>
      <c r="H38" s="101">
        <f t="shared" ref="H38:H43" si="5">G38*C38</f>
        <v>0</v>
      </c>
      <c r="I38" s="87"/>
    </row>
    <row r="39" spans="1:12">
      <c r="A39" s="181"/>
      <c r="B39" s="182"/>
      <c r="C39" s="127">
        <v>1</v>
      </c>
      <c r="D39" s="100"/>
      <c r="E39" s="101">
        <f t="shared" si="4"/>
        <v>0</v>
      </c>
      <c r="F39" s="102">
        <v>0</v>
      </c>
      <c r="G39" s="101">
        <f t="shared" si="3"/>
        <v>0</v>
      </c>
      <c r="H39" s="101">
        <f t="shared" si="5"/>
        <v>0</v>
      </c>
      <c r="I39" s="87"/>
    </row>
    <row r="40" spans="1:12">
      <c r="A40" s="181"/>
      <c r="B40" s="182"/>
      <c r="C40" s="87">
        <v>1</v>
      </c>
      <c r="D40" s="100"/>
      <c r="E40" s="101">
        <f t="shared" si="4"/>
        <v>0</v>
      </c>
      <c r="F40" s="102">
        <v>0</v>
      </c>
      <c r="G40" s="101">
        <f t="shared" si="3"/>
        <v>0</v>
      </c>
      <c r="H40" s="101">
        <f t="shared" si="5"/>
        <v>0</v>
      </c>
      <c r="I40" s="87"/>
    </row>
    <row r="41" spans="1:12">
      <c r="A41" s="103" t="s">
        <v>18</v>
      </c>
      <c r="B41" s="104" t="s">
        <v>83</v>
      </c>
      <c r="C41" s="105">
        <v>1</v>
      </c>
      <c r="D41" s="100"/>
      <c r="E41" s="106">
        <f t="shared" si="4"/>
        <v>0</v>
      </c>
      <c r="F41" s="107">
        <v>0.23</v>
      </c>
      <c r="G41" s="108">
        <f t="shared" si="3"/>
        <v>0</v>
      </c>
      <c r="H41" s="106">
        <f t="shared" si="5"/>
        <v>0</v>
      </c>
      <c r="I41" s="146"/>
    </row>
    <row r="42" spans="1:12" ht="18" customHeight="1">
      <c r="A42" s="103" t="s">
        <v>24</v>
      </c>
      <c r="B42" s="104" t="s">
        <v>28</v>
      </c>
      <c r="C42" s="105">
        <v>1</v>
      </c>
      <c r="D42" s="100"/>
      <c r="E42" s="106">
        <f t="shared" si="4"/>
        <v>0</v>
      </c>
      <c r="F42" s="107">
        <v>0.23</v>
      </c>
      <c r="G42" s="108">
        <f t="shared" si="3"/>
        <v>0</v>
      </c>
      <c r="H42" s="106">
        <f t="shared" si="5"/>
        <v>0</v>
      </c>
      <c r="I42" s="146"/>
    </row>
    <row r="43" spans="1:12" ht="18" customHeight="1" thickBot="1">
      <c r="A43" s="109" t="s">
        <v>27</v>
      </c>
      <c r="B43" s="110" t="s">
        <v>11</v>
      </c>
      <c r="C43" s="111">
        <v>1</v>
      </c>
      <c r="D43" s="112"/>
      <c r="E43" s="113">
        <f t="shared" si="4"/>
        <v>0</v>
      </c>
      <c r="F43" s="114">
        <v>0.23</v>
      </c>
      <c r="G43" s="113">
        <f t="shared" si="3"/>
        <v>0</v>
      </c>
      <c r="H43" s="113">
        <f t="shared" si="5"/>
        <v>0</v>
      </c>
      <c r="I43" s="111"/>
    </row>
    <row r="44" spans="1:12" ht="18" customHeight="1">
      <c r="A44" s="134"/>
      <c r="B44" s="135"/>
      <c r="C44" s="136"/>
      <c r="D44" s="137"/>
      <c r="E44" s="137"/>
      <c r="F44" s="138"/>
      <c r="G44" s="133"/>
      <c r="H44" s="137"/>
      <c r="I44" s="134"/>
    </row>
    <row r="45" spans="1:12" ht="18" customHeight="1" thickBot="1">
      <c r="A45" s="134"/>
      <c r="B45" s="135"/>
      <c r="C45" s="136"/>
      <c r="D45" s="137"/>
      <c r="E45" s="137"/>
      <c r="F45" s="138"/>
      <c r="G45" s="133"/>
      <c r="H45" s="137"/>
      <c r="I45" s="134"/>
    </row>
    <row r="46" spans="1:12" ht="29.1" customHeight="1">
      <c r="A46" s="187" t="s">
        <v>75</v>
      </c>
      <c r="B46" s="188"/>
      <c r="C46" s="188"/>
      <c r="D46" s="188"/>
      <c r="E46" s="188"/>
      <c r="F46" s="188"/>
      <c r="G46" s="188"/>
      <c r="H46" s="188"/>
      <c r="I46" s="188"/>
    </row>
    <row r="47" spans="1:12">
      <c r="A47" s="181" t="s">
        <v>10</v>
      </c>
      <c r="B47" s="182" t="s">
        <v>87</v>
      </c>
      <c r="C47" s="127">
        <v>1</v>
      </c>
      <c r="D47" s="100"/>
      <c r="E47" s="101">
        <f>D47*C47</f>
        <v>0</v>
      </c>
      <c r="F47" s="102">
        <v>0</v>
      </c>
      <c r="G47" s="101">
        <f>D47*(1+F47)</f>
        <v>0</v>
      </c>
      <c r="H47" s="101">
        <f>G47*C47</f>
        <v>0</v>
      </c>
      <c r="I47" s="87"/>
    </row>
    <row r="48" spans="1:12">
      <c r="A48" s="181"/>
      <c r="B48" s="182"/>
      <c r="C48" s="127">
        <v>1</v>
      </c>
      <c r="D48" s="100"/>
      <c r="E48" s="101">
        <f>D48*C48</f>
        <v>0</v>
      </c>
      <c r="F48" s="102">
        <v>0</v>
      </c>
      <c r="G48" s="101">
        <f>D48*(1+F48)</f>
        <v>0</v>
      </c>
      <c r="H48" s="101">
        <f>G48*C48</f>
        <v>0</v>
      </c>
      <c r="I48" s="87"/>
    </row>
    <row r="49" spans="1:11" ht="15.75" thickBot="1">
      <c r="A49" s="185"/>
      <c r="B49" s="186"/>
      <c r="C49" s="111">
        <v>1</v>
      </c>
      <c r="D49" s="112"/>
      <c r="E49" s="113">
        <f>D49*C49</f>
        <v>0</v>
      </c>
      <c r="F49" s="114">
        <v>0</v>
      </c>
      <c r="G49" s="113">
        <f>D49*(1+F49)</f>
        <v>0</v>
      </c>
      <c r="H49" s="113">
        <f>G49*C49</f>
        <v>0</v>
      </c>
      <c r="I49" s="111"/>
    </row>
    <row r="50" spans="1:11">
      <c r="A50" s="139"/>
    </row>
    <row r="51" spans="1:11" ht="15.75" thickBot="1">
      <c r="A51" s="139"/>
    </row>
    <row r="52" spans="1:11" ht="30" customHeight="1">
      <c r="A52" s="189" t="s">
        <v>76</v>
      </c>
      <c r="B52" s="190"/>
      <c r="C52" s="190"/>
      <c r="D52" s="190"/>
      <c r="E52" s="190"/>
      <c r="F52" s="190"/>
      <c r="G52" s="190"/>
      <c r="H52" s="190"/>
      <c r="I52" s="190"/>
    </row>
    <row r="53" spans="1:11">
      <c r="A53" s="191" t="s">
        <v>10</v>
      </c>
      <c r="B53" s="193" t="s">
        <v>88</v>
      </c>
      <c r="C53" s="105">
        <v>1</v>
      </c>
      <c r="D53" s="100"/>
      <c r="E53" s="106">
        <f>D53*C53</f>
        <v>0</v>
      </c>
      <c r="F53" s="107">
        <v>0</v>
      </c>
      <c r="G53" s="106">
        <f>D53*(1+F53)</f>
        <v>0</v>
      </c>
      <c r="H53" s="106">
        <f>G53*C53</f>
        <v>0</v>
      </c>
      <c r="I53" s="146"/>
    </row>
    <row r="54" spans="1:11">
      <c r="A54" s="191"/>
      <c r="B54" s="180"/>
      <c r="C54" s="105">
        <v>1</v>
      </c>
      <c r="D54" s="100"/>
      <c r="E54" s="106">
        <f>D54*C54</f>
        <v>0</v>
      </c>
      <c r="F54" s="107">
        <v>0</v>
      </c>
      <c r="G54" s="106">
        <f>D54*(1+F54)</f>
        <v>0</v>
      </c>
      <c r="H54" s="106">
        <f>G54*C54</f>
        <v>0</v>
      </c>
      <c r="I54" s="146"/>
    </row>
    <row r="55" spans="1:11" ht="15.75" thickBot="1">
      <c r="A55" s="192"/>
      <c r="B55" s="194"/>
      <c r="C55" s="140">
        <v>1</v>
      </c>
      <c r="D55" s="112"/>
      <c r="E55" s="141">
        <f>D55*C55</f>
        <v>0</v>
      </c>
      <c r="F55" s="142">
        <v>0</v>
      </c>
      <c r="G55" s="141">
        <f>D55*(1+F55)</f>
        <v>0</v>
      </c>
      <c r="H55" s="141">
        <f>G55*C55</f>
        <v>0</v>
      </c>
      <c r="I55" s="147"/>
    </row>
    <row r="56" spans="1:11">
      <c r="K56" s="150"/>
    </row>
    <row r="57" spans="1:11" ht="15.75">
      <c r="D57" s="196" t="s">
        <v>97</v>
      </c>
      <c r="E57" s="195">
        <f>E7+E8+E9+E10+E11+E12+E13+E14+E15+E16+E17+E18+E19+E20+E21+E22+E23+E24+E25+E29+E30+E31+E32+E36+E37+E38+E39+E40+E41+E42+E43+E47+E48+E49+E53+E54+E55</f>
        <v>0</v>
      </c>
      <c r="G57" s="196" t="s">
        <v>98</v>
      </c>
      <c r="H57" s="195">
        <f>H7+H8+H9+H10+H11+H12+H13+H14+H15+H16+H17+H18+H19+H20+H21+H22+H23+H24+H25+H29+H30+H31+H32+H36+H37+H38+H39+H40+H41+H42+H43+H47+H48+H49+H53+H54+H55</f>
        <v>0</v>
      </c>
      <c r="K57" s="120"/>
    </row>
    <row r="58" spans="1:11">
      <c r="K58" s="121"/>
    </row>
  </sheetData>
  <autoFilter ref="A5:I25"/>
  <mergeCells count="19">
    <mergeCell ref="A53:A55"/>
    <mergeCell ref="B53:B55"/>
    <mergeCell ref="A46:I46"/>
    <mergeCell ref="A52:I52"/>
    <mergeCell ref="A38:A40"/>
    <mergeCell ref="B38:B40"/>
    <mergeCell ref="A47:A49"/>
    <mergeCell ref="B47:B49"/>
    <mergeCell ref="A28:I28"/>
    <mergeCell ref="A30:A32"/>
    <mergeCell ref="B30:B32"/>
    <mergeCell ref="A36:A37"/>
    <mergeCell ref="B36:B37"/>
    <mergeCell ref="A35:I35"/>
    <mergeCell ref="A6:I6"/>
    <mergeCell ref="A9:A11"/>
    <mergeCell ref="B9:B11"/>
    <mergeCell ref="A15:A17"/>
    <mergeCell ref="B15:B17"/>
  </mergeCells>
  <pageMargins left="0.7" right="0.7" top="0.75" bottom="0.75" header="0.3" footer="0.3"/>
  <pageSetup paperSize="8" scale="7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PANS</vt:lpstr>
      <vt:lpstr>Kosztorys 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Maciej Krukar</cp:lastModifiedBy>
  <cp:revision/>
  <cp:lastPrinted>2024-05-10T12:15:29Z</cp:lastPrinted>
  <dcterms:created xsi:type="dcterms:W3CDTF">2024-03-12T09:00:52Z</dcterms:created>
  <dcterms:modified xsi:type="dcterms:W3CDTF">2024-05-10T12:15:41Z</dcterms:modified>
  <cp:category/>
  <cp:contentStatus/>
</cp:coreProperties>
</file>