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F047F327-1C5A-40EC-99CF-E07973CF35F9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DROGI_K OFERT." sheetId="12" r:id="rId1"/>
  </sheets>
  <externalReferences>
    <externalReference r:id="rId2"/>
  </externalReferences>
  <definedNames>
    <definedName name="dane" localSheetId="0">#REF!</definedName>
    <definedName name="dane">#REF!</definedName>
    <definedName name="gr">[1]Konwersja!$K$10</definedName>
    <definedName name="kurs">4.2735</definedName>
    <definedName name="_xlnm.Print_Area" localSheetId="0">'DROGI_K OFERT.'!$A$1:$H$70</definedName>
    <definedName name="_xlnm.Print_Titles" localSheetId="0">'DROGI_K OFERT.'!$1:$6</definedName>
    <definedName name="wynik">ROUND(szacuj,2)</definedName>
    <definedName name="zł">[1]Konwersja!$K$8</definedName>
  </definedNames>
  <calcPr calcId="191029"/>
</workbook>
</file>

<file path=xl/calcChain.xml><?xml version="1.0" encoding="utf-8"?>
<calcChain xmlns="http://schemas.openxmlformats.org/spreadsheetml/2006/main">
  <c r="H67" i="12" l="1"/>
  <c r="H55" i="12"/>
  <c r="H56" i="12" s="1"/>
  <c r="H36" i="12"/>
  <c r="H37" i="12" s="1"/>
  <c r="H61" i="12"/>
  <c r="H64" i="12"/>
  <c r="H42" i="12"/>
  <c r="H43" i="12" s="1"/>
  <c r="H63" i="12"/>
  <c r="H12" i="12"/>
  <c r="F16" i="12"/>
  <c r="F30" i="12"/>
  <c r="H30" i="12" s="1"/>
  <c r="F31" i="12" l="1"/>
  <c r="H9" i="12"/>
  <c r="H24" i="12"/>
  <c r="H21" i="12"/>
  <c r="H49" i="12" l="1"/>
  <c r="H52" i="12"/>
  <c r="H51" i="12"/>
  <c r="H50" i="12"/>
  <c r="H31" i="12"/>
  <c r="H32" i="12" l="1"/>
  <c r="H60" i="12" l="1"/>
  <c r="H69" i="12" s="1"/>
  <c r="H48" i="12"/>
  <c r="H53" i="12" s="1"/>
  <c r="H45" i="12"/>
  <c r="H46" i="12" s="1"/>
  <c r="H39" i="12"/>
  <c r="H40" i="12" s="1"/>
  <c r="H27" i="12"/>
  <c r="H28" i="12" s="1"/>
  <c r="H25" i="12"/>
  <c r="H16" i="12"/>
  <c r="H17" i="12" s="1"/>
  <c r="H18" i="12" s="1"/>
  <c r="H11" i="12"/>
  <c r="H13" i="12" s="1"/>
  <c r="H57" i="12" l="1"/>
  <c r="A30" i="12"/>
  <c r="A31" i="12" s="1"/>
  <c r="A48" i="12" s="1"/>
  <c r="A49" i="12" s="1"/>
  <c r="A50" i="12" s="1"/>
  <c r="A51" i="12" s="1"/>
  <c r="A52" i="12" s="1"/>
  <c r="H22" i="12"/>
  <c r="H33" i="12" s="1"/>
  <c r="H70" i="12" s="1"/>
</calcChain>
</file>

<file path=xl/sharedStrings.xml><?xml version="1.0" encoding="utf-8"?>
<sst xmlns="http://schemas.openxmlformats.org/spreadsheetml/2006/main" count="122" uniqueCount="92">
  <si>
    <t>Cena jednostkowa</t>
  </si>
  <si>
    <t>Nazwa</t>
  </si>
  <si>
    <t>Ilość</t>
  </si>
  <si>
    <t>D.01.00.00</t>
  </si>
  <si>
    <t>ROBOTY PRZYGOTOWAWCZE</t>
  </si>
  <si>
    <t>D.01.01.01</t>
  </si>
  <si>
    <t>Odtworzenie trasy i punktów wysokościowych</t>
  </si>
  <si>
    <t>km</t>
  </si>
  <si>
    <t>D.01.02.03</t>
  </si>
  <si>
    <t xml:space="preserve">Rozbiórki obiektów budowlanych </t>
  </si>
  <si>
    <t>mb</t>
  </si>
  <si>
    <t>m2</t>
  </si>
  <si>
    <t>RAZEM ROBOTY PRZYGOTOWAWCZE</t>
  </si>
  <si>
    <t>D.02.00.00</t>
  </si>
  <si>
    <t>ROBOTY ZIEMNE</t>
  </si>
  <si>
    <t>D.02.01.01</t>
  </si>
  <si>
    <t>Wykonanie wykopów</t>
  </si>
  <si>
    <t>RAZEM ROBOTY ZIEMNE</t>
  </si>
  <si>
    <t>D.04.00.00</t>
  </si>
  <si>
    <t>PODBUDOWY</t>
  </si>
  <si>
    <t>Podbudowa z mieszanki niezwiązanej</t>
  </si>
  <si>
    <t>Podbudowa z betonu asfaltowego</t>
  </si>
  <si>
    <t>RAZEM PODBUDOWY</t>
  </si>
  <si>
    <t>D.05.00.00</t>
  </si>
  <si>
    <t>NAWIERZCHNIE</t>
  </si>
  <si>
    <t>Nawierzchnia z betonu asfaltowego - warstwa wiążąca</t>
  </si>
  <si>
    <t>RAZEM NAWIERZCHNIE</t>
  </si>
  <si>
    <t>D.07.00.00</t>
  </si>
  <si>
    <t>URZĄDZENIA BEZPIECZEŃSTWA RUCHU</t>
  </si>
  <si>
    <t>D.07.01.01</t>
  </si>
  <si>
    <t>Oznakowanie poziome</t>
  </si>
  <si>
    <t>RAZEM URZĄDZENIA BEZPIECZEŃSTWA RUCHU</t>
  </si>
  <si>
    <t>Podstawa</t>
  </si>
  <si>
    <t>Opis robót</t>
  </si>
  <si>
    <t>Nr ST</t>
  </si>
  <si>
    <t>Nr poz.</t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</si>
  <si>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</si>
  <si>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</si>
  <si>
    <t>Jm</t>
  </si>
  <si>
    <t>Wartość</t>
  </si>
  <si>
    <t>Podbudowa z mieszanki kruszywa związanego cementem</t>
  </si>
  <si>
    <t>D.04.03.01</t>
  </si>
  <si>
    <t>Oczyszczenie i skropienie nawierzchni</t>
  </si>
  <si>
    <t>D.04.04.02b</t>
  </si>
  <si>
    <t>D.04.07.01a</t>
  </si>
  <si>
    <t>D.05.03.05b</t>
  </si>
  <si>
    <t>D.05.03.13a</t>
  </si>
  <si>
    <t>D-05.03.23a</t>
  </si>
  <si>
    <t xml:space="preserve">- zakres objęty inwestycją - liniowe roboty ziemne (drogi) </t>
  </si>
  <si>
    <t>m</t>
  </si>
  <si>
    <t>D.04.05.01</t>
  </si>
  <si>
    <t>- podbudowa zasadnicza z kruszywa niezwiązanego C90/3 - 0/31,5, gr. 20 cm</t>
  </si>
  <si>
    <t>Nawierzchnia betonowa i z elementów betonowych</t>
  </si>
  <si>
    <t>- warstwa ścieralna z betonu nawierzchniiowego C30/37, gr. 28 cm</t>
  </si>
  <si>
    <t>- nawierzchnia z kostki betonowej typu "behaton" (niefazowana, barwy szarej), gr. 8 cm na podsypce cementowo-piaskowej 1:4, gr. 3 cm</t>
  </si>
  <si>
    <t>- nawierzchnia z kostki betonowej typu "behaton" (niefazowana, barwy czerwonej), gr. 8 cm na podsypce cementowo-piaskowej 1:4, gr. 3 cm</t>
  </si>
  <si>
    <t>- oczyszczenie i skropienie warstw konstrukcyjnych niebitumicznych</t>
  </si>
  <si>
    <t>- oczyszczenie i skropienie warstw konstrukcyjnych bitumicznych</t>
  </si>
  <si>
    <t>- ułożenie płytek fakturowanych (z wypustkami) barwy żółtej, 30x30 cm, gr. 8 cm</t>
  </si>
  <si>
    <t>- ułożenie ścieku przykrawężnikowego z kostki betonowej typu "holland", gr. 8 cm</t>
  </si>
  <si>
    <t>Nawierzchnia z betonu asfaltowego- warstwa ścieralna</t>
  </si>
  <si>
    <t>- oznakowanie poziome grubowarstwowe</t>
  </si>
  <si>
    <t>Nawierzchnia z betonu asfaltoweo - warstwa ścieralna</t>
  </si>
  <si>
    <t>- podbudowa pomocnicza z mieszanki związanej cementem C5/6, gr. 15 cm</t>
  </si>
  <si>
    <t xml:space="preserve">- warstwa podbudowy z betonu asfaltowego AC22P o gr. 12 cm </t>
  </si>
  <si>
    <t>- warstwa ścieralna z SMA 11 o gr. 4 cm</t>
  </si>
  <si>
    <t>D.05.04.01</t>
  </si>
  <si>
    <t>Wzmocnienie styków nawierzchni geosyntetykiem</t>
  </si>
  <si>
    <t>- geosiatka do połączeń asfaltowych min. 100/100 kN/m</t>
  </si>
  <si>
    <t>Wzmocnenie styków nawierzchni geosyntetykiem</t>
  </si>
  <si>
    <t>D.05.03.11</t>
  </si>
  <si>
    <t>Frezowanie nawierzchni asfaltowych na zimno</t>
  </si>
  <si>
    <t>Oznakowanie pionowe</t>
  </si>
  <si>
    <t>D.07.01.02</t>
  </si>
  <si>
    <t>- tablice E-2b (4 szt.) - grupa V</t>
  </si>
  <si>
    <t>D.08.01.02a</t>
  </si>
  <si>
    <t>Krawężniki kamienne</t>
  </si>
  <si>
    <t>- ustawienie krawężników kamiennych 20x30 cm, na podsypce cementowo-piaskowej 1:4, gr. 5 cm na ławie betonowej z oporem C16/20 (wykorzystanie krawężników z rozbiórki)</t>
  </si>
  <si>
    <t>D.08.00.00</t>
  </si>
  <si>
    <t>ELEMENTY ULIC</t>
  </si>
  <si>
    <t>- nawierzchnia z kostki betonowej typu, gr. 8 cm na podsypce cementowo-piaskowej 1:4 - przełożenie istniejącej kostki</t>
  </si>
  <si>
    <t>- rozbiórka istniejących krawężników (do wykorzystania)</t>
  </si>
  <si>
    <t>- rozbiórka istniejącej nawierzchni z betonowej kostki brukowej wraz z podbudową  (kostka do wykorzystania)</t>
  </si>
  <si>
    <t xml:space="preserve">- warstwa wiążąca AC16W o gr. 8 cm </t>
  </si>
  <si>
    <t>- tablice F11 - średnie - (8 szt)</t>
  </si>
  <si>
    <t>Branża drogowa i OR</t>
  </si>
  <si>
    <t>Razem wartość kosztorysowa - Branża drogowa i OR</t>
  </si>
  <si>
    <t>- wykonanie wykopów z wywozem oraz utylizacją urobku</t>
  </si>
  <si>
    <t>- frezowanie 4cm istniejącej warstwy ścieralnej z wywozem i utylizacją materiału z rozbiórki</t>
  </si>
  <si>
    <t xml:space="preserve">Wykonanie robót związanych z wprowadzeniem nowej organizacji ruchu wraz z korektą
geometrii elementów drogi na skrzyżowaniu drogi wojewódzkiej nr 503 w ciągu ul. Browarnej z drogą powiatową nr 2109N w ciągu ul. Trasy Unii Europejskiej i Brzeskiej w Elblągu </t>
  </si>
  <si>
    <t>KOSZTORYS OFERTOWY - BRANŻA DROGOWA I OR - ZAŁĄCZNIK NR 3</t>
  </si>
  <si>
    <t>- istniejące oznakownie poziome do usunięcia np. poprzez mikrofrezowanie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</si>
</sst>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;\-\ #,##0.00\ ;0.00\ "/>
    <numFmt numFmtId="166" formatCode="#,##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name val="Arial CE"/>
      <family val="2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i/>
      <sz val="13"/>
      <color rgb="FFFF0000"/>
      <name val="Arial Narrow"/>
      <family val="2"/>
      <charset val="238"/>
    </font>
    <font>
      <sz val="10"/>
      <color rgb="FFFF0000"/>
      <name val="Arial Narrow"/>
      <family val="2"/>
    </font>
    <font>
      <b/>
      <sz val="10"/>
      <color rgb="FFFF0000"/>
      <name val="Arial CE"/>
      <family val="2"/>
      <charset val="238"/>
    </font>
    <font>
      <sz val="12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2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64"/>
      <name val="Arial"/>
      <family val="2"/>
      <charset val="238"/>
    </font>
    <font>
      <sz val="10"/>
      <color indexed="64"/>
      <name val="Arial"/>
      <family val="2"/>
      <charset val="238"/>
    </font>
    <font>
      <i/>
      <sz val="8"/>
      <color indexed="64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164" fontId="8" fillId="0" borderId="0" applyFill="0" applyBorder="0" applyAlignment="0" applyProtection="0"/>
    <xf numFmtId="0" fontId="31" fillId="0" borderId="0"/>
    <xf numFmtId="0" fontId="2" fillId="0" borderId="0"/>
    <xf numFmtId="0" fontId="32" fillId="0" borderId="0"/>
    <xf numFmtId="0" fontId="33" fillId="0" borderId="0"/>
    <xf numFmtId="0" fontId="8" fillId="0" borderId="0"/>
    <xf numFmtId="0" fontId="8" fillId="0" borderId="0"/>
    <xf numFmtId="0" fontId="36" fillId="0" borderId="0"/>
    <xf numFmtId="44" fontId="31" fillId="0" borderId="0" applyFont="0" applyFill="0" applyBorder="0" applyAlignment="0" applyProtection="0"/>
    <xf numFmtId="0" fontId="32" fillId="0" borderId="0"/>
    <xf numFmtId="44" fontId="3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 vertical="center"/>
    </xf>
    <xf numFmtId="1" fontId="10" fillId="0" borderId="0" xfId="3" applyNumberFormat="1" applyFont="1" applyAlignment="1">
      <alignment horizontal="center" vertical="center"/>
    </xf>
    <xf numFmtId="1" fontId="5" fillId="0" borderId="0" xfId="3" applyNumberFormat="1" applyFont="1" applyAlignment="1">
      <alignment horizontal="center"/>
    </xf>
    <xf numFmtId="165" fontId="13" fillId="0" borderId="0" xfId="4" applyNumberFormat="1" applyFont="1" applyAlignment="1">
      <alignment horizontal="center" vertical="center" wrapText="1"/>
    </xf>
    <xf numFmtId="1" fontId="10" fillId="0" borderId="0" xfId="4" applyNumberFormat="1" applyFont="1" applyAlignment="1">
      <alignment horizontal="center" vertical="center"/>
    </xf>
    <xf numFmtId="1" fontId="14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left" vertical="top" wrapText="1"/>
    </xf>
    <xf numFmtId="1" fontId="16" fillId="0" borderId="0" xfId="4" applyNumberFormat="1" applyFont="1" applyAlignment="1">
      <alignment vertical="center"/>
    </xf>
    <xf numFmtId="0" fontId="15" fillId="0" borderId="0" xfId="4" applyFont="1" applyAlignment="1">
      <alignment vertical="top" wrapText="1"/>
    </xf>
    <xf numFmtId="0" fontId="5" fillId="0" borderId="0" xfId="3" applyFont="1" applyAlignment="1">
      <alignment vertical="center"/>
    </xf>
    <xf numFmtId="0" fontId="17" fillId="0" borderId="0" xfId="3" applyFont="1"/>
    <xf numFmtId="0" fontId="5" fillId="0" borderId="0" xfId="2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2" fontId="3" fillId="0" borderId="3" xfId="3" applyNumberFormat="1" applyFont="1" applyBorder="1" applyAlignment="1">
      <alignment horizontal="center" vertical="center"/>
    </xf>
    <xf numFmtId="2" fontId="3" fillId="0" borderId="2" xfId="3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1" fontId="21" fillId="0" borderId="0" xfId="3" applyNumberFormat="1" applyFont="1" applyAlignment="1">
      <alignment horizontal="center" vertical="center"/>
    </xf>
    <xf numFmtId="1" fontId="22" fillId="0" borderId="0" xfId="3" applyNumberFormat="1" applyFont="1" applyAlignment="1">
      <alignment horizontal="center" vertical="center"/>
    </xf>
    <xf numFmtId="1" fontId="21" fillId="0" borderId="0" xfId="3" applyNumberFormat="1" applyFont="1" applyAlignment="1">
      <alignment horizontal="center"/>
    </xf>
    <xf numFmtId="1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center" vertical="center"/>
    </xf>
    <xf numFmtId="1" fontId="24" fillId="0" borderId="0" xfId="4" applyNumberFormat="1" applyFont="1" applyAlignment="1">
      <alignment vertical="center"/>
    </xf>
    <xf numFmtId="0" fontId="25" fillId="0" borderId="0" xfId="4" applyFont="1" applyAlignment="1">
      <alignment vertical="top" wrapText="1"/>
    </xf>
    <xf numFmtId="49" fontId="20" fillId="0" borderId="0" xfId="3" applyNumberFormat="1" applyFont="1" applyAlignment="1">
      <alignment vertical="center"/>
    </xf>
    <xf numFmtId="44" fontId="20" fillId="0" borderId="0" xfId="3" applyNumberFormat="1" applyFont="1" applyAlignment="1">
      <alignment horizontal="center" vertical="center"/>
    </xf>
    <xf numFmtId="44" fontId="20" fillId="0" borderId="0" xfId="3" applyNumberFormat="1" applyFont="1" applyAlignment="1">
      <alignment vertical="center"/>
    </xf>
    <xf numFmtId="44" fontId="20" fillId="0" borderId="0" xfId="3" applyNumberFormat="1" applyFont="1" applyAlignment="1">
      <alignment horizontal="center"/>
    </xf>
    <xf numFmtId="44" fontId="22" fillId="0" borderId="0" xfId="3" applyNumberFormat="1" applyFont="1" applyAlignment="1">
      <alignment horizontal="center" vertical="center"/>
    </xf>
    <xf numFmtId="44" fontId="22" fillId="0" borderId="0" xfId="3" applyNumberFormat="1" applyFont="1"/>
    <xf numFmtId="44" fontId="25" fillId="0" borderId="0" xfId="4" applyNumberFormat="1" applyFont="1" applyAlignment="1">
      <alignment vertical="top" wrapText="1"/>
    </xf>
    <xf numFmtId="44" fontId="26" fillId="0" borderId="0" xfId="4" applyNumberFormat="1" applyFont="1" applyAlignment="1">
      <alignment vertical="center" wrapText="1"/>
    </xf>
    <xf numFmtId="44" fontId="15" fillId="0" borderId="0" xfId="4" applyNumberFormat="1" applyFont="1" applyAlignment="1">
      <alignment vertical="top" wrapText="1"/>
    </xf>
    <xf numFmtId="44" fontId="11" fillId="0" borderId="0" xfId="4" applyNumberFormat="1" applyFont="1" applyAlignment="1">
      <alignment vertical="center" wrapText="1"/>
    </xf>
    <xf numFmtId="44" fontId="15" fillId="0" borderId="0" xfId="4" applyNumberFormat="1" applyFont="1" applyAlignment="1">
      <alignment horizontal="left" vertical="top" wrapText="1"/>
    </xf>
    <xf numFmtId="44" fontId="12" fillId="0" borderId="0" xfId="4" applyNumberFormat="1" applyFont="1" applyAlignment="1">
      <alignment horizontal="center" vertical="center"/>
    </xf>
    <xf numFmtId="44" fontId="5" fillId="0" borderId="0" xfId="3" applyNumberFormat="1" applyFont="1" applyAlignment="1">
      <alignment horizontal="center" vertical="center"/>
    </xf>
    <xf numFmtId="44" fontId="5" fillId="0" borderId="0" xfId="3" applyNumberFormat="1" applyFont="1"/>
    <xf numFmtId="49" fontId="21" fillId="0" borderId="0" xfId="3" applyNumberFormat="1" applyFont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49" fontId="4" fillId="0" borderId="0" xfId="3" applyNumberFormat="1" applyFont="1" applyAlignment="1">
      <alignment horizontal="left" vertical="center" wrapText="1"/>
    </xf>
    <xf numFmtId="2" fontId="19" fillId="0" borderId="2" xfId="3" applyNumberFormat="1" applyFont="1" applyBorder="1" applyAlignment="1">
      <alignment horizontal="center" vertical="center"/>
    </xf>
    <xf numFmtId="2" fontId="19" fillId="0" borderId="1" xfId="3" applyNumberFormat="1" applyFont="1" applyBorder="1" applyAlignment="1">
      <alignment horizontal="center" vertical="center"/>
    </xf>
    <xf numFmtId="44" fontId="21" fillId="0" borderId="4" xfId="3" applyNumberFormat="1" applyFont="1" applyBorder="1" applyAlignment="1">
      <alignment horizontal="center" vertical="center"/>
    </xf>
    <xf numFmtId="44" fontId="29" fillId="3" borderId="4" xfId="0" applyNumberFormat="1" applyFont="1" applyFill="1" applyBorder="1" applyAlignment="1">
      <alignment horizontal="center" vertical="center" wrapText="1"/>
    </xf>
    <xf numFmtId="44" fontId="29" fillId="2" borderId="4" xfId="0" applyNumberFormat="1" applyFont="1" applyFill="1" applyBorder="1" applyAlignment="1">
      <alignment horizontal="center" vertical="center" wrapText="1"/>
    </xf>
    <xf numFmtId="4" fontId="20" fillId="0" borderId="0" xfId="3" applyNumberFormat="1" applyFont="1" applyAlignment="1">
      <alignment vertical="center"/>
    </xf>
    <xf numFmtId="4" fontId="22" fillId="0" borderId="0" xfId="3" applyNumberFormat="1" applyFont="1" applyAlignment="1">
      <alignment horizontal="center" vertical="center"/>
    </xf>
    <xf numFmtId="4" fontId="25" fillId="0" borderId="0" xfId="4" applyNumberFormat="1" applyFont="1" applyAlignment="1">
      <alignment vertical="top" wrapText="1"/>
    </xf>
    <xf numFmtId="4" fontId="15" fillId="0" borderId="0" xfId="4" applyNumberFormat="1" applyFont="1" applyAlignment="1">
      <alignment vertical="top" wrapText="1"/>
    </xf>
    <xf numFmtId="4" fontId="15" fillId="0" borderId="0" xfId="4" applyNumberFormat="1" applyFont="1" applyAlignment="1">
      <alignment horizontal="left" vertical="top" wrapText="1"/>
    </xf>
    <xf numFmtId="4" fontId="6" fillId="0" borderId="0" xfId="4" applyNumberFormat="1" applyFont="1" applyAlignment="1">
      <alignment horizontal="center" vertical="center"/>
    </xf>
    <xf numFmtId="4" fontId="5" fillId="0" borderId="0" xfId="3" applyNumberFormat="1" applyFont="1" applyAlignment="1">
      <alignment horizontal="center" vertical="center"/>
    </xf>
    <xf numFmtId="44" fontId="29" fillId="4" borderId="4" xfId="0" applyNumberFormat="1" applyFont="1" applyFill="1" applyBorder="1" applyAlignment="1">
      <alignment horizontal="center" vertical="center" wrapText="1"/>
    </xf>
    <xf numFmtId="44" fontId="29" fillId="5" borderId="4" xfId="0" applyNumberFormat="1" applyFont="1" applyFill="1" applyBorder="1" applyAlignment="1">
      <alignment horizontal="center" vertical="center" wrapText="1"/>
    </xf>
    <xf numFmtId="44" fontId="5" fillId="0" borderId="0" xfId="3" applyNumberFormat="1" applyFont="1" applyAlignment="1">
      <alignment vertical="center"/>
    </xf>
    <xf numFmtId="2" fontId="19" fillId="0" borderId="0" xfId="3" applyNumberFormat="1" applyFont="1" applyAlignment="1">
      <alignment horizontal="center" vertical="center"/>
    </xf>
    <xf numFmtId="0" fontId="29" fillId="4" borderId="4" xfId="0" applyFont="1" applyFill="1" applyBorder="1" applyAlignment="1">
      <alignment horizontal="right" vertical="center"/>
    </xf>
    <xf numFmtId="0" fontId="29" fillId="4" borderId="4" xfId="0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1" fontId="21" fillId="0" borderId="4" xfId="3" applyNumberFormat="1" applyFont="1" applyBorder="1" applyAlignment="1">
      <alignment horizontal="center" vertical="center"/>
    </xf>
    <xf numFmtId="1" fontId="21" fillId="0" borderId="4" xfId="3" applyNumberFormat="1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left" vertical="center" wrapText="1"/>
    </xf>
    <xf numFmtId="4" fontId="21" fillId="0" borderId="4" xfId="3" applyNumberFormat="1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49" fontId="21" fillId="0" borderId="4" xfId="2" applyNumberFormat="1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 vertical="center"/>
    </xf>
    <xf numFmtId="4" fontId="21" fillId="0" borderId="4" xfId="3" quotePrefix="1" applyNumberFormat="1" applyFont="1" applyBorder="1" applyAlignment="1">
      <alignment horizontal="center" vertical="center"/>
    </xf>
    <xf numFmtId="49" fontId="21" fillId="0" borderId="4" xfId="3" applyNumberFormat="1" applyFont="1" applyBorder="1" applyAlignment="1">
      <alignment vertical="center" wrapText="1"/>
    </xf>
    <xf numFmtId="4" fontId="29" fillId="3" borderId="4" xfId="0" applyNumberFormat="1" applyFont="1" applyFill="1" applyBorder="1" applyAlignment="1">
      <alignment horizontal="center" vertical="center" wrapText="1"/>
    </xf>
    <xf numFmtId="4" fontId="29" fillId="2" borderId="4" xfId="0" applyNumberFormat="1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3" fontId="34" fillId="4" borderId="4" xfId="0" applyNumberFormat="1" applyFont="1" applyFill="1" applyBorder="1" applyAlignment="1">
      <alignment horizontal="center" vertical="center" wrapText="1"/>
    </xf>
    <xf numFmtId="166" fontId="21" fillId="0" borderId="4" xfId="3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/>
    </xf>
    <xf numFmtId="0" fontId="37" fillId="0" borderId="4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30" fillId="5" borderId="4" xfId="0" applyFont="1" applyFill="1" applyBorder="1" applyAlignment="1">
      <alignment horizontal="center" vertical="center" wrapText="1"/>
    </xf>
    <xf numFmtId="44" fontId="30" fillId="5" borderId="4" xfId="0" applyNumberFormat="1" applyFont="1" applyFill="1" applyBorder="1" applyAlignment="1">
      <alignment horizontal="center" vertical="center" wrapText="1"/>
    </xf>
    <xf numFmtId="0" fontId="28" fillId="0" borderId="4" xfId="1" applyFont="1" applyBorder="1" applyAlignment="1">
      <alignment horizontal="center"/>
    </xf>
    <xf numFmtId="4" fontId="30" fillId="5" borderId="4" xfId="0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29" fillId="4" borderId="4" xfId="0" applyFont="1" applyFill="1" applyBorder="1" applyAlignment="1">
      <alignment horizontal="right" vertical="center" wrapText="1"/>
    </xf>
    <xf numFmtId="0" fontId="5" fillId="0" borderId="0" xfId="4" applyFont="1" applyAlignment="1">
      <alignment horizontal="center" vertical="center"/>
    </xf>
    <xf numFmtId="0" fontId="20" fillId="0" borderId="0" xfId="3" applyFont="1" applyAlignment="1">
      <alignment horizontal="right" vertical="center"/>
    </xf>
    <xf numFmtId="0" fontId="29" fillId="5" borderId="4" xfId="0" applyFont="1" applyFill="1" applyBorder="1" applyAlignment="1">
      <alignment horizontal="right" vertical="center" wrapText="1"/>
    </xf>
  </cellXfs>
  <cellStyles count="16">
    <cellStyle name="Dziesiętny 2" xfId="5" xr:uid="{00000000-0005-0000-0000-000001000000}"/>
    <cellStyle name="Normalny" xfId="0" builtinId="0"/>
    <cellStyle name="Normalny 2" xfId="3" xr:uid="{00000000-0005-0000-0000-000003000000}"/>
    <cellStyle name="Normalny 2 2" xfId="11" xr:uid="{493B8E85-1C37-4A5D-A5C6-CBDB7412D3E4}"/>
    <cellStyle name="Normalny 3" xfId="6" xr:uid="{00000000-0005-0000-0000-000004000000}"/>
    <cellStyle name="Normalny 3 2" xfId="9" xr:uid="{00000000-0005-0000-0000-000005000000}"/>
    <cellStyle name="Normalny 3 2 2" xfId="14" xr:uid="{2C154CBC-4D4B-4D45-8A43-E2771C9FF2C0}"/>
    <cellStyle name="Normalny 3 3" xfId="10" xr:uid="{6EB12DDD-4BEA-47D9-B775-A4053142A992}"/>
    <cellStyle name="Normalny 4" xfId="7" xr:uid="{00000000-0005-0000-0000-000006000000}"/>
    <cellStyle name="Normalny 4 2" xfId="12" xr:uid="{6D53C84A-08F4-4E69-BBA3-8CA645798589}"/>
    <cellStyle name="Normalny 5" xfId="8" xr:uid="{00000000-0005-0000-0000-000007000000}"/>
    <cellStyle name="Normalny_DK 15" xfId="1" xr:uid="{00000000-0005-0000-0000-000008000000}"/>
    <cellStyle name="Normalny_DK 63" xfId="2" xr:uid="{00000000-0005-0000-0000-000009000000}"/>
    <cellStyle name="Normalny_kosztorys ofertowy" xfId="4" xr:uid="{00000000-0005-0000-0000-00000A000000}"/>
    <cellStyle name="Walutowy 2" xfId="13" xr:uid="{59B24632-6E0B-47BD-A67C-6856390CE52A}"/>
    <cellStyle name="Walutowy 2 2" xfId="15" xr:uid="{6C664453-FB66-4CBB-8D2B-EA38E4083645}"/>
  </cellStyles>
  <dxfs count="0"/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3</xdr:col>
      <xdr:colOff>1247775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85750" y="0"/>
          <a:ext cx="1543050" cy="0"/>
        </a:xfrm>
        <a:prstGeom prst="roundRect">
          <a:avLst>
            <a:gd name="adj" fmla="val 16667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3</xdr:col>
      <xdr:colOff>1400175</xdr:colOff>
      <xdr:row>0</xdr:row>
      <xdr:rowOff>0</xdr:rowOff>
    </xdr:to>
    <xdr:sp macro="" textlink="" fLocksText="0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90600" y="0"/>
          <a:ext cx="838200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pl-PL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pieczęć wykonawcy/wykonawców</a:t>
          </a:r>
        </a:p>
        <a:p>
          <a:pPr algn="l" rtl="0">
            <a:defRPr sz="1000"/>
          </a:pPr>
          <a:endParaRPr lang="pl-PL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yszkiewicz\PROJEKTY\DOCUME~1\PBRZUC~1\LOCALS~1\Temp\notes9A9E92\$zalozenia\XLS\zamiana%20kwoty%20na%20tekst\S&#322;ownie_bez_V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onwersja"/>
      <sheetName val="Formuły z &quot;Konwersja&quot;"/>
      <sheetName val="Nazwy w &quot;Konwersja&quot;"/>
    </sheetNames>
    <sheetDataSet>
      <sheetData sheetId="0"/>
      <sheetData sheetId="1">
        <row r="8">
          <cell r="K8" t="str">
            <v>jedenaście milionów sto siedemdziesiąt osiem tysięcy pięćset czterdzieści dwa zł</v>
          </cell>
        </row>
        <row r="10">
          <cell r="K10" t="str">
            <v>siedemdziesiąt sześć gr.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2"/>
  <sheetViews>
    <sheetView tabSelected="1" view="pageBreakPreview" topLeftCell="A42" zoomScale="115" zoomScaleNormal="85" zoomScaleSheetLayoutView="115" workbookViewId="0">
      <selection activeCell="D62" sqref="D62"/>
    </sheetView>
  </sheetViews>
  <sheetFormatPr defaultColWidth="9.140625" defaultRowHeight="5.65" customHeight="1"/>
  <cols>
    <col min="1" max="1" width="6.42578125" style="4" customWidth="1"/>
    <col min="2" max="2" width="15.85546875" style="4" hidden="1" customWidth="1"/>
    <col min="3" max="3" width="11.7109375" style="3" customWidth="1"/>
    <col min="4" max="4" width="54.5703125" style="41" customWidth="1"/>
    <col min="5" max="5" width="6.42578125" style="2" customWidth="1"/>
    <col min="6" max="6" width="11" style="53" bestFit="1" customWidth="1"/>
    <col min="7" max="7" width="11.5703125" style="37" customWidth="1"/>
    <col min="8" max="8" width="15" style="38" bestFit="1" customWidth="1"/>
    <col min="9" max="9" width="10" style="1" bestFit="1" customWidth="1"/>
    <col min="10" max="10" width="9.140625" style="1"/>
    <col min="11" max="11" width="16" style="1" hidden="1" customWidth="1"/>
    <col min="12" max="12" width="17.140625" style="1" hidden="1" customWidth="1"/>
    <col min="13" max="13" width="15.28515625" style="1" hidden="1" customWidth="1"/>
    <col min="14" max="16384" width="9.140625" style="1"/>
  </cols>
  <sheetData>
    <row r="1" spans="1:21" s="12" customFormat="1" ht="18">
      <c r="A1" s="78" t="s">
        <v>90</v>
      </c>
      <c r="B1" s="78"/>
      <c r="C1" s="78"/>
      <c r="D1" s="78"/>
      <c r="E1" s="78"/>
      <c r="F1" s="78"/>
      <c r="G1" s="78"/>
      <c r="H1" s="78"/>
    </row>
    <row r="2" spans="1:21" s="12" customFormat="1" ht="43.5" customHeight="1">
      <c r="A2" s="79" t="s">
        <v>89</v>
      </c>
      <c r="B2" s="80"/>
      <c r="C2" s="80"/>
      <c r="D2" s="80"/>
      <c r="E2" s="80"/>
      <c r="F2" s="80"/>
      <c r="G2" s="80"/>
      <c r="H2" s="80"/>
    </row>
    <row r="3" spans="1:21" s="12" customFormat="1" ht="15.75">
      <c r="A3" s="83" t="s">
        <v>85</v>
      </c>
      <c r="B3" s="83"/>
      <c r="C3" s="83"/>
      <c r="D3" s="83"/>
      <c r="E3" s="83"/>
      <c r="F3" s="83"/>
      <c r="G3" s="83"/>
      <c r="H3" s="83"/>
    </row>
    <row r="4" spans="1:21" s="17" customFormat="1" ht="12.75" customHeight="1">
      <c r="A4" s="81" t="s">
        <v>35</v>
      </c>
      <c r="B4" s="81" t="s">
        <v>32</v>
      </c>
      <c r="C4" s="81" t="s">
        <v>34</v>
      </c>
      <c r="D4" s="81" t="s">
        <v>33</v>
      </c>
      <c r="E4" s="81" t="s">
        <v>38</v>
      </c>
      <c r="F4" s="84" t="s">
        <v>2</v>
      </c>
      <c r="G4" s="82" t="s">
        <v>0</v>
      </c>
      <c r="H4" s="82" t="s">
        <v>39</v>
      </c>
    </row>
    <row r="5" spans="1:21" s="17" customFormat="1" ht="12.75">
      <c r="A5" s="81"/>
      <c r="B5" s="81"/>
      <c r="C5" s="81"/>
      <c r="D5" s="81"/>
      <c r="E5" s="81" t="s">
        <v>1</v>
      </c>
      <c r="F5" s="84" t="s">
        <v>2</v>
      </c>
      <c r="G5" s="82"/>
      <c r="H5" s="82"/>
    </row>
    <row r="6" spans="1:21" s="12" customFormat="1" ht="12.75" customHeight="1">
      <c r="A6" s="75">
        <v>1</v>
      </c>
      <c r="B6" s="75">
        <v>2</v>
      </c>
      <c r="C6" s="75">
        <v>2</v>
      </c>
      <c r="D6" s="75">
        <v>3</v>
      </c>
      <c r="E6" s="75">
        <v>4</v>
      </c>
      <c r="F6" s="76">
        <v>5</v>
      </c>
      <c r="G6" s="75">
        <v>6</v>
      </c>
      <c r="H6" s="75">
        <v>7</v>
      </c>
    </row>
    <row r="7" spans="1:21" s="13" customFormat="1" ht="12.75" customHeight="1">
      <c r="A7" s="61"/>
      <c r="B7" s="61"/>
      <c r="C7" s="61" t="s">
        <v>3</v>
      </c>
      <c r="D7" s="63" t="s">
        <v>4</v>
      </c>
      <c r="E7" s="61"/>
      <c r="F7" s="73"/>
      <c r="G7" s="45"/>
      <c r="H7" s="45"/>
    </row>
    <row r="8" spans="1:21" ht="12.75" customHeight="1">
      <c r="A8" s="60"/>
      <c r="B8" s="60"/>
      <c r="C8" s="60" t="s">
        <v>5</v>
      </c>
      <c r="D8" s="62" t="s">
        <v>6</v>
      </c>
      <c r="E8" s="60"/>
      <c r="F8" s="74"/>
      <c r="G8" s="46"/>
      <c r="H8" s="46"/>
    </row>
    <row r="9" spans="1:21" ht="13.5" thickBot="1">
      <c r="A9" s="64">
        <v>1</v>
      </c>
      <c r="B9" s="64"/>
      <c r="C9" s="65"/>
      <c r="D9" s="66" t="s">
        <v>48</v>
      </c>
      <c r="E9" s="68" t="s">
        <v>7</v>
      </c>
      <c r="F9" s="77">
        <v>0.15</v>
      </c>
      <c r="G9" s="44"/>
      <c r="H9" s="44">
        <f>ROUND(F9*G9,2)</f>
        <v>0</v>
      </c>
      <c r="N9" s="85"/>
      <c r="O9" s="85"/>
      <c r="P9" s="85"/>
      <c r="Q9" s="85"/>
      <c r="R9" s="85"/>
      <c r="S9" s="85"/>
      <c r="T9" s="85"/>
      <c r="U9" s="85"/>
    </row>
    <row r="10" spans="1:21" ht="12.75" customHeight="1" thickBot="1">
      <c r="A10" s="60"/>
      <c r="B10" s="60"/>
      <c r="C10" s="60" t="s">
        <v>8</v>
      </c>
      <c r="D10" s="62" t="s">
        <v>9</v>
      </c>
      <c r="E10" s="60"/>
      <c r="F10" s="74"/>
      <c r="G10" s="46"/>
      <c r="H10" s="46"/>
      <c r="K10" s="16"/>
      <c r="L10" s="15"/>
      <c r="M10" s="15"/>
    </row>
    <row r="11" spans="1:21" ht="23.25" thickBot="1">
      <c r="A11" s="64">
        <v>2</v>
      </c>
      <c r="B11" s="64"/>
      <c r="C11" s="65"/>
      <c r="D11" s="72" t="s">
        <v>82</v>
      </c>
      <c r="E11" s="68" t="s">
        <v>11</v>
      </c>
      <c r="F11" s="67">
        <v>29</v>
      </c>
      <c r="G11" s="44"/>
      <c r="H11" s="44">
        <f>ROUND(F11*G11,2)</f>
        <v>0</v>
      </c>
      <c r="K11" s="42"/>
      <c r="L11" s="43"/>
      <c r="M11" s="43"/>
    </row>
    <row r="12" spans="1:21" ht="15.75">
      <c r="A12" s="64">
        <v>3</v>
      </c>
      <c r="B12" s="64"/>
      <c r="C12" s="65"/>
      <c r="D12" s="72" t="s">
        <v>81</v>
      </c>
      <c r="E12" s="68" t="s">
        <v>49</v>
      </c>
      <c r="F12" s="67">
        <v>17</v>
      </c>
      <c r="G12" s="44"/>
      <c r="H12" s="44">
        <f>ROUND(F12*G12,2)</f>
        <v>0</v>
      </c>
      <c r="K12" s="57"/>
      <c r="L12" s="57"/>
      <c r="M12" s="57"/>
    </row>
    <row r="13" spans="1:21" ht="12.75" customHeight="1">
      <c r="A13" s="59"/>
      <c r="B13" s="59"/>
      <c r="C13" s="59"/>
      <c r="D13" s="59"/>
      <c r="E13" s="59"/>
      <c r="F13" s="59"/>
      <c r="G13" s="58" t="s">
        <v>12</v>
      </c>
      <c r="H13" s="54">
        <f>H9+H11+H12</f>
        <v>0</v>
      </c>
      <c r="I13" s="38"/>
    </row>
    <row r="14" spans="1:21" s="13" customFormat="1" ht="12.75" customHeight="1">
      <c r="A14" s="61"/>
      <c r="B14" s="61"/>
      <c r="C14" s="61" t="s">
        <v>13</v>
      </c>
      <c r="D14" s="63" t="s">
        <v>14</v>
      </c>
      <c r="E14" s="61"/>
      <c r="F14" s="73"/>
      <c r="G14" s="45"/>
      <c r="H14" s="45"/>
      <c r="I14" s="38"/>
    </row>
    <row r="15" spans="1:21" s="14" customFormat="1" ht="12.75" customHeight="1">
      <c r="A15" s="60"/>
      <c r="B15" s="60"/>
      <c r="C15" s="60" t="s">
        <v>15</v>
      </c>
      <c r="D15" s="62" t="s">
        <v>16</v>
      </c>
      <c r="E15" s="60"/>
      <c r="F15" s="74"/>
      <c r="G15" s="46"/>
      <c r="H15" s="46"/>
      <c r="I15" s="38"/>
    </row>
    <row r="16" spans="1:21" s="13" customFormat="1" ht="25.5" customHeight="1">
      <c r="A16" s="64">
        <v>4</v>
      </c>
      <c r="B16" s="64"/>
      <c r="C16" s="65"/>
      <c r="D16" s="69" t="s">
        <v>87</v>
      </c>
      <c r="E16" s="70" t="s">
        <v>36</v>
      </c>
      <c r="F16" s="67">
        <f>29*0.3</f>
        <v>8.6999999999999993</v>
      </c>
      <c r="G16" s="44"/>
      <c r="H16" s="44">
        <f t="shared" ref="H16" si="0">ROUND(F16*G16,2)</f>
        <v>0</v>
      </c>
      <c r="I16" s="38"/>
    </row>
    <row r="17" spans="1:15" s="13" customFormat="1" ht="13.5" customHeight="1">
      <c r="A17" s="86" t="s">
        <v>16</v>
      </c>
      <c r="B17" s="86"/>
      <c r="C17" s="86"/>
      <c r="D17" s="86"/>
      <c r="E17" s="86"/>
      <c r="F17" s="86"/>
      <c r="G17" s="86"/>
      <c r="H17" s="54">
        <f>SUM(H16)</f>
        <v>0</v>
      </c>
      <c r="I17" s="38"/>
    </row>
    <row r="18" spans="1:15" s="13" customFormat="1" ht="12.75" customHeight="1">
      <c r="A18" s="86" t="s">
        <v>17</v>
      </c>
      <c r="B18" s="86"/>
      <c r="C18" s="86"/>
      <c r="D18" s="86"/>
      <c r="E18" s="86"/>
      <c r="F18" s="86"/>
      <c r="G18" s="86"/>
      <c r="H18" s="54">
        <f>H17</f>
        <v>0</v>
      </c>
      <c r="I18" s="38"/>
    </row>
    <row r="19" spans="1:15" s="11" customFormat="1" ht="12.75" customHeight="1">
      <c r="A19" s="61"/>
      <c r="B19" s="61"/>
      <c r="C19" s="61" t="s">
        <v>18</v>
      </c>
      <c r="D19" s="63" t="s">
        <v>19</v>
      </c>
      <c r="E19" s="61"/>
      <c r="F19" s="73"/>
      <c r="G19" s="45"/>
      <c r="H19" s="45"/>
      <c r="I19" s="38"/>
    </row>
    <row r="20" spans="1:15" s="11" customFormat="1" ht="12.75">
      <c r="A20" s="60"/>
      <c r="B20" s="60"/>
      <c r="C20" s="60" t="s">
        <v>43</v>
      </c>
      <c r="D20" s="62" t="s">
        <v>20</v>
      </c>
      <c r="E20" s="60"/>
      <c r="F20" s="74"/>
      <c r="G20" s="46"/>
      <c r="H20" s="46"/>
      <c r="I20" s="38"/>
    </row>
    <row r="21" spans="1:15" s="11" customFormat="1" ht="22.5">
      <c r="A21" s="64">
        <v>5</v>
      </c>
      <c r="B21" s="64"/>
      <c r="C21" s="65"/>
      <c r="D21" s="66" t="s">
        <v>51</v>
      </c>
      <c r="E21" s="68" t="s">
        <v>37</v>
      </c>
      <c r="F21" s="67">
        <v>29</v>
      </c>
      <c r="G21" s="44"/>
      <c r="H21" s="44">
        <f t="shared" ref="H21" si="1">ROUND(F21*G21,2)</f>
        <v>0</v>
      </c>
      <c r="I21" s="38"/>
    </row>
    <row r="22" spans="1:15" s="11" customFormat="1" ht="12.75" customHeight="1">
      <c r="A22" s="86" t="s">
        <v>20</v>
      </c>
      <c r="B22" s="86"/>
      <c r="C22" s="86"/>
      <c r="D22" s="86"/>
      <c r="E22" s="86"/>
      <c r="F22" s="86"/>
      <c r="G22" s="86"/>
      <c r="H22" s="54">
        <f>SUM(H21:H21)</f>
        <v>0</v>
      </c>
      <c r="I22" s="38"/>
    </row>
    <row r="23" spans="1:15" s="11" customFormat="1" ht="12.75" customHeight="1">
      <c r="A23" s="60"/>
      <c r="B23" s="60"/>
      <c r="C23" s="60" t="s">
        <v>50</v>
      </c>
      <c r="D23" s="62" t="s">
        <v>40</v>
      </c>
      <c r="E23" s="60"/>
      <c r="F23" s="74"/>
      <c r="G23" s="46"/>
      <c r="H23" s="46"/>
      <c r="I23" s="38"/>
    </row>
    <row r="24" spans="1:15" s="11" customFormat="1" ht="22.5">
      <c r="A24" s="64">
        <v>6</v>
      </c>
      <c r="B24" s="64"/>
      <c r="C24" s="65"/>
      <c r="D24" s="66" t="s">
        <v>63</v>
      </c>
      <c r="E24" s="68" t="s">
        <v>37</v>
      </c>
      <c r="F24" s="71">
        <v>29</v>
      </c>
      <c r="G24" s="44"/>
      <c r="H24" s="44">
        <f t="shared" ref="H24" si="2">ROUND(F24*G24,2)</f>
        <v>0</v>
      </c>
      <c r="I24" s="38"/>
      <c r="O24" s="56"/>
    </row>
    <row r="25" spans="1:15" s="11" customFormat="1" ht="12.75" customHeight="1">
      <c r="A25" s="86" t="s">
        <v>40</v>
      </c>
      <c r="B25" s="86"/>
      <c r="C25" s="86"/>
      <c r="D25" s="86"/>
      <c r="E25" s="86"/>
      <c r="F25" s="86"/>
      <c r="G25" s="86"/>
      <c r="H25" s="54">
        <f>SUM(H24:H24)</f>
        <v>0</v>
      </c>
      <c r="I25" s="38"/>
    </row>
    <row r="26" spans="1:15" s="11" customFormat="1" ht="12.75" customHeight="1">
      <c r="A26" s="60"/>
      <c r="B26" s="60"/>
      <c r="C26" s="60" t="s">
        <v>44</v>
      </c>
      <c r="D26" s="62" t="s">
        <v>21</v>
      </c>
      <c r="E26" s="60"/>
      <c r="F26" s="74"/>
      <c r="G26" s="46"/>
      <c r="H26" s="46"/>
      <c r="I26" s="38"/>
    </row>
    <row r="27" spans="1:15" s="11" customFormat="1" ht="12.75">
      <c r="A27" s="64">
        <v>7</v>
      </c>
      <c r="B27" s="64"/>
      <c r="C27" s="65"/>
      <c r="D27" s="66" t="s">
        <v>64</v>
      </c>
      <c r="E27" s="68" t="s">
        <v>37</v>
      </c>
      <c r="F27" s="71">
        <v>29</v>
      </c>
      <c r="G27" s="44"/>
      <c r="H27" s="44">
        <f t="shared" ref="H27" si="3">ROUND(F27*G27,2)</f>
        <v>0</v>
      </c>
      <c r="I27" s="38"/>
    </row>
    <row r="28" spans="1:15" s="11" customFormat="1" ht="12.75">
      <c r="A28" s="86" t="s">
        <v>21</v>
      </c>
      <c r="B28" s="86"/>
      <c r="C28" s="86"/>
      <c r="D28" s="86"/>
      <c r="E28" s="86"/>
      <c r="F28" s="86"/>
      <c r="G28" s="86"/>
      <c r="H28" s="54">
        <f>H27</f>
        <v>0</v>
      </c>
      <c r="I28" s="38"/>
    </row>
    <row r="29" spans="1:15" s="11" customFormat="1" ht="25.5" customHeight="1">
      <c r="A29" s="60"/>
      <c r="B29" s="60"/>
      <c r="C29" s="60" t="s">
        <v>41</v>
      </c>
      <c r="D29" s="62" t="s">
        <v>42</v>
      </c>
      <c r="E29" s="60"/>
      <c r="F29" s="74"/>
      <c r="G29" s="46"/>
      <c r="H29" s="46"/>
      <c r="I29" s="38"/>
    </row>
    <row r="30" spans="1:15" s="11" customFormat="1" ht="25.5" customHeight="1">
      <c r="A30" s="64">
        <f>A27+1</f>
        <v>8</v>
      </c>
      <c r="B30" s="64"/>
      <c r="C30" s="65"/>
      <c r="D30" s="66" t="s">
        <v>56</v>
      </c>
      <c r="E30" s="68" t="s">
        <v>37</v>
      </c>
      <c r="F30" s="71">
        <f>F21</f>
        <v>29</v>
      </c>
      <c r="G30" s="44"/>
      <c r="H30" s="44">
        <f>ROUND(F30*G30,2)</f>
        <v>0</v>
      </c>
      <c r="I30" s="38"/>
    </row>
    <row r="31" spans="1:15" s="11" customFormat="1" ht="25.5" customHeight="1">
      <c r="A31" s="64">
        <f>A30+1</f>
        <v>9</v>
      </c>
      <c r="B31" s="64"/>
      <c r="C31" s="65"/>
      <c r="D31" s="66" t="s">
        <v>57</v>
      </c>
      <c r="E31" s="68" t="s">
        <v>37</v>
      </c>
      <c r="F31" s="71">
        <f>F27+F39</f>
        <v>58</v>
      </c>
      <c r="G31" s="44"/>
      <c r="H31" s="44">
        <f t="shared" ref="H31" si="4">ROUND(F31*G31,2)</f>
        <v>0</v>
      </c>
      <c r="I31" s="38"/>
    </row>
    <row r="32" spans="1:15" s="11" customFormat="1" ht="12.75">
      <c r="A32" s="86" t="s">
        <v>42</v>
      </c>
      <c r="B32" s="86"/>
      <c r="C32" s="86"/>
      <c r="D32" s="86"/>
      <c r="E32" s="86"/>
      <c r="F32" s="86"/>
      <c r="G32" s="86"/>
      <c r="H32" s="54">
        <f>SUM(H30:H31)</f>
        <v>0</v>
      </c>
      <c r="I32" s="38"/>
    </row>
    <row r="33" spans="1:9" s="11" customFormat="1" ht="13.5" customHeight="1">
      <c r="A33" s="86" t="s">
        <v>22</v>
      </c>
      <c r="B33" s="86"/>
      <c r="C33" s="86"/>
      <c r="D33" s="86"/>
      <c r="E33" s="86"/>
      <c r="F33" s="86"/>
      <c r="G33" s="86"/>
      <c r="H33" s="54">
        <f>H22+H25+H28+H32</f>
        <v>0</v>
      </c>
      <c r="I33" s="38"/>
    </row>
    <row r="34" spans="1:9" s="12" customFormat="1" ht="12.75">
      <c r="A34" s="61"/>
      <c r="B34" s="61"/>
      <c r="C34" s="61" t="s">
        <v>23</v>
      </c>
      <c r="D34" s="63" t="s">
        <v>24</v>
      </c>
      <c r="E34" s="61"/>
      <c r="F34" s="73"/>
      <c r="G34" s="45"/>
      <c r="H34" s="45"/>
      <c r="I34" s="38"/>
    </row>
    <row r="35" spans="1:9" s="12" customFormat="1" ht="12.75">
      <c r="A35" s="60"/>
      <c r="B35" s="60"/>
      <c r="C35" s="60" t="s">
        <v>47</v>
      </c>
      <c r="D35" s="62" t="s">
        <v>52</v>
      </c>
      <c r="E35" s="60"/>
      <c r="F35" s="74"/>
      <c r="G35" s="46"/>
      <c r="H35" s="46"/>
      <c r="I35" s="38"/>
    </row>
    <row r="36" spans="1:9" s="12" customFormat="1" ht="22.5">
      <c r="A36" s="64">
        <v>10</v>
      </c>
      <c r="B36" s="64"/>
      <c r="C36" s="65"/>
      <c r="D36" s="66" t="s">
        <v>80</v>
      </c>
      <c r="E36" s="68" t="s">
        <v>37</v>
      </c>
      <c r="F36" s="67">
        <v>8</v>
      </c>
      <c r="G36" s="44"/>
      <c r="H36" s="44">
        <f>F36*G36</f>
        <v>0</v>
      </c>
      <c r="I36" s="38"/>
    </row>
    <row r="37" spans="1:9" s="12" customFormat="1" ht="12.75">
      <c r="A37" s="86" t="s">
        <v>52</v>
      </c>
      <c r="B37" s="86"/>
      <c r="C37" s="86"/>
      <c r="D37" s="86"/>
      <c r="E37" s="86"/>
      <c r="F37" s="86"/>
      <c r="G37" s="86"/>
      <c r="H37" s="54">
        <f>H36</f>
        <v>0</v>
      </c>
      <c r="I37" s="38"/>
    </row>
    <row r="38" spans="1:9" ht="12.75">
      <c r="A38" s="60"/>
      <c r="B38" s="60"/>
      <c r="C38" s="60" t="s">
        <v>45</v>
      </c>
      <c r="D38" s="62" t="s">
        <v>25</v>
      </c>
      <c r="E38" s="60"/>
      <c r="F38" s="74"/>
      <c r="G38" s="46"/>
      <c r="H38" s="46"/>
      <c r="I38" s="38"/>
    </row>
    <row r="39" spans="1:9" ht="24" customHeight="1">
      <c r="A39" s="64">
        <v>11</v>
      </c>
      <c r="B39" s="64"/>
      <c r="C39" s="65"/>
      <c r="D39" s="66" t="s">
        <v>83</v>
      </c>
      <c r="E39" s="68" t="s">
        <v>37</v>
      </c>
      <c r="F39" s="71">
        <v>29</v>
      </c>
      <c r="G39" s="44"/>
      <c r="H39" s="44">
        <f t="shared" ref="H39" si="5">ROUND(F39*G39,2)</f>
        <v>0</v>
      </c>
      <c r="I39" s="38"/>
    </row>
    <row r="40" spans="1:9" ht="12.75" customHeight="1">
      <c r="A40" s="86" t="s">
        <v>25</v>
      </c>
      <c r="B40" s="86"/>
      <c r="C40" s="86"/>
      <c r="D40" s="86"/>
      <c r="E40" s="86"/>
      <c r="F40" s="86"/>
      <c r="G40" s="86"/>
      <c r="H40" s="54">
        <f>H39</f>
        <v>0</v>
      </c>
      <c r="I40" s="38"/>
    </row>
    <row r="41" spans="1:9" ht="12.75" customHeight="1">
      <c r="A41" s="60"/>
      <c r="B41" s="60"/>
      <c r="C41" s="60" t="s">
        <v>70</v>
      </c>
      <c r="D41" s="62" t="s">
        <v>71</v>
      </c>
      <c r="E41" s="60"/>
      <c r="F41" s="74"/>
      <c r="G41" s="46"/>
      <c r="H41" s="46"/>
      <c r="I41" s="38"/>
    </row>
    <row r="42" spans="1:9" ht="22.9" customHeight="1">
      <c r="A42" s="64">
        <v>12</v>
      </c>
      <c r="B42" s="64"/>
      <c r="C42" s="65"/>
      <c r="D42" s="66" t="s">
        <v>88</v>
      </c>
      <c r="E42" s="68" t="s">
        <v>37</v>
      </c>
      <c r="F42" s="71">
        <v>8</v>
      </c>
      <c r="G42" s="44"/>
      <c r="H42" s="44">
        <f t="shared" ref="H42" si="6">ROUND(F42*G42,2)</f>
        <v>0</v>
      </c>
      <c r="I42" s="38"/>
    </row>
    <row r="43" spans="1:9" ht="12.75" customHeight="1">
      <c r="A43" s="86" t="s">
        <v>71</v>
      </c>
      <c r="B43" s="86"/>
      <c r="C43" s="86"/>
      <c r="D43" s="86"/>
      <c r="E43" s="86"/>
      <c r="F43" s="86"/>
      <c r="G43" s="86"/>
      <c r="H43" s="54">
        <f>H42</f>
        <v>0</v>
      </c>
      <c r="I43" s="38"/>
    </row>
    <row r="44" spans="1:9" ht="12.75">
      <c r="A44" s="60"/>
      <c r="B44" s="60"/>
      <c r="C44" s="60" t="s">
        <v>46</v>
      </c>
      <c r="D44" s="62" t="s">
        <v>60</v>
      </c>
      <c r="E44" s="60"/>
      <c r="F44" s="74"/>
      <c r="G44" s="46"/>
      <c r="H44" s="46"/>
      <c r="I44" s="38"/>
    </row>
    <row r="45" spans="1:9" ht="12.75">
      <c r="A45" s="64">
        <v>13</v>
      </c>
      <c r="B45" s="64"/>
      <c r="C45" s="65"/>
      <c r="D45" s="66" t="s">
        <v>65</v>
      </c>
      <c r="E45" s="68" t="s">
        <v>37</v>
      </c>
      <c r="F45" s="71">
        <v>37</v>
      </c>
      <c r="G45" s="44"/>
      <c r="H45" s="44">
        <f t="shared" ref="H45" si="7">ROUND(F45*G45,2)</f>
        <v>0</v>
      </c>
      <c r="I45" s="38"/>
    </row>
    <row r="46" spans="1:9" ht="12.75" customHeight="1">
      <c r="A46" s="86" t="s">
        <v>62</v>
      </c>
      <c r="B46" s="86"/>
      <c r="C46" s="86"/>
      <c r="D46" s="86"/>
      <c r="E46" s="86"/>
      <c r="F46" s="86"/>
      <c r="G46" s="86"/>
      <c r="H46" s="54">
        <f>H45</f>
        <v>0</v>
      </c>
      <c r="I46" s="38"/>
    </row>
    <row r="47" spans="1:9" ht="12.75" hidden="1">
      <c r="A47" s="60"/>
      <c r="B47" s="60"/>
      <c r="C47" s="60" t="s">
        <v>47</v>
      </c>
      <c r="D47" s="62" t="s">
        <v>52</v>
      </c>
      <c r="E47" s="60"/>
      <c r="F47" s="74"/>
      <c r="G47" s="46"/>
      <c r="H47" s="46"/>
      <c r="I47" s="38"/>
    </row>
    <row r="48" spans="1:9" s="11" customFormat="1" ht="12.75" hidden="1">
      <c r="A48" s="64">
        <f>A45+1</f>
        <v>14</v>
      </c>
      <c r="B48" s="64"/>
      <c r="C48" s="65"/>
      <c r="D48" s="66" t="s">
        <v>53</v>
      </c>
      <c r="E48" s="68" t="s">
        <v>37</v>
      </c>
      <c r="F48" s="67">
        <v>199</v>
      </c>
      <c r="G48" s="44">
        <v>113.57</v>
      </c>
      <c r="H48" s="44">
        <f t="shared" ref="H48:H49" si="8">ROUND(F48*G48,2)</f>
        <v>22600.43</v>
      </c>
      <c r="I48" s="38"/>
    </row>
    <row r="49" spans="1:9" s="11" customFormat="1" ht="22.5" hidden="1">
      <c r="A49" s="64">
        <f>A48+1</f>
        <v>15</v>
      </c>
      <c r="B49" s="64"/>
      <c r="C49" s="65"/>
      <c r="D49" s="66" t="s">
        <v>54</v>
      </c>
      <c r="E49" s="68" t="s">
        <v>37</v>
      </c>
      <c r="F49" s="67">
        <v>1126</v>
      </c>
      <c r="G49" s="44">
        <v>133.41999999999999</v>
      </c>
      <c r="H49" s="44">
        <f t="shared" si="8"/>
        <v>150230.92000000001</v>
      </c>
      <c r="I49" s="38"/>
    </row>
    <row r="50" spans="1:9" s="11" customFormat="1" ht="22.5" hidden="1">
      <c r="A50" s="64">
        <f t="shared" ref="A50:A52" si="9">A49+1</f>
        <v>16</v>
      </c>
      <c r="B50" s="64"/>
      <c r="C50" s="65"/>
      <c r="D50" s="66" t="s">
        <v>55</v>
      </c>
      <c r="E50" s="68" t="s">
        <v>37</v>
      </c>
      <c r="F50" s="67">
        <v>194</v>
      </c>
      <c r="G50" s="44">
        <v>134.72999999999999</v>
      </c>
      <c r="H50" s="44">
        <f t="shared" ref="H50:H52" si="10">ROUND(F50*G50,2)</f>
        <v>26137.62</v>
      </c>
      <c r="I50" s="38"/>
    </row>
    <row r="51" spans="1:9" s="11" customFormat="1" ht="22.5" hidden="1">
      <c r="A51" s="64">
        <f t="shared" si="9"/>
        <v>17</v>
      </c>
      <c r="B51" s="64"/>
      <c r="C51" s="65"/>
      <c r="D51" s="66" t="s">
        <v>58</v>
      </c>
      <c r="E51" s="68" t="s">
        <v>10</v>
      </c>
      <c r="F51" s="67">
        <v>84</v>
      </c>
      <c r="G51" s="44">
        <v>145.19999999999999</v>
      </c>
      <c r="H51" s="44">
        <f t="shared" si="10"/>
        <v>12196.8</v>
      </c>
      <c r="I51" s="38"/>
    </row>
    <row r="52" spans="1:9" s="11" customFormat="1" ht="22.5" hidden="1">
      <c r="A52" s="64">
        <f t="shared" si="9"/>
        <v>18</v>
      </c>
      <c r="B52" s="64"/>
      <c r="C52" s="65"/>
      <c r="D52" s="66" t="s">
        <v>59</v>
      </c>
      <c r="E52" s="68" t="s">
        <v>37</v>
      </c>
      <c r="F52" s="67">
        <v>12</v>
      </c>
      <c r="G52" s="44">
        <v>151.63999999999999</v>
      </c>
      <c r="H52" s="44">
        <f t="shared" si="10"/>
        <v>1819.68</v>
      </c>
      <c r="I52" s="38"/>
    </row>
    <row r="53" spans="1:9" s="11" customFormat="1" ht="14.25" hidden="1" customHeight="1">
      <c r="A53" s="86" t="s">
        <v>52</v>
      </c>
      <c r="B53" s="86"/>
      <c r="C53" s="86"/>
      <c r="D53" s="86"/>
      <c r="E53" s="86"/>
      <c r="F53" s="86"/>
      <c r="G53" s="86"/>
      <c r="H53" s="54">
        <f>SUM(H48:H52)</f>
        <v>212985.44999999998</v>
      </c>
      <c r="I53" s="38"/>
    </row>
    <row r="54" spans="1:9" s="11" customFormat="1" ht="14.25" customHeight="1">
      <c r="A54" s="60"/>
      <c r="B54" s="60"/>
      <c r="C54" s="60" t="s">
        <v>66</v>
      </c>
      <c r="D54" s="62" t="s">
        <v>67</v>
      </c>
      <c r="E54" s="60"/>
      <c r="F54" s="74"/>
      <c r="G54" s="46"/>
      <c r="H54" s="46"/>
      <c r="I54" s="38"/>
    </row>
    <row r="55" spans="1:9" s="11" customFormat="1" ht="14.25" customHeight="1">
      <c r="A55" s="64">
        <v>14</v>
      </c>
      <c r="B55" s="64"/>
      <c r="C55" s="65"/>
      <c r="D55" s="66" t="s">
        <v>68</v>
      </c>
      <c r="E55" s="68" t="s">
        <v>37</v>
      </c>
      <c r="F55" s="71">
        <v>16</v>
      </c>
      <c r="G55" s="44"/>
      <c r="H55" s="44">
        <f t="shared" ref="H55" si="11">ROUND(F55*G55,2)</f>
        <v>0</v>
      </c>
      <c r="I55" s="38"/>
    </row>
    <row r="56" spans="1:9" s="11" customFormat="1" ht="14.25" customHeight="1">
      <c r="A56" s="86" t="s">
        <v>69</v>
      </c>
      <c r="B56" s="86"/>
      <c r="C56" s="86"/>
      <c r="D56" s="86"/>
      <c r="E56" s="86"/>
      <c r="F56" s="86"/>
      <c r="G56" s="86"/>
      <c r="H56" s="54">
        <f>H55</f>
        <v>0</v>
      </c>
      <c r="I56" s="38"/>
    </row>
    <row r="57" spans="1:9" s="11" customFormat="1" ht="12.75" customHeight="1">
      <c r="A57" s="86" t="s">
        <v>26</v>
      </c>
      <c r="B57" s="86"/>
      <c r="C57" s="86"/>
      <c r="D57" s="86"/>
      <c r="E57" s="86"/>
      <c r="F57" s="86"/>
      <c r="G57" s="86"/>
      <c r="H57" s="54">
        <f>H36+H40+H43+H46+H56</f>
        <v>0</v>
      </c>
      <c r="I57" s="38"/>
    </row>
    <row r="58" spans="1:9" ht="12.75">
      <c r="A58" s="61"/>
      <c r="B58" s="61"/>
      <c r="C58" s="61" t="s">
        <v>27</v>
      </c>
      <c r="D58" s="63" t="s">
        <v>28</v>
      </c>
      <c r="E58" s="61"/>
      <c r="F58" s="73"/>
      <c r="G58" s="45"/>
      <c r="H58" s="45"/>
      <c r="I58" s="38"/>
    </row>
    <row r="59" spans="1:9" ht="12.75">
      <c r="A59" s="60"/>
      <c r="B59" s="60"/>
      <c r="C59" s="60" t="s">
        <v>29</v>
      </c>
      <c r="D59" s="62" t="s">
        <v>30</v>
      </c>
      <c r="E59" s="60"/>
      <c r="F59" s="74"/>
      <c r="G59" s="46"/>
      <c r="H59" s="46"/>
      <c r="I59" s="38"/>
    </row>
    <row r="60" spans="1:9" ht="12.75">
      <c r="A60" s="64">
        <v>15</v>
      </c>
      <c r="B60" s="64"/>
      <c r="C60" s="65"/>
      <c r="D60" s="66" t="s">
        <v>61</v>
      </c>
      <c r="E60" s="68" t="s">
        <v>37</v>
      </c>
      <c r="F60" s="67">
        <v>181</v>
      </c>
      <c r="G60" s="44"/>
      <c r="H60" s="44">
        <f t="shared" ref="H60:H61" si="12">ROUND(F60*G60,2)</f>
        <v>0</v>
      </c>
      <c r="I60" s="38"/>
    </row>
    <row r="61" spans="1:9" ht="12.75">
      <c r="A61" s="64"/>
      <c r="B61" s="64"/>
      <c r="C61" s="65"/>
      <c r="D61" s="66" t="s">
        <v>91</v>
      </c>
      <c r="E61" s="68" t="s">
        <v>37</v>
      </c>
      <c r="F61" s="67">
        <v>122</v>
      </c>
      <c r="G61" s="44"/>
      <c r="H61" s="44">
        <f t="shared" si="12"/>
        <v>0</v>
      </c>
      <c r="I61" s="38"/>
    </row>
    <row r="62" spans="1:9" ht="12.75">
      <c r="A62" s="60"/>
      <c r="B62" s="60"/>
      <c r="C62" s="60" t="s">
        <v>73</v>
      </c>
      <c r="D62" s="62" t="s">
        <v>72</v>
      </c>
      <c r="E62" s="60"/>
      <c r="F62" s="74"/>
      <c r="G62" s="46"/>
      <c r="H62" s="46"/>
      <c r="I62" s="38"/>
    </row>
    <row r="63" spans="1:9" ht="12.75">
      <c r="A63" s="64">
        <v>16</v>
      </c>
      <c r="B63" s="64"/>
      <c r="C63" s="65"/>
      <c r="D63" s="66" t="s">
        <v>84</v>
      </c>
      <c r="E63" s="68" t="s">
        <v>37</v>
      </c>
      <c r="F63" s="67">
        <v>5.76</v>
      </c>
      <c r="G63" s="44"/>
      <c r="H63" s="44">
        <f t="shared" ref="H63" si="13">ROUND(F63*G63,2)</f>
        <v>0</v>
      </c>
      <c r="I63" s="38"/>
    </row>
    <row r="64" spans="1:9" ht="12.75">
      <c r="A64" s="64">
        <v>17</v>
      </c>
      <c r="B64" s="64"/>
      <c r="C64" s="65"/>
      <c r="D64" s="66" t="s">
        <v>74</v>
      </c>
      <c r="E64" s="68" t="s">
        <v>37</v>
      </c>
      <c r="F64" s="67">
        <v>8.98</v>
      </c>
      <c r="G64" s="44"/>
      <c r="H64" s="44">
        <f t="shared" ref="H64" si="14">ROUND(F64*G64,2)</f>
        <v>0</v>
      </c>
      <c r="I64" s="38"/>
    </row>
    <row r="65" spans="1:9" ht="12.75">
      <c r="A65" s="61"/>
      <c r="B65" s="61"/>
      <c r="C65" s="61" t="s">
        <v>78</v>
      </c>
      <c r="D65" s="63" t="s">
        <v>79</v>
      </c>
      <c r="E65" s="61"/>
      <c r="F65" s="73"/>
      <c r="G65" s="45"/>
      <c r="H65" s="45"/>
      <c r="I65" s="38"/>
    </row>
    <row r="66" spans="1:9" ht="12.75">
      <c r="A66" s="60"/>
      <c r="B66" s="60"/>
      <c r="C66" s="60" t="s">
        <v>75</v>
      </c>
      <c r="D66" s="62" t="s">
        <v>76</v>
      </c>
      <c r="E66" s="60"/>
      <c r="F66" s="74"/>
      <c r="G66" s="46"/>
      <c r="H66" s="46"/>
      <c r="I66" s="38"/>
    </row>
    <row r="67" spans="1:9" ht="33.75">
      <c r="A67" s="64">
        <v>18</v>
      </c>
      <c r="B67" s="64"/>
      <c r="C67" s="65"/>
      <c r="D67" s="66" t="s">
        <v>77</v>
      </c>
      <c r="E67" s="68" t="s">
        <v>10</v>
      </c>
      <c r="F67" s="67">
        <v>10.35</v>
      </c>
      <c r="G67" s="44"/>
      <c r="H67" s="44">
        <f>F67*G67</f>
        <v>0</v>
      </c>
      <c r="I67" s="38"/>
    </row>
    <row r="68" spans="1:9" ht="12.75">
      <c r="A68" s="64"/>
      <c r="B68" s="64"/>
      <c r="C68" s="65"/>
      <c r="D68" s="66"/>
      <c r="E68" s="68"/>
      <c r="F68" s="67"/>
      <c r="G68" s="44"/>
      <c r="H68" s="44"/>
      <c r="I68" s="38"/>
    </row>
    <row r="69" spans="1:9" ht="12.75" customHeight="1">
      <c r="A69" s="86" t="s">
        <v>31</v>
      </c>
      <c r="B69" s="86"/>
      <c r="C69" s="86"/>
      <c r="D69" s="86"/>
      <c r="E69" s="86"/>
      <c r="F69" s="86"/>
      <c r="G69" s="86"/>
      <c r="H69" s="54">
        <f>H67+H64+H63+H61+H60</f>
        <v>0</v>
      </c>
      <c r="I69" s="38"/>
    </row>
    <row r="70" spans="1:9" ht="12.75" customHeight="1">
      <c r="A70" s="89" t="s">
        <v>86</v>
      </c>
      <c r="B70" s="89"/>
      <c r="C70" s="89"/>
      <c r="D70" s="89"/>
      <c r="E70" s="89"/>
      <c r="F70" s="89"/>
      <c r="G70" s="89"/>
      <c r="H70" s="55">
        <f>H69+H57+H33+H18+H13</f>
        <v>0</v>
      </c>
    </row>
    <row r="71" spans="1:9" ht="15.75" customHeight="1">
      <c r="A71" s="20"/>
      <c r="B71" s="20"/>
      <c r="C71" s="18"/>
      <c r="D71" s="39"/>
      <c r="E71" s="88"/>
      <c r="F71" s="88"/>
      <c r="G71" s="88"/>
      <c r="H71" s="26"/>
    </row>
    <row r="72" spans="1:9" ht="12.75">
      <c r="A72" s="20"/>
      <c r="B72" s="20"/>
      <c r="C72" s="18"/>
      <c r="D72" s="39"/>
      <c r="E72" s="25"/>
      <c r="F72" s="47"/>
      <c r="G72" s="27"/>
      <c r="H72" s="28"/>
    </row>
    <row r="73" spans="1:9" ht="17.25" customHeight="1">
      <c r="A73" s="20"/>
      <c r="B73" s="20"/>
      <c r="C73" s="18"/>
      <c r="D73" s="39"/>
      <c r="E73" s="25"/>
      <c r="F73" s="47"/>
      <c r="G73" s="27"/>
      <c r="H73" s="26"/>
    </row>
    <row r="74" spans="1:9" ht="17.25" customHeight="1">
      <c r="A74" s="21"/>
      <c r="B74" s="21"/>
      <c r="C74" s="19"/>
      <c r="D74" s="39"/>
      <c r="E74" s="22"/>
      <c r="F74" s="48"/>
      <c r="G74" s="29"/>
      <c r="H74" s="30"/>
    </row>
    <row r="75" spans="1:9" ht="12.75">
      <c r="A75" s="23"/>
      <c r="B75" s="23"/>
      <c r="C75" s="23"/>
      <c r="D75" s="24"/>
      <c r="E75" s="24"/>
      <c r="F75" s="49"/>
      <c r="G75" s="31"/>
      <c r="H75" s="32"/>
    </row>
    <row r="76" spans="1:9" ht="17.25">
      <c r="A76" s="9"/>
      <c r="B76" s="9"/>
      <c r="C76" s="9"/>
      <c r="D76" s="10"/>
      <c r="E76" s="10"/>
      <c r="F76" s="50"/>
      <c r="G76" s="33"/>
      <c r="H76" s="34"/>
    </row>
    <row r="77" spans="1:9" ht="17.25">
      <c r="A77" s="9"/>
      <c r="B77" s="9"/>
      <c r="C77" s="9"/>
      <c r="D77" s="8"/>
      <c r="E77" s="8"/>
      <c r="F77" s="51"/>
      <c r="G77" s="35"/>
      <c r="H77" s="34"/>
    </row>
    <row r="78" spans="1:9" ht="17.25">
      <c r="A78" s="9"/>
      <c r="B78" s="9"/>
      <c r="C78" s="9"/>
      <c r="D78" s="8"/>
      <c r="E78" s="8"/>
      <c r="F78" s="51"/>
      <c r="G78" s="35"/>
      <c r="H78" s="34"/>
    </row>
    <row r="79" spans="1:9" ht="17.25">
      <c r="A79" s="9"/>
      <c r="B79" s="9"/>
      <c r="C79" s="9"/>
      <c r="D79" s="8"/>
      <c r="E79" s="8"/>
      <c r="F79" s="51"/>
      <c r="G79" s="35"/>
      <c r="H79" s="34"/>
    </row>
    <row r="80" spans="1:9" ht="17.25">
      <c r="A80" s="9"/>
      <c r="B80" s="9"/>
      <c r="C80" s="9"/>
      <c r="D80" s="8"/>
      <c r="E80" s="8"/>
      <c r="F80" s="51"/>
      <c r="G80" s="35"/>
      <c r="H80" s="34"/>
    </row>
    <row r="81" spans="1:8" ht="17.25">
      <c r="A81" s="7"/>
      <c r="B81" s="7"/>
      <c r="C81" s="6"/>
      <c r="D81" s="40"/>
      <c r="E81" s="5"/>
      <c r="F81" s="52"/>
      <c r="G81" s="36"/>
      <c r="H81" s="34"/>
    </row>
    <row r="82" spans="1:8" ht="17.25">
      <c r="A82" s="87"/>
      <c r="B82" s="87"/>
      <c r="C82" s="87"/>
      <c r="D82" s="87"/>
      <c r="E82" s="87"/>
      <c r="F82" s="87"/>
      <c r="G82" s="87"/>
      <c r="H82" s="34"/>
    </row>
  </sheetData>
  <mergeCells count="32">
    <mergeCell ref="A37:G37"/>
    <mergeCell ref="A28:G28"/>
    <mergeCell ref="A25:G25"/>
    <mergeCell ref="A32:G32"/>
    <mergeCell ref="N9:Q9"/>
    <mergeCell ref="R9:U9"/>
    <mergeCell ref="A18:G18"/>
    <mergeCell ref="A82:C82"/>
    <mergeCell ref="D82:G82"/>
    <mergeCell ref="E71:G71"/>
    <mergeCell ref="A17:G17"/>
    <mergeCell ref="A33:G33"/>
    <mergeCell ref="A22:G22"/>
    <mergeCell ref="A70:G70"/>
    <mergeCell ref="A46:G46"/>
    <mergeCell ref="A57:G57"/>
    <mergeCell ref="A69:G69"/>
    <mergeCell ref="A40:G40"/>
    <mergeCell ref="A53:G53"/>
    <mergeCell ref="A56:G56"/>
    <mergeCell ref="A43:G43"/>
    <mergeCell ref="A1:H1"/>
    <mergeCell ref="A2:H2"/>
    <mergeCell ref="A4:A5"/>
    <mergeCell ref="C4:C5"/>
    <mergeCell ref="D4:D5"/>
    <mergeCell ref="G4:G5"/>
    <mergeCell ref="H4:H5"/>
    <mergeCell ref="A3:H3"/>
    <mergeCell ref="B4:B5"/>
    <mergeCell ref="E4:E5"/>
    <mergeCell ref="F4:F5"/>
  </mergeCells>
  <phoneticPr fontId="35" type="noConversion"/>
  <printOptions horizontalCentered="1"/>
  <pageMargins left="0.39370078740157483" right="0.39370078740157483" top="0.39370078740157483" bottom="0.39370078740157483" header="0.51181102362204722" footer="0.39370078740157483"/>
  <pageSetup paperSize="9" scale="82" fitToHeight="0" orientation="portrait" useFirstPageNumber="1" r:id="rId1"/>
  <headerFooter alignWithMargins="0"/>
  <rowBreaks count="1" manualBreakCount="1">
    <brk id="3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DROGI_K OFERT.</vt:lpstr>
      <vt:lpstr>'DROGI_K OFERT.'!Obszar_wydruku</vt:lpstr>
      <vt:lpstr>'DROGI_K OFERT.'!Tytuły_wydruku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2025-04-25T09:20:41Z</dcterms:modified>
</cp:coreProperties>
</file>