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ABD7A0BC-6A20-4507-8F2C-A6620D6D48D0}" xr6:coauthVersionLast="47" xr6:coauthVersionMax="47" xr10:uidLastSave="{00000000-0000-0000-0000-000000000000}"/>
  <bookViews>
    <workbookView xWindow="20370" yWindow="-120" windowWidth="19440" windowHeight="15000" activeTab="1" xr2:uid="{00000000-000D-0000-FFFF-FFFF00000000}"/>
  </bookViews>
  <sheets>
    <sheet name="Tabela z PPE do SWZ" sheetId="1" r:id="rId1"/>
    <sheet name="Zużycie na strefy i taryfy" sheetId="3" r:id="rId2"/>
  </sheets>
  <definedNames>
    <definedName name="_xlnm.Print_Area" localSheetId="0">'Tabela z PPE do SWZ'!$A$1:$AV$8</definedName>
    <definedName name="_xlnm.Print_Area" localSheetId="1">'Zużycie na strefy i taryfy'!$A$1:$P$36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3" l="1"/>
  <c r="C30" i="3"/>
  <c r="C24" i="3"/>
  <c r="C14" i="3"/>
  <c r="C11" i="3"/>
  <c r="C5" i="3"/>
  <c r="Y5" i="1" l="1"/>
  <c r="Y6" i="1"/>
  <c r="Y7" i="1"/>
  <c r="Y8" i="1"/>
  <c r="Y4" i="1"/>
  <c r="O35" i="3"/>
  <c r="J35" i="3"/>
  <c r="I35" i="3"/>
  <c r="H35" i="3"/>
  <c r="G35" i="3"/>
  <c r="F35" i="3"/>
  <c r="E35" i="3"/>
  <c r="D35" i="3"/>
  <c r="C35" i="3"/>
  <c r="K34" i="3"/>
  <c r="P34" i="3" s="1"/>
  <c r="K33" i="3"/>
  <c r="P33" i="3" s="1"/>
  <c r="K32" i="3"/>
  <c r="P32" i="3" s="1"/>
  <c r="K31" i="3"/>
  <c r="P31" i="3" s="1"/>
  <c r="K30" i="3"/>
  <c r="P30" i="3" s="1"/>
  <c r="K29" i="3"/>
  <c r="P29" i="3" s="1"/>
  <c r="K28" i="3"/>
  <c r="P28" i="3" s="1"/>
  <c r="K27" i="3"/>
  <c r="K26" i="3"/>
  <c r="P26" i="3" s="1"/>
  <c r="K25" i="3"/>
  <c r="P25" i="3" s="1"/>
  <c r="K24" i="3"/>
  <c r="P24" i="3" s="1"/>
  <c r="K23" i="3"/>
  <c r="P23" i="3" s="1"/>
  <c r="O16" i="3"/>
  <c r="J16" i="3"/>
  <c r="I16" i="3"/>
  <c r="H16" i="3"/>
  <c r="G16" i="3"/>
  <c r="F16" i="3"/>
  <c r="E16" i="3"/>
  <c r="D16" i="3"/>
  <c r="C16" i="3"/>
  <c r="K15" i="3"/>
  <c r="P15" i="3" s="1"/>
  <c r="K14" i="3"/>
  <c r="P14" i="3" s="1"/>
  <c r="K13" i="3"/>
  <c r="P13" i="3" s="1"/>
  <c r="K12" i="3"/>
  <c r="P12" i="3" s="1"/>
  <c r="K11" i="3"/>
  <c r="P11" i="3" s="1"/>
  <c r="K10" i="3"/>
  <c r="P10" i="3" s="1"/>
  <c r="K9" i="3"/>
  <c r="P9" i="3" s="1"/>
  <c r="P8" i="3"/>
  <c r="K8" i="3"/>
  <c r="K7" i="3"/>
  <c r="P7" i="3" s="1"/>
  <c r="K6" i="3"/>
  <c r="P6" i="3" s="1"/>
  <c r="K5" i="3"/>
  <c r="P5" i="3" s="1"/>
  <c r="K4" i="3"/>
  <c r="P4" i="3" s="1"/>
  <c r="P35" i="3" l="1"/>
  <c r="P16" i="3"/>
  <c r="K35" i="3"/>
  <c r="K16" i="3"/>
  <c r="F36" i="3" l="1"/>
  <c r="L13" i="3"/>
  <c r="L14" i="3"/>
  <c r="L15" i="3"/>
  <c r="L24" i="3"/>
  <c r="D36" i="3"/>
  <c r="F17" i="3"/>
  <c r="J17" i="3"/>
  <c r="G17" i="3"/>
  <c r="L31" i="3"/>
  <c r="I36" i="3"/>
  <c r="H17" i="3"/>
  <c r="L32" i="3"/>
  <c r="I17" i="3"/>
  <c r="D17" i="3"/>
  <c r="C36" i="3"/>
  <c r="L9" i="3"/>
  <c r="L5" i="3"/>
  <c r="L25" i="3"/>
  <c r="L11" i="3"/>
  <c r="L7" i="3"/>
  <c r="G36" i="3"/>
  <c r="L33" i="3"/>
  <c r="L29" i="3"/>
  <c r="E17" i="3"/>
  <c r="J36" i="3"/>
  <c r="H36" i="3"/>
  <c r="L27" i="3"/>
  <c r="L10" i="3"/>
  <c r="L8" i="3"/>
  <c r="L34" i="3"/>
  <c r="L4" i="3"/>
  <c r="L30" i="3"/>
  <c r="L23" i="3"/>
  <c r="L28" i="3"/>
  <c r="L6" i="3"/>
  <c r="C17" i="3"/>
  <c r="L26" i="3"/>
  <c r="E36" i="3"/>
  <c r="L12" i="3"/>
</calcChain>
</file>

<file path=xl/sharedStrings.xml><?xml version="1.0" encoding="utf-8"?>
<sst xmlns="http://schemas.openxmlformats.org/spreadsheetml/2006/main" count="254" uniqueCount="112">
  <si>
    <t xml:space="preserve">Adres korespondencyjny punktu poboru energii elektrycznej </t>
  </si>
  <si>
    <t xml:space="preserve">Adres punktu poboru energii elektrycznej </t>
  </si>
  <si>
    <t>Informacje dodatkowe</t>
  </si>
  <si>
    <t>Obecny Sprzedawca na zasadach TPA lub Kompleksowy</t>
  </si>
  <si>
    <t>Szczegółowe dane dotyczące PPE</t>
  </si>
  <si>
    <t>LP.         PPE</t>
  </si>
  <si>
    <t>NABYWCA                                                  (płatnik faktur VAT)</t>
  </si>
  <si>
    <t>ODBIORCA</t>
  </si>
  <si>
    <t>Adres korespondencyjny punktu poboru energii elektrycznej - MIEJSCOWOŚĆ</t>
  </si>
  <si>
    <t>Adres korespondencyjny punktu poboru energii elektrycznej - KOD POCZTOWY</t>
  </si>
  <si>
    <t>Adres korespondencyjny punktu poboru energii elektrycznej - ULICA</t>
  </si>
  <si>
    <t>Adres punktu poboru energii elektrycznej - MIEJSCOWOŚĆ</t>
  </si>
  <si>
    <t>Adres punktu poboru energii elektrycznej - KOD POCZTOWY</t>
  </si>
  <si>
    <t>Adres punktu poboru energii elektrycznej - ULICA</t>
  </si>
  <si>
    <t>Adres punktu poboru energii elektrycznej nr DOMU</t>
  </si>
  <si>
    <t>Adres punktu poboru energii elektrycznej nr LOKALU</t>
  </si>
  <si>
    <t>Adres punktu poboru energii elektrycznej OPIS DODATKOWY</t>
  </si>
  <si>
    <t>Przeznaczenie PPE</t>
  </si>
  <si>
    <t>Tytuł prawny do nieruchomości
(własność, dzierżawa, najem)</t>
  </si>
  <si>
    <t>Numer obecnej umowy sprzedaży</t>
  </si>
  <si>
    <t>Dotychczasowy sprzedawca EE</t>
  </si>
  <si>
    <t>Okres wypowiedzenia umowy sprzedaży</t>
  </si>
  <si>
    <t>Nazwa Dystrybutora</t>
  </si>
  <si>
    <t>Okres rozliczeniowy z OSD
(jednomies./dwumies./inny)</t>
  </si>
  <si>
    <t>Numer PPE</t>
  </si>
  <si>
    <t>Numer ewidencyjny    (dotyczy umów kompleksowych)</t>
  </si>
  <si>
    <t>Numer licznika</t>
  </si>
  <si>
    <t>Punkty poboru energii   dostosowane do zasady TPA
(T/N)</t>
  </si>
  <si>
    <t xml:space="preserve">zmiana sprzedawcy /Pierwsza, Kolejna/ </t>
  </si>
  <si>
    <t>całodobowa</t>
  </si>
  <si>
    <t>szczytowa</t>
  </si>
  <si>
    <t>pozaszczytowa</t>
  </si>
  <si>
    <t>dzienna</t>
  </si>
  <si>
    <t>nocna</t>
  </si>
  <si>
    <t xml:space="preserve"> szczyt przedpołudniowy</t>
  </si>
  <si>
    <t>szczyt popołudniowy</t>
  </si>
  <si>
    <t>pozostałe godziny doby</t>
  </si>
  <si>
    <t>Prognozowane  zużycie energii elektyczne w okresie 01.07.2024 r. - 31.12.2024 r. w kWh</t>
  </si>
  <si>
    <t>Prognozowane  zużycie energii elektyczne w okresie 01.01.2025 r. - 31.12.2025 r. w kWh</t>
  </si>
  <si>
    <t>Podział prognozowanego zużycia w poszczególnych strefach w kWh w okresie 01.01.2025 r. - 31.12.2025 r.</t>
  </si>
  <si>
    <t>Grupa Taryfowa</t>
  </si>
  <si>
    <r>
      <t xml:space="preserve">Podział zużycia w poszczególnych strefach czasowychw w </t>
    </r>
    <r>
      <rPr>
        <b/>
        <sz val="11"/>
        <color indexed="8"/>
        <rFont val="Calibri"/>
        <family val="2"/>
        <charset val="238"/>
      </rPr>
      <t>kWh</t>
    </r>
    <r>
      <rPr>
        <sz val="11"/>
        <color theme="1"/>
        <rFont val="Calibri"/>
        <family val="2"/>
        <scheme val="minor"/>
      </rPr>
      <t xml:space="preserve"> w okresie 01.07.2024 r. - 31.12.2024 r.</t>
    </r>
  </si>
  <si>
    <t>SUMA</t>
  </si>
  <si>
    <t>%              Udział Taryf do Całości Zamówienia</t>
  </si>
  <si>
    <t>w szczycie przedpołudniowym</t>
  </si>
  <si>
    <t>w szczycie popołudniowym</t>
  </si>
  <si>
    <t>w pozostałych godzinach doby</t>
  </si>
  <si>
    <t>Ilość Punktów PPE</t>
  </si>
  <si>
    <r>
      <t xml:space="preserve">Szacowane zużycie w 2024 r. </t>
    </r>
    <r>
      <rPr>
        <b/>
        <sz val="11"/>
        <color indexed="8"/>
        <rFont val="Calibri"/>
        <family val="2"/>
        <charset val="238"/>
      </rPr>
      <t>[</t>
    </r>
    <r>
      <rPr>
        <b/>
        <sz val="11"/>
        <color indexed="8"/>
        <rFont val="Calibri"/>
        <family val="2"/>
        <charset val="238"/>
      </rPr>
      <t>kWh]</t>
    </r>
  </si>
  <si>
    <t>B11</t>
  </si>
  <si>
    <t>B21</t>
  </si>
  <si>
    <t>B22</t>
  </si>
  <si>
    <t>B23</t>
  </si>
  <si>
    <t>C11</t>
  </si>
  <si>
    <t>C12a</t>
  </si>
  <si>
    <t>C12b</t>
  </si>
  <si>
    <t>C21</t>
  </si>
  <si>
    <t>C22a</t>
  </si>
  <si>
    <t>C22b</t>
  </si>
  <si>
    <t>G11</t>
  </si>
  <si>
    <t>G12</t>
  </si>
  <si>
    <t>Łącznie</t>
  </si>
  <si>
    <r>
      <t xml:space="preserve">Podział zużycia w poszczególnych strefach czasowychw w </t>
    </r>
    <r>
      <rPr>
        <b/>
        <sz val="11"/>
        <color indexed="8"/>
        <rFont val="Calibri"/>
        <family val="2"/>
        <charset val="238"/>
      </rPr>
      <t>kWh</t>
    </r>
    <r>
      <rPr>
        <sz val="11"/>
        <color theme="1"/>
        <rFont val="Calibri"/>
        <family val="2"/>
        <scheme val="minor"/>
      </rPr>
      <t xml:space="preserve"> w okresie 01.01.2025 r. - 31.12.2025 r.</t>
    </r>
  </si>
  <si>
    <r>
      <t xml:space="preserve">Szacowane zużycie w 2025 r. </t>
    </r>
    <r>
      <rPr>
        <b/>
        <sz val="11"/>
        <color indexed="8"/>
        <rFont val="Calibri"/>
        <family val="2"/>
        <charset val="238"/>
      </rPr>
      <t>[</t>
    </r>
    <r>
      <rPr>
        <b/>
        <sz val="11"/>
        <color indexed="8"/>
        <rFont val="Calibri"/>
        <family val="2"/>
        <charset val="238"/>
      </rPr>
      <t>kWh]</t>
    </r>
  </si>
  <si>
    <t>% Udział Stref Czasowych do Całości Zamówienia</t>
  </si>
  <si>
    <t>%  Udział Stref Czasowych do Całości Zamówienia</t>
  </si>
  <si>
    <t>Szpital Specjalistyczny im. J. Dietla w Krakowie, ul. Skarbowa 4, 31-121 Kraków, NIP 676-20-83-306</t>
  </si>
  <si>
    <t>Szpital Specjalistyczny im. J. Dietla w Krakowie, ul. Skarbowa 4, 31-121 Kraków</t>
  </si>
  <si>
    <t>Kraków</t>
  </si>
  <si>
    <t>31-121</t>
  </si>
  <si>
    <t>Skarbowa 4</t>
  </si>
  <si>
    <t xml:space="preserve">Skarbowa </t>
  </si>
  <si>
    <t>Szpital</t>
  </si>
  <si>
    <t>szpital</t>
  </si>
  <si>
    <t>własność</t>
  </si>
  <si>
    <t>Tauron Sprzedaż Sp. z o.o.</t>
  </si>
  <si>
    <t>Tauron Dystrybucja S.A.</t>
  </si>
  <si>
    <t>jednomiesięczny + zaliczka</t>
  </si>
  <si>
    <t>590322429100001031</t>
  </si>
  <si>
    <t>T</t>
  </si>
  <si>
    <t>nie dotyczy</t>
  </si>
  <si>
    <t>kolejna</t>
  </si>
  <si>
    <t>590322429100001024</t>
  </si>
  <si>
    <t>30-119</t>
  </si>
  <si>
    <t>Focha</t>
  </si>
  <si>
    <t>590322429400003247</t>
  </si>
  <si>
    <t>30-347</t>
  </si>
  <si>
    <t>Kapelanka</t>
  </si>
  <si>
    <t>Ośrodek Recepcyjno-Szkoleniowy</t>
  </si>
  <si>
    <t>hotel</t>
  </si>
  <si>
    <t>nieodpłatne użytkowanie</t>
  </si>
  <si>
    <t>jednomiesięczny</t>
  </si>
  <si>
    <t>590322429300008984</t>
  </si>
  <si>
    <t>dwumiesięczny</t>
  </si>
  <si>
    <t>590322429300004819</t>
  </si>
  <si>
    <t>1.</t>
  </si>
  <si>
    <t>2.</t>
  </si>
  <si>
    <t>3.</t>
  </si>
  <si>
    <t>4.</t>
  </si>
  <si>
    <t>5.</t>
  </si>
  <si>
    <t>01.07.2024 r. - 31.12.2024 r</t>
  </si>
  <si>
    <t>01.01.2025 r. - 31.12.2025 r.</t>
  </si>
  <si>
    <t>URS/KW/590322429100001024/01/2023</t>
  </si>
  <si>
    <t>umowa zawarta na czas nieokreślony</t>
  </si>
  <si>
    <t>URS/MW/590322429300008984/01/2023</t>
  </si>
  <si>
    <t>BRAK</t>
  </si>
  <si>
    <r>
      <t xml:space="preserve">Podział prognozowanego zużycia w poszczególnych strefach w </t>
    </r>
    <r>
      <rPr>
        <b/>
        <sz val="10"/>
        <color indexed="8"/>
        <rFont val="Calibri"/>
        <family val="2"/>
      </rPr>
      <t>kWh w okresie 01.07.2024 r. - 31.12.2024 r.</t>
    </r>
  </si>
  <si>
    <r>
      <t xml:space="preserve">Grupa taryfowa </t>
    </r>
    <r>
      <rPr>
        <b/>
        <sz val="10"/>
        <color indexed="8"/>
        <rFont val="Calibri"/>
        <family val="2"/>
        <charset val="238"/>
      </rPr>
      <t>OSD</t>
    </r>
  </si>
  <si>
    <r>
      <t xml:space="preserve">Moc Umowna </t>
    </r>
    <r>
      <rPr>
        <b/>
        <sz val="10"/>
        <color indexed="8"/>
        <rFont val="Calibri"/>
        <family val="2"/>
        <charset val="238"/>
      </rPr>
      <t>KW</t>
    </r>
  </si>
  <si>
    <r>
      <t xml:space="preserve">Okres Sprzedaży w </t>
    </r>
    <r>
      <rPr>
        <b/>
        <sz val="10"/>
        <color indexed="8"/>
        <rFont val="Calibri"/>
        <family val="2"/>
        <charset val="238"/>
      </rPr>
      <t>2024 roku</t>
    </r>
  </si>
  <si>
    <r>
      <t xml:space="preserve">Okres Sprzedaży w </t>
    </r>
    <r>
      <rPr>
        <b/>
        <sz val="10"/>
        <color indexed="8"/>
        <rFont val="Calibri"/>
        <family val="2"/>
        <charset val="238"/>
      </rPr>
      <t>2025 roku</t>
    </r>
  </si>
  <si>
    <t>Małopolskie Centrum Reumatologii, Immunologii i Rehabilitacji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</si>
</sst>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3" fontId="2" fillId="0" borderId="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3" fontId="0" fillId="2" borderId="26" xfId="0" applyNumberFormat="1" applyFill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10" fontId="0" fillId="0" borderId="30" xfId="0" applyNumberFormat="1" applyBorder="1" applyAlignment="1">
      <alignment horizontal="center" vertical="center"/>
    </xf>
    <xf numFmtId="3" fontId="0" fillId="0" borderId="0" xfId="0" applyNumberFormat="1"/>
    <xf numFmtId="0" fontId="0" fillId="0" borderId="31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3" fontId="0" fillId="0" borderId="33" xfId="0" applyNumberFormat="1" applyBorder="1" applyAlignment="1">
      <alignment horizontal="right" vertical="center"/>
    </xf>
    <xf numFmtId="3" fontId="0" fillId="0" borderId="26" xfId="0" applyNumberFormat="1" applyBorder="1" applyAlignment="1">
      <alignment vertical="center"/>
    </xf>
    <xf numFmtId="3" fontId="0" fillId="2" borderId="27" xfId="0" applyNumberForma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3" fontId="0" fillId="0" borderId="3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2" borderId="13" xfId="0" applyNumberFormat="1" applyFill="1" applyBorder="1" applyAlignment="1">
      <alignment vertical="center"/>
    </xf>
    <xf numFmtId="3" fontId="0" fillId="2" borderId="35" xfId="0" applyNumberFormat="1" applyFill="1" applyBorder="1" applyAlignment="1">
      <alignment vertical="center"/>
    </xf>
    <xf numFmtId="3" fontId="0" fillId="2" borderId="32" xfId="0" applyNumberFormat="1" applyFill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0" fillId="0" borderId="36" xfId="0" applyBorder="1" applyAlignment="1">
      <alignment horizontal="center" vertical="center"/>
    </xf>
    <xf numFmtId="3" fontId="0" fillId="2" borderId="37" xfId="0" applyNumberFormat="1" applyFill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0" fillId="2" borderId="37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0" fillId="3" borderId="1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3" fontId="1" fillId="0" borderId="8" xfId="0" applyNumberFormat="1" applyFont="1" applyBorder="1"/>
    <xf numFmtId="0" fontId="1" fillId="0" borderId="10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40" xfId="0" applyNumberFormat="1" applyFill="1" applyBorder="1"/>
    <xf numFmtId="0" fontId="0" fillId="0" borderId="32" xfId="0" applyBorder="1" applyAlignment="1">
      <alignment horizontal="center" vertical="center"/>
    </xf>
    <xf numFmtId="3" fontId="0" fillId="0" borderId="37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4" fillId="0" borderId="0" xfId="0" applyFont="1"/>
    <xf numFmtId="0" fontId="4" fillId="2" borderId="0" xfId="0" applyFont="1" applyFill="1"/>
    <xf numFmtId="3" fontId="4" fillId="0" borderId="0" xfId="0" applyNumberFormat="1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0" xfId="0" applyFont="1"/>
    <xf numFmtId="0" fontId="9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vertical="center" wrapText="1"/>
    </xf>
    <xf numFmtId="0" fontId="11" fillId="0" borderId="0" xfId="0" applyFont="1"/>
    <xf numFmtId="0" fontId="9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33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33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3" fontId="11" fillId="0" borderId="45" xfId="0" applyNumberFormat="1" applyFont="1" applyBorder="1" applyAlignment="1">
      <alignment horizontal="center" vertical="center" wrapText="1"/>
    </xf>
    <xf numFmtId="1" fontId="11" fillId="0" borderId="20" xfId="0" applyNumberFormat="1" applyFont="1" applyBorder="1" applyAlignment="1">
      <alignment horizontal="center" vertical="center" wrapText="1"/>
    </xf>
    <xf numFmtId="1" fontId="11" fillId="0" borderId="4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1" wrapText="1"/>
    </xf>
    <xf numFmtId="0" fontId="1" fillId="0" borderId="18" xfId="0" applyFont="1" applyBorder="1" applyAlignment="1">
      <alignment horizontal="center" vertical="center" textRotation="1" wrapText="1"/>
    </xf>
    <xf numFmtId="0" fontId="0" fillId="0" borderId="17" xfId="0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Normalny" xfId="0" builtinId="0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9"/>
  <sheetViews>
    <sheetView workbookViewId="0">
      <selection activeCell="F7" sqref="F7"/>
    </sheetView>
  </sheetViews>
  <sheetFormatPr defaultRowHeight="12.75" x14ac:dyDescent="0.2"/>
  <cols>
    <col min="1" max="1" width="3.5703125" style="47" customWidth="1"/>
    <col min="2" max="2" width="16" style="47" customWidth="1"/>
    <col min="3" max="3" width="16.28515625" style="47" customWidth="1"/>
    <col min="4" max="4" width="15.42578125" style="47" customWidth="1"/>
    <col min="5" max="5" width="12.85546875" style="47" customWidth="1"/>
    <col min="6" max="6" width="16.42578125" style="47" customWidth="1"/>
    <col min="7" max="7" width="13.5703125" style="47" customWidth="1"/>
    <col min="8" max="8" width="12.42578125" style="47" customWidth="1"/>
    <col min="9" max="9" width="12" style="47" customWidth="1"/>
    <col min="10" max="10" width="11.5703125" style="47" customWidth="1"/>
    <col min="11" max="11" width="13.42578125" style="47" customWidth="1"/>
    <col min="12" max="12" width="23.140625" style="47" customWidth="1"/>
    <col min="13" max="13" width="12" style="47" customWidth="1"/>
    <col min="14" max="14" width="13.42578125" style="47" customWidth="1"/>
    <col min="15" max="15" width="21.28515625" style="48" customWidth="1"/>
    <col min="16" max="16" width="15.5703125" style="48" customWidth="1"/>
    <col min="17" max="17" width="17" style="48" customWidth="1"/>
    <col min="18" max="18" width="17.5703125" style="47" customWidth="1"/>
    <col min="19" max="19" width="14" style="47" customWidth="1"/>
    <col min="20" max="20" width="13.140625" style="47" customWidth="1"/>
    <col min="21" max="21" width="13.85546875" style="47" customWidth="1"/>
    <col min="22" max="22" width="11.7109375" style="47" customWidth="1"/>
    <col min="23" max="23" width="9.140625" style="47" customWidth="1"/>
    <col min="24" max="24" width="8.140625" style="47" customWidth="1"/>
    <col min="25" max="25" width="14.7109375" style="47" customWidth="1"/>
    <col min="26" max="26" width="15.5703125" style="47" customWidth="1"/>
    <col min="27" max="27" width="11.42578125" style="47" customWidth="1"/>
    <col min="28" max="28" width="10.28515625" style="47" customWidth="1"/>
    <col min="29" max="29" width="13.85546875" style="47" customWidth="1"/>
    <col min="30" max="30" width="13.42578125" style="47" customWidth="1"/>
    <col min="31" max="32" width="9.140625" style="47"/>
    <col min="33" max="39" width="3" style="47" customWidth="1"/>
    <col min="40" max="40" width="9.140625" style="47"/>
    <col min="41" max="41" width="10.7109375" style="47" customWidth="1"/>
    <col min="42" max="48" width="3.28515625" style="47" customWidth="1"/>
    <col min="49" max="16384" width="9.140625" style="47"/>
  </cols>
  <sheetData>
    <row r="1" spans="1:48" ht="13.5" thickBot="1" x14ac:dyDescent="0.25"/>
    <row r="2" spans="1:48" s="112" customFormat="1" ht="39.75" customHeight="1" thickBot="1" x14ac:dyDescent="0.3">
      <c r="A2" s="111"/>
      <c r="B2" s="111"/>
      <c r="C2" s="111"/>
      <c r="D2" s="122" t="s">
        <v>0</v>
      </c>
      <c r="E2" s="123"/>
      <c r="F2" s="124"/>
      <c r="G2" s="122" t="s">
        <v>1</v>
      </c>
      <c r="H2" s="123"/>
      <c r="I2" s="123"/>
      <c r="J2" s="123"/>
      <c r="K2" s="123"/>
      <c r="L2" s="124"/>
      <c r="M2" s="122" t="s">
        <v>2</v>
      </c>
      <c r="N2" s="124"/>
      <c r="O2" s="125" t="s">
        <v>3</v>
      </c>
      <c r="P2" s="126"/>
      <c r="Q2" s="127"/>
      <c r="R2" s="122" t="s">
        <v>4</v>
      </c>
      <c r="S2" s="123"/>
      <c r="T2" s="123"/>
      <c r="U2" s="123"/>
      <c r="V2" s="123"/>
      <c r="W2" s="123"/>
      <c r="X2" s="123"/>
      <c r="Y2" s="123"/>
      <c r="Z2" s="123"/>
      <c r="AA2" s="123"/>
      <c r="AB2" s="119"/>
      <c r="AC2" s="120"/>
      <c r="AD2" s="121"/>
      <c r="AE2" s="111"/>
      <c r="AF2" s="116" t="s">
        <v>106</v>
      </c>
      <c r="AG2" s="117"/>
      <c r="AH2" s="117"/>
      <c r="AI2" s="117"/>
      <c r="AJ2" s="117"/>
      <c r="AK2" s="117"/>
      <c r="AL2" s="117"/>
      <c r="AM2" s="118"/>
      <c r="AN2" s="111"/>
      <c r="AO2" s="116" t="s">
        <v>39</v>
      </c>
      <c r="AP2" s="117"/>
      <c r="AQ2" s="117"/>
      <c r="AR2" s="117"/>
      <c r="AS2" s="117"/>
      <c r="AT2" s="117"/>
      <c r="AU2" s="117"/>
      <c r="AV2" s="118"/>
    </row>
    <row r="3" spans="1:48" s="65" customFormat="1" ht="151.5" customHeight="1" thickBot="1" x14ac:dyDescent="0.25">
      <c r="A3" s="50" t="s">
        <v>5</v>
      </c>
      <c r="B3" s="51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  <c r="O3" s="54" t="s">
        <v>19</v>
      </c>
      <c r="P3" s="54" t="s">
        <v>20</v>
      </c>
      <c r="Q3" s="54" t="s">
        <v>21</v>
      </c>
      <c r="R3" s="52" t="s">
        <v>22</v>
      </c>
      <c r="S3" s="52" t="s">
        <v>23</v>
      </c>
      <c r="T3" s="52" t="s">
        <v>24</v>
      </c>
      <c r="U3" s="52" t="s">
        <v>25</v>
      </c>
      <c r="V3" s="55" t="s">
        <v>26</v>
      </c>
      <c r="W3" s="52" t="s">
        <v>107</v>
      </c>
      <c r="X3" s="56" t="s">
        <v>108</v>
      </c>
      <c r="Y3" s="1" t="s">
        <v>37</v>
      </c>
      <c r="Z3" s="1" t="s">
        <v>38</v>
      </c>
      <c r="AA3" s="57" t="s">
        <v>27</v>
      </c>
      <c r="AB3" s="58" t="s">
        <v>28</v>
      </c>
      <c r="AC3" s="59" t="s">
        <v>109</v>
      </c>
      <c r="AD3" s="60" t="s">
        <v>110</v>
      </c>
      <c r="AE3" s="61"/>
      <c r="AF3" s="62" t="s">
        <v>29</v>
      </c>
      <c r="AG3" s="63" t="s">
        <v>30</v>
      </c>
      <c r="AH3" s="63" t="s">
        <v>31</v>
      </c>
      <c r="AI3" s="63" t="s">
        <v>32</v>
      </c>
      <c r="AJ3" s="63" t="s">
        <v>33</v>
      </c>
      <c r="AK3" s="63" t="s">
        <v>34</v>
      </c>
      <c r="AL3" s="63" t="s">
        <v>35</v>
      </c>
      <c r="AM3" s="64" t="s">
        <v>36</v>
      </c>
      <c r="AN3" s="61"/>
      <c r="AO3" s="62" t="s">
        <v>29</v>
      </c>
      <c r="AP3" s="63" t="s">
        <v>30</v>
      </c>
      <c r="AQ3" s="63" t="s">
        <v>31</v>
      </c>
      <c r="AR3" s="63" t="s">
        <v>32</v>
      </c>
      <c r="AS3" s="63" t="s">
        <v>33</v>
      </c>
      <c r="AT3" s="63" t="s">
        <v>34</v>
      </c>
      <c r="AU3" s="63" t="s">
        <v>35</v>
      </c>
      <c r="AV3" s="64" t="s">
        <v>36</v>
      </c>
    </row>
    <row r="4" spans="1:48" s="81" customFormat="1" ht="102" customHeight="1" thickBot="1" x14ac:dyDescent="0.3">
      <c r="A4" s="66" t="s">
        <v>95</v>
      </c>
      <c r="B4" s="113" t="s">
        <v>66</v>
      </c>
      <c r="C4" s="113" t="s">
        <v>67</v>
      </c>
      <c r="D4" s="67" t="s">
        <v>68</v>
      </c>
      <c r="E4" s="67" t="s">
        <v>69</v>
      </c>
      <c r="F4" s="67" t="s">
        <v>70</v>
      </c>
      <c r="G4" s="67" t="s">
        <v>68</v>
      </c>
      <c r="H4" s="67" t="s">
        <v>69</v>
      </c>
      <c r="I4" s="67" t="s">
        <v>71</v>
      </c>
      <c r="J4" s="67">
        <v>1</v>
      </c>
      <c r="K4" s="67" t="s">
        <v>105</v>
      </c>
      <c r="L4" s="67" t="s">
        <v>72</v>
      </c>
      <c r="M4" s="67" t="s">
        <v>73</v>
      </c>
      <c r="N4" s="67" t="s">
        <v>74</v>
      </c>
      <c r="O4" s="68" t="s">
        <v>102</v>
      </c>
      <c r="P4" s="69" t="s">
        <v>75</v>
      </c>
      <c r="Q4" s="69" t="s">
        <v>103</v>
      </c>
      <c r="R4" s="66" t="s">
        <v>76</v>
      </c>
      <c r="S4" s="66" t="s">
        <v>77</v>
      </c>
      <c r="T4" s="70" t="s">
        <v>78</v>
      </c>
      <c r="U4" s="71" t="s">
        <v>80</v>
      </c>
      <c r="V4" s="67">
        <v>96130208</v>
      </c>
      <c r="W4" s="67" t="s">
        <v>50</v>
      </c>
      <c r="X4" s="72">
        <v>200</v>
      </c>
      <c r="Y4" s="73">
        <f>Z4/2</f>
        <v>300000</v>
      </c>
      <c r="Z4" s="73">
        <v>600000</v>
      </c>
      <c r="AA4" s="74" t="s">
        <v>79</v>
      </c>
      <c r="AB4" s="75" t="s">
        <v>81</v>
      </c>
      <c r="AC4" s="67" t="s">
        <v>100</v>
      </c>
      <c r="AD4" s="76" t="s">
        <v>101</v>
      </c>
      <c r="AE4" s="77"/>
      <c r="AF4" s="78">
        <v>300000</v>
      </c>
      <c r="AG4" s="79"/>
      <c r="AH4" s="79"/>
      <c r="AI4" s="79"/>
      <c r="AJ4" s="79"/>
      <c r="AK4" s="79"/>
      <c r="AL4" s="79"/>
      <c r="AM4" s="80"/>
      <c r="AO4" s="78">
        <v>600000</v>
      </c>
      <c r="AP4" s="79"/>
      <c r="AQ4" s="79"/>
      <c r="AR4" s="79"/>
      <c r="AS4" s="79"/>
      <c r="AT4" s="79"/>
      <c r="AU4" s="79"/>
      <c r="AV4" s="80"/>
    </row>
    <row r="5" spans="1:48" s="81" customFormat="1" ht="102" customHeight="1" thickBot="1" x14ac:dyDescent="0.3">
      <c r="A5" s="82" t="s">
        <v>96</v>
      </c>
      <c r="B5" s="114"/>
      <c r="C5" s="114"/>
      <c r="D5" s="83" t="s">
        <v>68</v>
      </c>
      <c r="E5" s="83" t="s">
        <v>69</v>
      </c>
      <c r="F5" s="83" t="s">
        <v>70</v>
      </c>
      <c r="G5" s="83" t="s">
        <v>68</v>
      </c>
      <c r="H5" s="83" t="s">
        <v>69</v>
      </c>
      <c r="I5" s="83" t="s">
        <v>71</v>
      </c>
      <c r="J5" s="83">
        <v>1</v>
      </c>
      <c r="K5" s="67" t="s">
        <v>105</v>
      </c>
      <c r="L5" s="83" t="s">
        <v>72</v>
      </c>
      <c r="M5" s="83" t="s">
        <v>73</v>
      </c>
      <c r="N5" s="83" t="s">
        <v>74</v>
      </c>
      <c r="O5" s="84" t="s">
        <v>102</v>
      </c>
      <c r="P5" s="85" t="s">
        <v>75</v>
      </c>
      <c r="Q5" s="85" t="s">
        <v>103</v>
      </c>
      <c r="R5" s="82" t="s">
        <v>76</v>
      </c>
      <c r="S5" s="82" t="s">
        <v>77</v>
      </c>
      <c r="T5" s="86" t="s">
        <v>82</v>
      </c>
      <c r="U5" s="83" t="s">
        <v>80</v>
      </c>
      <c r="V5" s="83">
        <v>96130209</v>
      </c>
      <c r="W5" s="83" t="s">
        <v>50</v>
      </c>
      <c r="X5" s="87">
        <v>200</v>
      </c>
      <c r="Y5" s="88">
        <f t="shared" ref="Y5:Y8" si="0">Z5/2</f>
        <v>150000</v>
      </c>
      <c r="Z5" s="88">
        <v>300000</v>
      </c>
      <c r="AA5" s="89" t="s">
        <v>79</v>
      </c>
      <c r="AB5" s="90" t="s">
        <v>81</v>
      </c>
      <c r="AC5" s="83" t="s">
        <v>100</v>
      </c>
      <c r="AD5" s="91" t="s">
        <v>101</v>
      </c>
      <c r="AE5" s="77"/>
      <c r="AF5" s="92">
        <v>150000</v>
      </c>
      <c r="AG5" s="93"/>
      <c r="AH5" s="93"/>
      <c r="AI5" s="93"/>
      <c r="AJ5" s="93"/>
      <c r="AK5" s="93"/>
      <c r="AL5" s="93"/>
      <c r="AM5" s="94"/>
      <c r="AO5" s="92">
        <v>300000</v>
      </c>
      <c r="AP5" s="93"/>
      <c r="AQ5" s="93"/>
      <c r="AR5" s="93"/>
      <c r="AS5" s="93"/>
      <c r="AT5" s="93"/>
      <c r="AU5" s="93"/>
      <c r="AV5" s="94"/>
    </row>
    <row r="6" spans="1:48" s="81" customFormat="1" ht="102" customHeight="1" thickBot="1" x14ac:dyDescent="0.3">
      <c r="A6" s="82" t="s">
        <v>97</v>
      </c>
      <c r="B6" s="114"/>
      <c r="C6" s="114"/>
      <c r="D6" s="83" t="s">
        <v>68</v>
      </c>
      <c r="E6" s="83" t="s">
        <v>69</v>
      </c>
      <c r="F6" s="83" t="s">
        <v>70</v>
      </c>
      <c r="G6" s="83" t="s">
        <v>68</v>
      </c>
      <c r="H6" s="83" t="s">
        <v>83</v>
      </c>
      <c r="I6" s="83" t="s">
        <v>84</v>
      </c>
      <c r="J6" s="83">
        <v>33</v>
      </c>
      <c r="K6" s="67" t="s">
        <v>105</v>
      </c>
      <c r="L6" s="83" t="s">
        <v>111</v>
      </c>
      <c r="M6" s="83" t="s">
        <v>73</v>
      </c>
      <c r="N6" s="83" t="s">
        <v>74</v>
      </c>
      <c r="O6" s="84" t="s">
        <v>102</v>
      </c>
      <c r="P6" s="85" t="s">
        <v>75</v>
      </c>
      <c r="Q6" s="85" t="s">
        <v>103</v>
      </c>
      <c r="R6" s="82" t="s">
        <v>76</v>
      </c>
      <c r="S6" s="82" t="s">
        <v>77</v>
      </c>
      <c r="T6" s="86" t="s">
        <v>85</v>
      </c>
      <c r="U6" s="83" t="s">
        <v>80</v>
      </c>
      <c r="V6" s="83">
        <v>99637360</v>
      </c>
      <c r="W6" s="83" t="s">
        <v>50</v>
      </c>
      <c r="X6" s="87">
        <v>300</v>
      </c>
      <c r="Y6" s="88">
        <f t="shared" si="0"/>
        <v>500000</v>
      </c>
      <c r="Z6" s="88">
        <v>1000000</v>
      </c>
      <c r="AA6" s="89" t="s">
        <v>79</v>
      </c>
      <c r="AB6" s="90" t="s">
        <v>81</v>
      </c>
      <c r="AC6" s="83" t="s">
        <v>100</v>
      </c>
      <c r="AD6" s="91" t="s">
        <v>101</v>
      </c>
      <c r="AE6" s="77"/>
      <c r="AF6" s="95">
        <v>500000</v>
      </c>
      <c r="AG6" s="93"/>
      <c r="AH6" s="93"/>
      <c r="AI6" s="96"/>
      <c r="AJ6" s="96"/>
      <c r="AK6" s="96"/>
      <c r="AL6" s="96"/>
      <c r="AM6" s="97"/>
      <c r="AO6" s="95">
        <v>1000000</v>
      </c>
      <c r="AP6" s="93"/>
      <c r="AQ6" s="93"/>
      <c r="AR6" s="96"/>
      <c r="AS6" s="96"/>
      <c r="AT6" s="96"/>
      <c r="AU6" s="96"/>
      <c r="AV6" s="97"/>
    </row>
    <row r="7" spans="1:48" s="81" customFormat="1" ht="102" customHeight="1" thickBot="1" x14ac:dyDescent="0.3">
      <c r="A7" s="82" t="s">
        <v>98</v>
      </c>
      <c r="B7" s="114"/>
      <c r="C7" s="114"/>
      <c r="D7" s="83" t="s">
        <v>68</v>
      </c>
      <c r="E7" s="83" t="s">
        <v>69</v>
      </c>
      <c r="F7" s="83" t="s">
        <v>70</v>
      </c>
      <c r="G7" s="83" t="s">
        <v>68</v>
      </c>
      <c r="H7" s="83" t="s">
        <v>86</v>
      </c>
      <c r="I7" s="83" t="s">
        <v>87</v>
      </c>
      <c r="J7" s="83">
        <v>60</v>
      </c>
      <c r="K7" s="67" t="s">
        <v>105</v>
      </c>
      <c r="L7" s="83" t="s">
        <v>88</v>
      </c>
      <c r="M7" s="83" t="s">
        <v>89</v>
      </c>
      <c r="N7" s="83" t="s">
        <v>90</v>
      </c>
      <c r="O7" s="84" t="s">
        <v>104</v>
      </c>
      <c r="P7" s="85" t="s">
        <v>75</v>
      </c>
      <c r="Q7" s="85" t="s">
        <v>103</v>
      </c>
      <c r="R7" s="82" t="s">
        <v>76</v>
      </c>
      <c r="S7" s="82" t="s">
        <v>91</v>
      </c>
      <c r="T7" s="86" t="s">
        <v>92</v>
      </c>
      <c r="U7" s="83" t="s">
        <v>80</v>
      </c>
      <c r="V7" s="83">
        <v>87719687</v>
      </c>
      <c r="W7" s="83" t="s">
        <v>56</v>
      </c>
      <c r="X7" s="87">
        <v>112</v>
      </c>
      <c r="Y7" s="88">
        <f t="shared" si="0"/>
        <v>125000</v>
      </c>
      <c r="Z7" s="88">
        <v>250000</v>
      </c>
      <c r="AA7" s="89" t="s">
        <v>79</v>
      </c>
      <c r="AB7" s="90" t="s">
        <v>81</v>
      </c>
      <c r="AC7" s="83" t="s">
        <v>100</v>
      </c>
      <c r="AD7" s="91" t="s">
        <v>101</v>
      </c>
      <c r="AE7" s="77"/>
      <c r="AF7" s="92">
        <v>125000</v>
      </c>
      <c r="AG7" s="96"/>
      <c r="AH7" s="96"/>
      <c r="AI7" s="96"/>
      <c r="AJ7" s="96"/>
      <c r="AK7" s="96"/>
      <c r="AL7" s="96"/>
      <c r="AM7" s="97"/>
      <c r="AO7" s="92">
        <v>250000</v>
      </c>
      <c r="AP7" s="96"/>
      <c r="AQ7" s="96"/>
      <c r="AR7" s="96"/>
      <c r="AS7" s="96"/>
      <c r="AT7" s="96"/>
      <c r="AU7" s="96"/>
      <c r="AV7" s="97"/>
    </row>
    <row r="8" spans="1:48" s="81" customFormat="1" ht="102" customHeight="1" thickBot="1" x14ac:dyDescent="0.3">
      <c r="A8" s="98" t="s">
        <v>99</v>
      </c>
      <c r="B8" s="115"/>
      <c r="C8" s="115"/>
      <c r="D8" s="99" t="s">
        <v>68</v>
      </c>
      <c r="E8" s="99" t="s">
        <v>69</v>
      </c>
      <c r="F8" s="99" t="s">
        <v>70</v>
      </c>
      <c r="G8" s="99" t="s">
        <v>68</v>
      </c>
      <c r="H8" s="99" t="s">
        <v>86</v>
      </c>
      <c r="I8" s="99" t="s">
        <v>87</v>
      </c>
      <c r="J8" s="99">
        <v>60</v>
      </c>
      <c r="K8" s="67" t="s">
        <v>105</v>
      </c>
      <c r="L8" s="99" t="s">
        <v>88</v>
      </c>
      <c r="M8" s="99" t="s">
        <v>89</v>
      </c>
      <c r="N8" s="99" t="s">
        <v>90</v>
      </c>
      <c r="O8" s="100" t="s">
        <v>104</v>
      </c>
      <c r="P8" s="101" t="s">
        <v>75</v>
      </c>
      <c r="Q8" s="101" t="s">
        <v>103</v>
      </c>
      <c r="R8" s="98" t="s">
        <v>76</v>
      </c>
      <c r="S8" s="98" t="s">
        <v>93</v>
      </c>
      <c r="T8" s="102" t="s">
        <v>94</v>
      </c>
      <c r="U8" s="99" t="s">
        <v>80</v>
      </c>
      <c r="V8" s="99">
        <v>29117716</v>
      </c>
      <c r="W8" s="99" t="s">
        <v>59</v>
      </c>
      <c r="X8" s="103">
        <v>4</v>
      </c>
      <c r="Y8" s="104">
        <f t="shared" si="0"/>
        <v>1000</v>
      </c>
      <c r="Z8" s="104">
        <v>2000</v>
      </c>
      <c r="AA8" s="105" t="s">
        <v>79</v>
      </c>
      <c r="AB8" s="106" t="s">
        <v>81</v>
      </c>
      <c r="AC8" s="99" t="s">
        <v>100</v>
      </c>
      <c r="AD8" s="107" t="s">
        <v>101</v>
      </c>
      <c r="AE8" s="77"/>
      <c r="AF8" s="108">
        <v>1000</v>
      </c>
      <c r="AG8" s="109"/>
      <c r="AH8" s="109"/>
      <c r="AI8" s="109"/>
      <c r="AJ8" s="109"/>
      <c r="AK8" s="109"/>
      <c r="AL8" s="109"/>
      <c r="AM8" s="110"/>
      <c r="AO8" s="108">
        <v>2000</v>
      </c>
      <c r="AP8" s="109"/>
      <c r="AQ8" s="109"/>
      <c r="AR8" s="109"/>
      <c r="AS8" s="109"/>
      <c r="AT8" s="109"/>
      <c r="AU8" s="109"/>
      <c r="AV8" s="110"/>
    </row>
    <row r="9" spans="1:48" x14ac:dyDescent="0.2">
      <c r="Y9" s="49"/>
      <c r="Z9" s="49"/>
      <c r="AE9" s="49"/>
    </row>
  </sheetData>
  <mergeCells count="10">
    <mergeCell ref="C4:C8"/>
    <mergeCell ref="B4:B8"/>
    <mergeCell ref="AF2:AM2"/>
    <mergeCell ref="AO2:AV2"/>
    <mergeCell ref="AB2:AD2"/>
    <mergeCell ref="D2:F2"/>
    <mergeCell ref="G2:L2"/>
    <mergeCell ref="M2:N2"/>
    <mergeCell ref="O2:Q2"/>
    <mergeCell ref="R2:AA2"/>
  </mergeCells>
  <conditionalFormatting sqref="AF4:AM8">
    <cfRule type="containsBlanks" dxfId="3" priority="2" stopIfTrue="1">
      <formula>LEN(TRIM(AF4))=0</formula>
    </cfRule>
  </conditionalFormatting>
  <conditionalFormatting sqref="AO4:AV8">
    <cfRule type="containsBlanks" dxfId="2" priority="1" stopIfTrue="1">
      <formula>LEN(TRIM(AO4))=0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fitToWidth="2" fitToHeight="2" orientation="landscape" verticalDpi="598" r:id="rId1"/>
  <headerFooter>
    <oddHeader>&amp;C&amp;14Tabela PPE do SIWZ</oddHeader>
    <oddFooter>&amp;R&amp;12&amp;P/&amp;N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36"/>
  <sheetViews>
    <sheetView tabSelected="1" workbookViewId="0">
      <selection activeCell="F22" sqref="F22"/>
    </sheetView>
  </sheetViews>
  <sheetFormatPr defaultRowHeight="15" x14ac:dyDescent="0.25"/>
  <cols>
    <col min="2" max="2" width="17.42578125" customWidth="1"/>
    <col min="12" max="12" width="13.28515625" customWidth="1"/>
    <col min="16" max="16" width="11.140625" customWidth="1"/>
  </cols>
  <sheetData>
    <row r="1" spans="2:16" ht="15.75" thickBot="1" x14ac:dyDescent="0.3"/>
    <row r="2" spans="2:16" ht="33" customHeight="1" thickBot="1" x14ac:dyDescent="0.3">
      <c r="B2" s="128" t="s">
        <v>40</v>
      </c>
      <c r="C2" s="130" t="s">
        <v>41</v>
      </c>
      <c r="D2" s="130"/>
      <c r="E2" s="130"/>
      <c r="F2" s="130"/>
      <c r="G2" s="130"/>
      <c r="H2" s="130"/>
      <c r="I2" s="130"/>
      <c r="J2" s="130"/>
      <c r="K2" s="131" t="s">
        <v>42</v>
      </c>
      <c r="L2" s="133" t="s">
        <v>43</v>
      </c>
    </row>
    <row r="3" spans="2:16" ht="98.25" thickBot="1" x14ac:dyDescent="0.3">
      <c r="B3" s="129"/>
      <c r="C3" s="2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44</v>
      </c>
      <c r="I3" s="3" t="s">
        <v>45</v>
      </c>
      <c r="J3" s="4" t="s">
        <v>46</v>
      </c>
      <c r="K3" s="132"/>
      <c r="L3" s="134"/>
      <c r="N3" s="5" t="s">
        <v>40</v>
      </c>
      <c r="O3" s="6" t="s">
        <v>47</v>
      </c>
      <c r="P3" s="7" t="s">
        <v>48</v>
      </c>
    </row>
    <row r="4" spans="2:16" ht="15.75" thickBot="1" x14ac:dyDescent="0.3">
      <c r="B4" s="8" t="s">
        <v>49</v>
      </c>
      <c r="C4" s="9"/>
      <c r="D4" s="10"/>
      <c r="E4" s="10"/>
      <c r="F4" s="10"/>
      <c r="G4" s="10"/>
      <c r="H4" s="10"/>
      <c r="I4" s="10"/>
      <c r="J4" s="11"/>
      <c r="K4" s="12">
        <f>SUM(C4:J4)</f>
        <v>0</v>
      </c>
      <c r="L4" s="13">
        <f t="shared" ref="L4:L12" si="0">K4/$K$35</f>
        <v>0</v>
      </c>
      <c r="M4" s="14"/>
      <c r="N4" s="15" t="s">
        <v>49</v>
      </c>
      <c r="O4" s="16"/>
      <c r="P4" s="17">
        <f>K4</f>
        <v>0</v>
      </c>
    </row>
    <row r="5" spans="2:16" ht="15.75" thickBot="1" x14ac:dyDescent="0.3">
      <c r="B5" s="8" t="s">
        <v>50</v>
      </c>
      <c r="C5" s="9">
        <f>'Tabela z PPE do SWZ'!AF4+'Tabela z PPE do SWZ'!AF5+'Tabela z PPE do SWZ'!AF6</f>
        <v>950000</v>
      </c>
      <c r="D5" s="10"/>
      <c r="E5" s="10"/>
      <c r="F5" s="10"/>
      <c r="G5" s="10"/>
      <c r="H5" s="10"/>
      <c r="I5" s="10"/>
      <c r="J5" s="11"/>
      <c r="K5" s="12">
        <f>SUM(C5:J5)</f>
        <v>950000</v>
      </c>
      <c r="L5" s="13">
        <f t="shared" si="0"/>
        <v>0.44144981412639406</v>
      </c>
      <c r="M5" s="14"/>
      <c r="N5" s="15" t="s">
        <v>50</v>
      </c>
      <c r="O5" s="16">
        <v>3</v>
      </c>
      <c r="P5" s="17">
        <f>K5</f>
        <v>950000</v>
      </c>
    </row>
    <row r="6" spans="2:16" ht="15.75" thickBot="1" x14ac:dyDescent="0.3">
      <c r="B6" s="8" t="s">
        <v>51</v>
      </c>
      <c r="C6" s="18"/>
      <c r="D6" s="19"/>
      <c r="E6" s="19"/>
      <c r="F6" s="10"/>
      <c r="G6" s="10"/>
      <c r="H6" s="10"/>
      <c r="I6" s="10"/>
      <c r="J6" s="11"/>
      <c r="K6" s="12">
        <f>SUM(C6:J6)</f>
        <v>0</v>
      </c>
      <c r="L6" s="13">
        <f t="shared" si="0"/>
        <v>0</v>
      </c>
      <c r="M6" s="14"/>
      <c r="N6" s="15" t="s">
        <v>51</v>
      </c>
      <c r="O6" s="16"/>
      <c r="P6" s="17">
        <f>K6</f>
        <v>0</v>
      </c>
    </row>
    <row r="7" spans="2:16" ht="15.75" thickBot="1" x14ac:dyDescent="0.3">
      <c r="B7" s="20" t="s">
        <v>52</v>
      </c>
      <c r="C7" s="21"/>
      <c r="D7" s="22"/>
      <c r="E7" s="22"/>
      <c r="F7" s="22"/>
      <c r="G7" s="22"/>
      <c r="H7" s="23"/>
      <c r="I7" s="23"/>
      <c r="J7" s="24"/>
      <c r="K7" s="12">
        <f t="shared" ref="K7:K15" si="1">SUM(C7:J7)</f>
        <v>0</v>
      </c>
      <c r="L7" s="13">
        <f t="shared" si="0"/>
        <v>0</v>
      </c>
      <c r="M7" s="14"/>
      <c r="N7" s="15" t="s">
        <v>52</v>
      </c>
      <c r="O7" s="16"/>
      <c r="P7" s="17">
        <f t="shared" ref="P7:P15" si="2">K7</f>
        <v>0</v>
      </c>
    </row>
    <row r="8" spans="2:16" ht="15.75" thickBot="1" x14ac:dyDescent="0.3">
      <c r="B8" s="20" t="s">
        <v>53</v>
      </c>
      <c r="C8" s="25"/>
      <c r="D8" s="22"/>
      <c r="E8" s="22"/>
      <c r="F8" s="22"/>
      <c r="G8" s="22"/>
      <c r="H8" s="22"/>
      <c r="I8" s="22"/>
      <c r="J8" s="26"/>
      <c r="K8" s="12">
        <f t="shared" si="1"/>
        <v>0</v>
      </c>
      <c r="L8" s="13">
        <f t="shared" si="0"/>
        <v>0</v>
      </c>
      <c r="M8" s="14"/>
      <c r="N8" s="15" t="s">
        <v>53</v>
      </c>
      <c r="O8" s="16"/>
      <c r="P8" s="17">
        <f t="shared" si="2"/>
        <v>0</v>
      </c>
    </row>
    <row r="9" spans="2:16" ht="15.75" thickBot="1" x14ac:dyDescent="0.3">
      <c r="B9" s="20" t="s">
        <v>54</v>
      </c>
      <c r="C9" s="21"/>
      <c r="D9" s="23"/>
      <c r="E9" s="23"/>
      <c r="F9" s="22"/>
      <c r="G9" s="22"/>
      <c r="H9" s="22"/>
      <c r="I9" s="22"/>
      <c r="J9" s="26"/>
      <c r="K9" s="12">
        <f t="shared" si="1"/>
        <v>0</v>
      </c>
      <c r="L9" s="13">
        <f t="shared" si="0"/>
        <v>0</v>
      </c>
      <c r="M9" s="14"/>
      <c r="N9" s="15" t="s">
        <v>54</v>
      </c>
      <c r="O9" s="16"/>
      <c r="P9" s="17">
        <f t="shared" si="2"/>
        <v>0</v>
      </c>
    </row>
    <row r="10" spans="2:16" ht="15.75" thickBot="1" x14ac:dyDescent="0.3">
      <c r="B10" s="20" t="s">
        <v>55</v>
      </c>
      <c r="C10" s="21"/>
      <c r="D10" s="22"/>
      <c r="E10" s="22"/>
      <c r="F10" s="23"/>
      <c r="G10" s="23"/>
      <c r="H10" s="22"/>
      <c r="I10" s="22"/>
      <c r="J10" s="26"/>
      <c r="K10" s="12">
        <f t="shared" si="1"/>
        <v>0</v>
      </c>
      <c r="L10" s="13">
        <f t="shared" si="0"/>
        <v>0</v>
      </c>
      <c r="M10" s="14"/>
      <c r="N10" s="15" t="s">
        <v>55</v>
      </c>
      <c r="O10" s="16"/>
      <c r="P10" s="17">
        <f t="shared" si="2"/>
        <v>0</v>
      </c>
    </row>
    <row r="11" spans="2:16" ht="15.75" thickBot="1" x14ac:dyDescent="0.3">
      <c r="B11" s="20" t="s">
        <v>56</v>
      </c>
      <c r="C11" s="25">
        <f>'Tabela z PPE do SWZ'!AF7</f>
        <v>125000</v>
      </c>
      <c r="D11" s="22"/>
      <c r="E11" s="22"/>
      <c r="F11" s="22"/>
      <c r="G11" s="22"/>
      <c r="H11" s="22"/>
      <c r="I11" s="22"/>
      <c r="J11" s="26"/>
      <c r="K11" s="12">
        <f t="shared" si="1"/>
        <v>125000</v>
      </c>
      <c r="L11" s="13">
        <f t="shared" si="0"/>
        <v>5.8085501858736059E-2</v>
      </c>
      <c r="M11" s="14"/>
      <c r="N11" s="15" t="s">
        <v>56</v>
      </c>
      <c r="O11" s="16">
        <v>1</v>
      </c>
      <c r="P11" s="17">
        <f t="shared" si="2"/>
        <v>125000</v>
      </c>
    </row>
    <row r="12" spans="2:16" ht="15.75" thickBot="1" x14ac:dyDescent="0.3">
      <c r="B12" s="20" t="s">
        <v>57</v>
      </c>
      <c r="C12" s="21"/>
      <c r="D12" s="23"/>
      <c r="E12" s="23"/>
      <c r="F12" s="22"/>
      <c r="G12" s="22"/>
      <c r="H12" s="22"/>
      <c r="I12" s="22"/>
      <c r="J12" s="26"/>
      <c r="K12" s="12">
        <f t="shared" si="1"/>
        <v>0</v>
      </c>
      <c r="L12" s="13">
        <f t="shared" si="0"/>
        <v>0</v>
      </c>
      <c r="M12" s="14"/>
      <c r="N12" s="15" t="s">
        <v>57</v>
      </c>
      <c r="O12" s="16"/>
      <c r="P12" s="17">
        <f t="shared" si="2"/>
        <v>0</v>
      </c>
    </row>
    <row r="13" spans="2:16" ht="15.75" thickBot="1" x14ac:dyDescent="0.3">
      <c r="B13" s="20" t="s">
        <v>58</v>
      </c>
      <c r="C13" s="21"/>
      <c r="D13" s="22"/>
      <c r="E13" s="22"/>
      <c r="F13" s="23"/>
      <c r="G13" s="23"/>
      <c r="H13" s="22"/>
      <c r="I13" s="22"/>
      <c r="J13" s="26"/>
      <c r="K13" s="12">
        <f t="shared" si="1"/>
        <v>0</v>
      </c>
      <c r="L13" s="13">
        <f>K13/$K$35</f>
        <v>0</v>
      </c>
      <c r="M13" s="14"/>
      <c r="N13" s="15" t="s">
        <v>58</v>
      </c>
      <c r="O13" s="16"/>
      <c r="P13" s="17">
        <f t="shared" si="2"/>
        <v>0</v>
      </c>
    </row>
    <row r="14" spans="2:16" ht="15.75" thickBot="1" x14ac:dyDescent="0.3">
      <c r="B14" s="20" t="s">
        <v>59</v>
      </c>
      <c r="C14" s="25">
        <f>'Tabela z PPE do SWZ'!AF8</f>
        <v>1000</v>
      </c>
      <c r="D14" s="22"/>
      <c r="E14" s="22"/>
      <c r="F14" s="22"/>
      <c r="G14" s="22"/>
      <c r="H14" s="22"/>
      <c r="I14" s="22"/>
      <c r="J14" s="26"/>
      <c r="K14" s="12">
        <f t="shared" si="1"/>
        <v>1000</v>
      </c>
      <c r="L14" s="13">
        <f>K14/$K$35</f>
        <v>4.6468401486988845E-4</v>
      </c>
      <c r="M14" s="14"/>
      <c r="N14" s="15" t="s">
        <v>59</v>
      </c>
      <c r="O14" s="16">
        <v>1</v>
      </c>
      <c r="P14" s="17">
        <f t="shared" si="2"/>
        <v>1000</v>
      </c>
    </row>
    <row r="15" spans="2:16" ht="15.75" thickBot="1" x14ac:dyDescent="0.3">
      <c r="B15" s="27" t="s">
        <v>60</v>
      </c>
      <c r="C15" s="22"/>
      <c r="D15" s="22"/>
      <c r="E15" s="22"/>
      <c r="F15" s="28"/>
      <c r="G15" s="28"/>
      <c r="H15" s="29"/>
      <c r="I15" s="29"/>
      <c r="J15" s="30"/>
      <c r="K15" s="12">
        <f t="shared" si="1"/>
        <v>0</v>
      </c>
      <c r="L15" s="13">
        <f>K15/$K$35</f>
        <v>0</v>
      </c>
      <c r="M15" s="14"/>
      <c r="N15" s="15" t="s">
        <v>60</v>
      </c>
      <c r="O15" s="31"/>
      <c r="P15" s="17">
        <f t="shared" si="2"/>
        <v>0</v>
      </c>
    </row>
    <row r="16" spans="2:16" ht="15.75" thickBot="1" x14ac:dyDescent="0.3">
      <c r="B16" s="32" t="s">
        <v>42</v>
      </c>
      <c r="C16" s="33">
        <f t="shared" ref="C16:J16" si="3">SUM(C4:C15)</f>
        <v>1076000</v>
      </c>
      <c r="D16" s="33">
        <f t="shared" si="3"/>
        <v>0</v>
      </c>
      <c r="E16" s="33">
        <f t="shared" si="3"/>
        <v>0</v>
      </c>
      <c r="F16" s="33">
        <f t="shared" si="3"/>
        <v>0</v>
      </c>
      <c r="G16" s="33">
        <f t="shared" si="3"/>
        <v>0</v>
      </c>
      <c r="H16" s="33">
        <f t="shared" si="3"/>
        <v>0</v>
      </c>
      <c r="I16" s="33">
        <f t="shared" si="3"/>
        <v>0</v>
      </c>
      <c r="J16" s="33">
        <f t="shared" si="3"/>
        <v>0</v>
      </c>
      <c r="K16" s="34">
        <f>SUM(K4:K15)</f>
        <v>1076000</v>
      </c>
      <c r="L16" s="35"/>
      <c r="M16" s="14"/>
      <c r="N16" s="36" t="s">
        <v>61</v>
      </c>
      <c r="O16" s="32">
        <f>SUM(O4:O15)</f>
        <v>5</v>
      </c>
      <c r="P16" s="37">
        <f>SUM(P4:P15)</f>
        <v>1076000</v>
      </c>
    </row>
    <row r="17" spans="2:16" ht="60.75" thickBot="1" x14ac:dyDescent="0.3">
      <c r="B17" s="38" t="s">
        <v>65</v>
      </c>
      <c r="C17" s="39">
        <f>C16/K16</f>
        <v>1</v>
      </c>
      <c r="D17" s="40">
        <f>D16/K16</f>
        <v>0</v>
      </c>
      <c r="E17" s="40">
        <f>E16/K16</f>
        <v>0</v>
      </c>
      <c r="F17" s="40">
        <f>F16/K16</f>
        <v>0</v>
      </c>
      <c r="G17" s="40">
        <f>G16/K16</f>
        <v>0</v>
      </c>
      <c r="H17" s="40">
        <f>H16/K16</f>
        <v>0</v>
      </c>
      <c r="I17" s="40">
        <f>I16/K16</f>
        <v>0</v>
      </c>
      <c r="J17" s="41">
        <f>J16/K16</f>
        <v>0</v>
      </c>
      <c r="K17" s="42"/>
      <c r="L17" s="43"/>
      <c r="M17" s="14"/>
    </row>
    <row r="20" spans="2:16" ht="15.75" thickBot="1" x14ac:dyDescent="0.3"/>
    <row r="21" spans="2:16" ht="33" customHeight="1" thickBot="1" x14ac:dyDescent="0.3">
      <c r="B21" s="128" t="s">
        <v>40</v>
      </c>
      <c r="C21" s="130" t="s">
        <v>62</v>
      </c>
      <c r="D21" s="130"/>
      <c r="E21" s="130"/>
      <c r="F21" s="130"/>
      <c r="G21" s="130"/>
      <c r="H21" s="130"/>
      <c r="I21" s="130"/>
      <c r="J21" s="130"/>
      <c r="K21" s="131" t="s">
        <v>42</v>
      </c>
      <c r="L21" s="133" t="s">
        <v>43</v>
      </c>
    </row>
    <row r="22" spans="2:16" ht="98.25" thickBot="1" x14ac:dyDescent="0.3">
      <c r="B22" s="129"/>
      <c r="C22" s="2" t="s">
        <v>29</v>
      </c>
      <c r="D22" s="3" t="s">
        <v>30</v>
      </c>
      <c r="E22" s="3" t="s">
        <v>31</v>
      </c>
      <c r="F22" s="3" t="s">
        <v>32</v>
      </c>
      <c r="G22" s="3" t="s">
        <v>33</v>
      </c>
      <c r="H22" s="3" t="s">
        <v>44</v>
      </c>
      <c r="I22" s="3" t="s">
        <v>45</v>
      </c>
      <c r="J22" s="4" t="s">
        <v>46</v>
      </c>
      <c r="K22" s="132"/>
      <c r="L22" s="134"/>
      <c r="N22" s="5" t="s">
        <v>40</v>
      </c>
      <c r="O22" s="6" t="s">
        <v>47</v>
      </c>
      <c r="P22" s="7" t="s">
        <v>63</v>
      </c>
    </row>
    <row r="23" spans="2:16" ht="15.75" thickBot="1" x14ac:dyDescent="0.3">
      <c r="B23" s="8" t="s">
        <v>49</v>
      </c>
      <c r="C23" s="18"/>
      <c r="D23" s="10"/>
      <c r="E23" s="10"/>
      <c r="F23" s="10"/>
      <c r="G23" s="10"/>
      <c r="H23" s="10"/>
      <c r="I23" s="10"/>
      <c r="J23" s="11"/>
      <c r="K23" s="12">
        <f>SUM(C23:J23)</f>
        <v>0</v>
      </c>
      <c r="L23" s="13">
        <f t="shared" ref="L23:L34" si="4">K23/$K$35</f>
        <v>0</v>
      </c>
      <c r="M23" s="14"/>
      <c r="N23" s="15" t="s">
        <v>49</v>
      </c>
      <c r="O23" s="44"/>
      <c r="P23" s="17">
        <f>K23</f>
        <v>0</v>
      </c>
    </row>
    <row r="24" spans="2:16" ht="15.75" thickBot="1" x14ac:dyDescent="0.3">
      <c r="B24" s="8" t="s">
        <v>50</v>
      </c>
      <c r="C24" s="18">
        <f>'Tabela z PPE do SWZ'!AO4+'Tabela z PPE do SWZ'!AO5+'Tabela z PPE do SWZ'!AO6</f>
        <v>1900000</v>
      </c>
      <c r="D24" s="10"/>
      <c r="E24" s="10"/>
      <c r="F24" s="10"/>
      <c r="G24" s="10"/>
      <c r="H24" s="10"/>
      <c r="I24" s="10"/>
      <c r="J24" s="11"/>
      <c r="K24" s="12">
        <f>SUM(C24:J24)</f>
        <v>1900000</v>
      </c>
      <c r="L24" s="13">
        <f t="shared" si="4"/>
        <v>0.88289962825278812</v>
      </c>
      <c r="M24" s="14"/>
      <c r="N24" s="15" t="s">
        <v>50</v>
      </c>
      <c r="O24" s="44">
        <v>3</v>
      </c>
      <c r="P24" s="17">
        <f>K24</f>
        <v>1900000</v>
      </c>
    </row>
    <row r="25" spans="2:16" ht="15.75" thickBot="1" x14ac:dyDescent="0.3">
      <c r="B25" s="8" t="s">
        <v>51</v>
      </c>
      <c r="C25" s="18"/>
      <c r="D25" s="10"/>
      <c r="E25" s="10"/>
      <c r="F25" s="10"/>
      <c r="G25" s="10"/>
      <c r="H25" s="10"/>
      <c r="I25" s="10"/>
      <c r="J25" s="11"/>
      <c r="K25" s="12">
        <f>SUM(C25:J25)</f>
        <v>0</v>
      </c>
      <c r="L25" s="13">
        <f t="shared" si="4"/>
        <v>0</v>
      </c>
      <c r="M25" s="14"/>
      <c r="N25" s="15" t="s">
        <v>51</v>
      </c>
      <c r="O25" s="44"/>
      <c r="P25" s="17">
        <f>K25</f>
        <v>0</v>
      </c>
    </row>
    <row r="26" spans="2:16" ht="15.75" thickBot="1" x14ac:dyDescent="0.3">
      <c r="B26" s="20" t="s">
        <v>52</v>
      </c>
      <c r="C26" s="21"/>
      <c r="D26" s="22"/>
      <c r="E26" s="22"/>
      <c r="F26" s="22"/>
      <c r="G26" s="22"/>
      <c r="H26" s="22"/>
      <c r="I26" s="22"/>
      <c r="J26" s="26"/>
      <c r="K26" s="12">
        <f t="shared" ref="K26:K34" si="5">SUM(C26:J26)</f>
        <v>0</v>
      </c>
      <c r="L26" s="13">
        <f t="shared" si="4"/>
        <v>0</v>
      </c>
      <c r="M26" s="14"/>
      <c r="N26" s="15" t="s">
        <v>52</v>
      </c>
      <c r="O26" s="44"/>
      <c r="P26" s="17">
        <f t="shared" ref="P26:P34" si="6">K26</f>
        <v>0</v>
      </c>
    </row>
    <row r="27" spans="2:16" ht="15.75" thickBot="1" x14ac:dyDescent="0.3">
      <c r="B27" s="20" t="s">
        <v>53</v>
      </c>
      <c r="C27" s="21"/>
      <c r="D27" s="22"/>
      <c r="E27" s="22"/>
      <c r="F27" s="22"/>
      <c r="G27" s="22"/>
      <c r="H27" s="22"/>
      <c r="I27" s="22"/>
      <c r="J27" s="26"/>
      <c r="K27" s="12">
        <f t="shared" si="5"/>
        <v>0</v>
      </c>
      <c r="L27" s="13">
        <f t="shared" si="4"/>
        <v>0</v>
      </c>
      <c r="M27" s="14"/>
      <c r="N27" s="15" t="s">
        <v>53</v>
      </c>
      <c r="O27" s="44"/>
      <c r="P27" s="17"/>
    </row>
    <row r="28" spans="2:16" ht="15.75" thickBot="1" x14ac:dyDescent="0.3">
      <c r="B28" s="20" t="s">
        <v>54</v>
      </c>
      <c r="C28" s="21"/>
      <c r="D28" s="22"/>
      <c r="E28" s="22"/>
      <c r="F28" s="22"/>
      <c r="G28" s="22"/>
      <c r="H28" s="22"/>
      <c r="I28" s="22"/>
      <c r="J28" s="26"/>
      <c r="K28" s="12">
        <f t="shared" si="5"/>
        <v>0</v>
      </c>
      <c r="L28" s="13">
        <f t="shared" si="4"/>
        <v>0</v>
      </c>
      <c r="M28" s="14"/>
      <c r="N28" s="15" t="s">
        <v>54</v>
      </c>
      <c r="O28" s="44"/>
      <c r="P28" s="17">
        <f t="shared" si="6"/>
        <v>0</v>
      </c>
    </row>
    <row r="29" spans="2:16" ht="15.75" thickBot="1" x14ac:dyDescent="0.3">
      <c r="B29" s="20" t="s">
        <v>55</v>
      </c>
      <c r="C29" s="21"/>
      <c r="D29" s="22"/>
      <c r="E29" s="22"/>
      <c r="F29" s="22"/>
      <c r="G29" s="22"/>
      <c r="H29" s="22"/>
      <c r="I29" s="22"/>
      <c r="J29" s="26"/>
      <c r="K29" s="12">
        <f t="shared" si="5"/>
        <v>0</v>
      </c>
      <c r="L29" s="13">
        <f t="shared" si="4"/>
        <v>0</v>
      </c>
      <c r="M29" s="14"/>
      <c r="N29" s="15" t="s">
        <v>55</v>
      </c>
      <c r="O29" s="44"/>
      <c r="P29" s="17">
        <f t="shared" si="6"/>
        <v>0</v>
      </c>
    </row>
    <row r="30" spans="2:16" ht="15.75" thickBot="1" x14ac:dyDescent="0.3">
      <c r="B30" s="20" t="s">
        <v>56</v>
      </c>
      <c r="C30" s="21">
        <f>'Tabela z PPE do SWZ'!AO7</f>
        <v>250000</v>
      </c>
      <c r="D30" s="22"/>
      <c r="E30" s="22"/>
      <c r="F30" s="22"/>
      <c r="G30" s="22"/>
      <c r="H30" s="22"/>
      <c r="I30" s="22"/>
      <c r="J30" s="26"/>
      <c r="K30" s="12">
        <f t="shared" si="5"/>
        <v>250000</v>
      </c>
      <c r="L30" s="13">
        <f t="shared" si="4"/>
        <v>0.11617100371747212</v>
      </c>
      <c r="M30" s="14"/>
      <c r="N30" s="15" t="s">
        <v>56</v>
      </c>
      <c r="O30" s="44">
        <v>1</v>
      </c>
      <c r="P30" s="17">
        <f t="shared" si="6"/>
        <v>250000</v>
      </c>
    </row>
    <row r="31" spans="2:16" ht="15.75" thickBot="1" x14ac:dyDescent="0.3">
      <c r="B31" s="20" t="s">
        <v>57</v>
      </c>
      <c r="C31" s="21"/>
      <c r="D31" s="22"/>
      <c r="E31" s="22"/>
      <c r="F31" s="22"/>
      <c r="G31" s="22"/>
      <c r="H31" s="22"/>
      <c r="I31" s="22"/>
      <c r="J31" s="26"/>
      <c r="K31" s="12">
        <f t="shared" si="5"/>
        <v>0</v>
      </c>
      <c r="L31" s="13">
        <f t="shared" si="4"/>
        <v>0</v>
      </c>
      <c r="M31" s="14"/>
      <c r="N31" s="15" t="s">
        <v>57</v>
      </c>
      <c r="O31" s="44"/>
      <c r="P31" s="17">
        <f t="shared" si="6"/>
        <v>0</v>
      </c>
    </row>
    <row r="32" spans="2:16" ht="15.75" thickBot="1" x14ac:dyDescent="0.3">
      <c r="B32" s="20" t="s">
        <v>58</v>
      </c>
      <c r="C32" s="21"/>
      <c r="D32" s="22"/>
      <c r="E32" s="22"/>
      <c r="F32" s="22"/>
      <c r="G32" s="22"/>
      <c r="H32" s="22"/>
      <c r="I32" s="22"/>
      <c r="J32" s="26"/>
      <c r="K32" s="12">
        <f t="shared" si="5"/>
        <v>0</v>
      </c>
      <c r="L32" s="13">
        <f t="shared" si="4"/>
        <v>0</v>
      </c>
      <c r="M32" s="14"/>
      <c r="N32" s="15" t="s">
        <v>58</v>
      </c>
      <c r="O32" s="44"/>
      <c r="P32" s="17">
        <f t="shared" si="6"/>
        <v>0</v>
      </c>
    </row>
    <row r="33" spans="2:16" ht="15.75" thickBot="1" x14ac:dyDescent="0.3">
      <c r="B33" s="20" t="s">
        <v>59</v>
      </c>
      <c r="C33" s="21">
        <f>'Tabela z PPE do SWZ'!AO8</f>
        <v>2000</v>
      </c>
      <c r="D33" s="22"/>
      <c r="E33" s="22"/>
      <c r="F33" s="22"/>
      <c r="G33" s="22"/>
      <c r="H33" s="22"/>
      <c r="I33" s="22"/>
      <c r="J33" s="26"/>
      <c r="K33" s="12">
        <f t="shared" si="5"/>
        <v>2000</v>
      </c>
      <c r="L33" s="13">
        <f t="shared" si="4"/>
        <v>9.2936802973977691E-4</v>
      </c>
      <c r="M33" s="14"/>
      <c r="N33" s="15" t="s">
        <v>59</v>
      </c>
      <c r="O33" s="44">
        <v>1</v>
      </c>
      <c r="P33" s="17">
        <f t="shared" si="6"/>
        <v>2000</v>
      </c>
    </row>
    <row r="34" spans="2:16" ht="15.75" thickBot="1" x14ac:dyDescent="0.3">
      <c r="B34" s="27" t="s">
        <v>60</v>
      </c>
      <c r="C34" s="22"/>
      <c r="D34" s="22"/>
      <c r="E34" s="22"/>
      <c r="F34" s="45"/>
      <c r="G34" s="45"/>
      <c r="H34" s="29"/>
      <c r="I34" s="29"/>
      <c r="J34" s="30"/>
      <c r="K34" s="12">
        <f t="shared" si="5"/>
        <v>0</v>
      </c>
      <c r="L34" s="13">
        <f t="shared" si="4"/>
        <v>0</v>
      </c>
      <c r="M34" s="14"/>
      <c r="N34" s="15" t="s">
        <v>60</v>
      </c>
      <c r="O34" s="46"/>
      <c r="P34" s="17">
        <f t="shared" si="6"/>
        <v>0</v>
      </c>
    </row>
    <row r="35" spans="2:16" ht="15.75" thickBot="1" x14ac:dyDescent="0.3">
      <c r="B35" s="32" t="s">
        <v>42</v>
      </c>
      <c r="C35" s="33">
        <f t="shared" ref="C35:J35" si="7">SUM(C23:C34)</f>
        <v>2152000</v>
      </c>
      <c r="D35" s="33">
        <f t="shared" si="7"/>
        <v>0</v>
      </c>
      <c r="E35" s="33">
        <f t="shared" si="7"/>
        <v>0</v>
      </c>
      <c r="F35" s="33">
        <f t="shared" si="7"/>
        <v>0</v>
      </c>
      <c r="G35" s="33">
        <f t="shared" si="7"/>
        <v>0</v>
      </c>
      <c r="H35" s="33">
        <f t="shared" si="7"/>
        <v>0</v>
      </c>
      <c r="I35" s="33">
        <f t="shared" si="7"/>
        <v>0</v>
      </c>
      <c r="J35" s="33">
        <f t="shared" si="7"/>
        <v>0</v>
      </c>
      <c r="K35" s="34">
        <f>SUM(K23:K34)</f>
        <v>2152000</v>
      </c>
      <c r="L35" s="35"/>
      <c r="M35" s="14"/>
      <c r="N35" s="36" t="s">
        <v>61</v>
      </c>
      <c r="O35" s="32">
        <f>SUM(O23:O34)</f>
        <v>5</v>
      </c>
      <c r="P35" s="37">
        <f>SUM(P23:P34)</f>
        <v>2152000</v>
      </c>
    </row>
    <row r="36" spans="2:16" ht="60.75" thickBot="1" x14ac:dyDescent="0.3">
      <c r="B36" s="38" t="s">
        <v>64</v>
      </c>
      <c r="C36" s="39">
        <f>C35/K35</f>
        <v>1</v>
      </c>
      <c r="D36" s="40">
        <f>D35/K35</f>
        <v>0</v>
      </c>
      <c r="E36" s="40">
        <f>E35/K35</f>
        <v>0</v>
      </c>
      <c r="F36" s="40">
        <f>F35/K35</f>
        <v>0</v>
      </c>
      <c r="G36" s="40">
        <f>G35/K35</f>
        <v>0</v>
      </c>
      <c r="H36" s="40">
        <f>H35/K35</f>
        <v>0</v>
      </c>
      <c r="I36" s="40">
        <f>I35/K35</f>
        <v>0</v>
      </c>
      <c r="J36" s="41">
        <f>J35/K35</f>
        <v>0</v>
      </c>
      <c r="K36" s="42"/>
      <c r="L36" s="43"/>
      <c r="M36" s="14"/>
    </row>
  </sheetData>
  <mergeCells count="8">
    <mergeCell ref="B2:B3"/>
    <mergeCell ref="C2:J2"/>
    <mergeCell ref="K2:K3"/>
    <mergeCell ref="L2:L3"/>
    <mergeCell ref="B21:B22"/>
    <mergeCell ref="C21:J21"/>
    <mergeCell ref="K21:K22"/>
    <mergeCell ref="L21:L22"/>
  </mergeCells>
  <conditionalFormatting sqref="C4:J15">
    <cfRule type="containsBlanks" dxfId="1" priority="1" stopIfTrue="1">
      <formula>LEN(TRIM(C4))=0</formula>
    </cfRule>
  </conditionalFormatting>
  <conditionalFormatting sqref="C23:J34">
    <cfRule type="containsBlanks" dxfId="0" priority="2" stopIfTrue="1">
      <formula>LEN(TRIM(C23))=0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portrait" verticalDpi="598" r:id="rId1"/>
  <headerFooter>
    <oddHeader>&amp;C&amp;14Szacowane zużycie energii z podziałem na strefy i taryfy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Tabela z PPE do SWZ</vt:lpstr>
      <vt:lpstr>Zużycie na strefy i taryfy</vt:lpstr>
      <vt:lpstr>'Tabela z PPE do SWZ'!Obszar_wydruku</vt:lpstr>
      <vt:lpstr>'Zużycie na strefy i taryfy'!Obszar_wydruku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2024-06-04T08:11:47Z</dcterms:modified>
</cp:coreProperties>
</file>