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szpitalwssk-my.sharepoint.com/personal/sgaluszka_wssk_wroc_pl/Documents/DOKUMENTY SYSTEM ERP/DOKUMENTY DZP/"/>
    </mc:Choice>
  </mc:AlternateContent>
  <xr:revisionPtr revIDLastSave="915" documentId="13_ncr:1_{1ED1E670-9E3C-4068-97D4-6544E889A592}" xr6:coauthVersionLast="47" xr6:coauthVersionMax="47" xr10:uidLastSave="{179E74C7-D98D-489A-BD08-4536DADBEA65}"/>
  <bookViews>
    <workbookView xWindow="57480" yWindow="-120" windowWidth="29040" windowHeight="15225" xr2:uid="{01A891C6-BE04-4324-BFF2-06DCA673A174}"/>
  </bookViews>
  <sheets>
    <sheet name="Tabela nr 1 wdrożenie" sheetId="2" r:id="rId1"/>
    <sheet name="Tabela nr 2 funkcje punktowane" sheetId="6" r:id="rId2"/>
  </sheets>
  <definedNames>
    <definedName name="_xlnm._FilterDatabase" localSheetId="1" hidden="1">'Tabela nr 2 funkcje punktowane'!$B$7:$R$126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0" i="6" l="1"/>
  <c r="O11" i="6"/>
  <c r="Q14" i="6" l="1"/>
  <c r="R14" i="6"/>
  <c r="P8" i="6"/>
  <c r="O8" i="6" s="1"/>
  <c r="F68" i="2"/>
  <c r="G68" i="2"/>
  <c r="H68" i="2" s="1"/>
  <c r="F67" i="2"/>
  <c r="G67" i="2"/>
  <c r="H67" i="2" s="1"/>
  <c r="F66" i="2" l="1"/>
  <c r="G66" i="2"/>
  <c r="H66" i="2" s="1"/>
  <c r="E79" i="2"/>
  <c r="E73" i="2"/>
  <c r="Q8" i="6" l="1"/>
  <c r="R8" i="6"/>
  <c r="P9" i="6"/>
  <c r="O9" i="6" s="1"/>
  <c r="Q9" i="6"/>
  <c r="R9" i="6"/>
  <c r="P10" i="6"/>
  <c r="Q10" i="6"/>
  <c r="R10" i="6"/>
  <c r="P11" i="6"/>
  <c r="Q11" i="6"/>
  <c r="R11" i="6"/>
  <c r="F71" i="2"/>
  <c r="G71" i="2"/>
  <c r="H71" i="2" s="1"/>
  <c r="P12" i="6"/>
  <c r="O12" i="6" s="1"/>
  <c r="P13" i="6"/>
  <c r="O13" i="6" s="1"/>
  <c r="P14" i="6"/>
  <c r="O14" i="6" s="1"/>
  <c r="F69" i="2"/>
  <c r="G69" i="2"/>
  <c r="H69" i="2" s="1"/>
  <c r="F70" i="2"/>
  <c r="G70" i="2"/>
  <c r="H70" i="2" s="1"/>
  <c r="F72" i="2"/>
  <c r="G72" i="2"/>
  <c r="H72" i="2" s="1"/>
  <c r="F57" i="2"/>
  <c r="G57" i="2"/>
  <c r="H57" i="2" s="1"/>
  <c r="E26" i="2"/>
  <c r="E11" i="2"/>
  <c r="E42" i="2"/>
  <c r="G41" i="2"/>
  <c r="H41" i="2" s="1"/>
  <c r="F41" i="2"/>
  <c r="H40" i="2"/>
  <c r="F40" i="2"/>
  <c r="G39" i="2"/>
  <c r="H39" i="2" s="1"/>
  <c r="F39" i="2"/>
  <c r="G38" i="2"/>
  <c r="H38" i="2" s="1"/>
  <c r="F38" i="2"/>
  <c r="G37" i="2"/>
  <c r="H37" i="2" s="1"/>
  <c r="F37" i="2"/>
  <c r="G36" i="2"/>
  <c r="H36" i="2" s="1"/>
  <c r="F36" i="2"/>
  <c r="G35" i="2"/>
  <c r="H35" i="2" s="1"/>
  <c r="F35" i="2"/>
  <c r="G34" i="2"/>
  <c r="H34" i="2" s="1"/>
  <c r="F34" i="2"/>
  <c r="G33" i="2"/>
  <c r="H33" i="2" s="1"/>
  <c r="F33" i="2"/>
  <c r="G32" i="2"/>
  <c r="H32" i="2" s="1"/>
  <c r="F32" i="2"/>
  <c r="G31" i="2"/>
  <c r="H31" i="2" s="1"/>
  <c r="F31" i="2"/>
  <c r="G30" i="2"/>
  <c r="H30" i="2" s="1"/>
  <c r="F30" i="2"/>
  <c r="G29" i="2"/>
  <c r="H29" i="2" s="1"/>
  <c r="F29" i="2"/>
  <c r="G28" i="2"/>
  <c r="F28" i="2"/>
  <c r="H25" i="2"/>
  <c r="F25" i="2"/>
  <c r="G24" i="2"/>
  <c r="H24" i="2" s="1"/>
  <c r="F24" i="2"/>
  <c r="G23" i="2"/>
  <c r="H23" i="2" s="1"/>
  <c r="F23" i="2"/>
  <c r="G22" i="2"/>
  <c r="H22" i="2" s="1"/>
  <c r="F22" i="2"/>
  <c r="G21" i="2"/>
  <c r="H21" i="2" s="1"/>
  <c r="F21" i="2"/>
  <c r="G20" i="2"/>
  <c r="H20" i="2" s="1"/>
  <c r="F20" i="2"/>
  <c r="G19" i="2"/>
  <c r="H19" i="2" s="1"/>
  <c r="F19" i="2"/>
  <c r="G18" i="2"/>
  <c r="H18" i="2" s="1"/>
  <c r="G17" i="2"/>
  <c r="H17" i="2" s="1"/>
  <c r="F17" i="2"/>
  <c r="G16" i="2"/>
  <c r="H16" i="2" s="1"/>
  <c r="F16" i="2"/>
  <c r="G15" i="2"/>
  <c r="E82" i="2"/>
  <c r="G10" i="2"/>
  <c r="H10" i="2" s="1"/>
  <c r="F10" i="2"/>
  <c r="G59" i="2"/>
  <c r="H59" i="2" s="1"/>
  <c r="O15" i="6" l="1"/>
  <c r="P15" i="6"/>
  <c r="G42" i="2"/>
  <c r="F42" i="2"/>
  <c r="E43" i="2"/>
  <c r="G26" i="2"/>
  <c r="H15" i="2"/>
  <c r="H26" i="2" s="1"/>
  <c r="K26" i="2" s="1"/>
  <c r="F15" i="2"/>
  <c r="F18" i="2"/>
  <c r="H28" i="2"/>
  <c r="H42" i="2" s="1"/>
  <c r="F59" i="2"/>
  <c r="E60" i="2"/>
  <c r="G43" i="2" l="1"/>
  <c r="F26" i="2"/>
  <c r="F43" i="2" s="1"/>
  <c r="H43" i="2"/>
  <c r="G81" i="2"/>
  <c r="H81" i="2" s="1"/>
  <c r="F81" i="2"/>
  <c r="F82" i="2" s="1"/>
  <c r="H82" i="2" l="1"/>
  <c r="G82" i="2"/>
  <c r="R12" i="6"/>
  <c r="R13" i="6"/>
  <c r="Q13" i="6"/>
  <c r="Q12" i="6"/>
  <c r="R15" i="6" l="1"/>
  <c r="F11" i="2"/>
  <c r="G11" i="2"/>
  <c r="Q15" i="6"/>
  <c r="H11" i="2" l="1"/>
  <c r="G65" i="2"/>
  <c r="H65" i="2" s="1"/>
  <c r="F65" i="2"/>
  <c r="G63" i="2"/>
  <c r="F63" i="2"/>
  <c r="F55" i="2"/>
  <c r="G55" i="2"/>
  <c r="H55" i="2" s="1"/>
  <c r="F56" i="2"/>
  <c r="G56" i="2"/>
  <c r="H56" i="2" s="1"/>
  <c r="F76" i="2"/>
  <c r="F77" i="2"/>
  <c r="F78" i="2"/>
  <c r="F75" i="2"/>
  <c r="F79" i="2" s="1"/>
  <c r="F47" i="2"/>
  <c r="F48" i="2"/>
  <c r="F49" i="2"/>
  <c r="F50" i="2"/>
  <c r="F51" i="2"/>
  <c r="F52" i="2"/>
  <c r="F53" i="2"/>
  <c r="F54" i="2"/>
  <c r="F64" i="2"/>
  <c r="F46" i="2"/>
  <c r="F58" i="2"/>
  <c r="H63" i="2" l="1"/>
  <c r="F73" i="2"/>
  <c r="F60" i="2"/>
  <c r="K11" i="2"/>
  <c r="G76" i="2" l="1"/>
  <c r="H76" i="2" s="1"/>
  <c r="G77" i="2"/>
  <c r="H77" i="2" s="1"/>
  <c r="G78" i="2"/>
  <c r="H78" i="2" s="1"/>
  <c r="G75" i="2"/>
  <c r="G47" i="2"/>
  <c r="H47" i="2" s="1"/>
  <c r="G48" i="2"/>
  <c r="H48" i="2" s="1"/>
  <c r="G49" i="2"/>
  <c r="H49" i="2" s="1"/>
  <c r="G50" i="2"/>
  <c r="H50" i="2" s="1"/>
  <c r="G51" i="2"/>
  <c r="H51" i="2" s="1"/>
  <c r="G52" i="2"/>
  <c r="H52" i="2" s="1"/>
  <c r="G53" i="2"/>
  <c r="H53" i="2" s="1"/>
  <c r="G54" i="2"/>
  <c r="H54" i="2" s="1"/>
  <c r="G64" i="2"/>
  <c r="G73" i="2" s="1"/>
  <c r="G46" i="2"/>
  <c r="H46" i="2" s="1"/>
  <c r="G58" i="2"/>
  <c r="H58" i="2" s="1"/>
  <c r="H75" i="2" l="1"/>
  <c r="H79" i="2" s="1"/>
  <c r="G79" i="2"/>
  <c r="H64" i="2"/>
  <c r="H73" i="2" s="1"/>
  <c r="G60" i="2"/>
  <c r="H60" i="2" l="1"/>
  <c r="K79" i="2" l="1"/>
  <c r="K60" i="2"/>
  <c r="E83" i="2" l="1"/>
  <c r="H83" i="2"/>
  <c r="F83" i="2"/>
  <c r="G83" i="2"/>
</calcChain>
</file>

<file path=xl/sharedStrings.xml><?xml version="1.0" encoding="utf-8"?>
<sst xmlns="http://schemas.openxmlformats.org/spreadsheetml/2006/main" count="969" uniqueCount="284">
  <si>
    <t>Załącznik nr 1.1</t>
  </si>
  <si>
    <t>usługę wdrożenia systemu informatycznego klasy ERP wraz z udzieleniem licencji,</t>
  </si>
  <si>
    <t>świadczeniem usługi nadzoru autorskiego i serwisu oraz szkoleniem użytkowników</t>
  </si>
  <si>
    <t>Nr sprawy Szp-241/FZ-010/2025</t>
  </si>
  <si>
    <t>FORMULARZ ASORTYMENTOWO-CENOWY - TABELA NR 1</t>
  </si>
  <si>
    <t>Przedmiot zamówienia</t>
  </si>
  <si>
    <t xml:space="preserve">Ilość/ zakres / okres </t>
  </si>
  <si>
    <t>Uwaga</t>
  </si>
  <si>
    <t>Cena jednostkowa netto [zł]</t>
  </si>
  <si>
    <t>Cena jednostkowa brutto [zł]</t>
  </si>
  <si>
    <t>Łączna wartość netto [zł]</t>
  </si>
  <si>
    <t>Łączna wartość brutto [zł]</t>
  </si>
  <si>
    <t>Stawka podatku vat [%]</t>
  </si>
  <si>
    <t>a</t>
  </si>
  <si>
    <t>b</t>
  </si>
  <si>
    <t>c=a</t>
  </si>
  <si>
    <t>d=b</t>
  </si>
  <si>
    <t>e</t>
  </si>
  <si>
    <t>Etap I - Analiza przedwdrożeniowa</t>
  </si>
  <si>
    <t>Analiza przedwrożeniowa</t>
  </si>
  <si>
    <t>ryczałt</t>
  </si>
  <si>
    <t>RAZEM:</t>
  </si>
  <si>
    <t>Kwota do KALKULATORA:</t>
  </si>
  <si>
    <t>Liczba licencji</t>
  </si>
  <si>
    <t xml:space="preserve">Producent, nazwa systemu i oznaczenie wersji </t>
  </si>
  <si>
    <t>c</t>
  </si>
  <si>
    <r>
      <t xml:space="preserve"> d</t>
    </r>
    <r>
      <rPr>
        <b/>
        <sz val="8"/>
        <color rgb="FF000000"/>
        <rFont val="Calibri"/>
        <family val="2"/>
        <charset val="238"/>
      </rPr>
      <t xml:space="preserve"> = a x b</t>
    </r>
  </si>
  <si>
    <t>e= d + g</t>
  </si>
  <si>
    <t>f</t>
  </si>
  <si>
    <t>finansowo-księgowy</t>
  </si>
  <si>
    <t xml:space="preserve">Etap II – zakup licencji </t>
  </si>
  <si>
    <t>budżetowanie i rachunek kosztów</t>
  </si>
  <si>
    <t>środki trwałe z ewidencją majątku i wyposażenia</t>
  </si>
  <si>
    <t>kadrowo-płacowy</t>
  </si>
  <si>
    <t>grafiki pracy</t>
  </si>
  <si>
    <t>portal pracowniczy</t>
  </si>
  <si>
    <t>rozliczanie elektronicznej ewidencji czasu pracy*</t>
  </si>
  <si>
    <t>gospodarka magazynowa</t>
  </si>
  <si>
    <t>zakupy towarów i usług</t>
  </si>
  <si>
    <t>obsługa transportu sanitarnego z modułem do zarządzania zespołami i karetkami*</t>
  </si>
  <si>
    <t>obsługa zamówień wewnętrznych na towary i usługi</t>
  </si>
  <si>
    <t>rejestr faktur zakupowych zintegrowany z KSeF</t>
  </si>
  <si>
    <t>system typu BI (Business Intelligence) - w przypadku zaoferowania na potrzeby wykonywania rozbudowanych raportów i analiz, które nie można wykonać bezpośrednio w modułach systemu ERP</t>
  </si>
  <si>
    <t>Etap II - Prawo opcji</t>
  </si>
  <si>
    <t>kadrowo-płacowy z obsługą grafików pracy</t>
  </si>
  <si>
    <t>RAZEM (prawo opcji):</t>
  </si>
  <si>
    <t>RAZEM (z liczencjami z prawa opcji):</t>
  </si>
  <si>
    <t>Etap III - Wdrożenie systemu</t>
  </si>
  <si>
    <t>Wdrożenie modułów Systemu, ich integracja i migracja danych (ryczałt), szkolenie użytkowników i administratorów oraz dostawa bazy danych</t>
  </si>
  <si>
    <t>Ryczałt</t>
  </si>
  <si>
    <t>Migracja danych - wgranie danych do modułów wymaganych (migracja za pomocą arkuszy zasilonych przez Zamawiającego)</t>
  </si>
  <si>
    <t>Szkolenie administratorów systemu</t>
  </si>
  <si>
    <t>Etap III - Wdrożenie systemu - Prawo opcji</t>
  </si>
  <si>
    <t>Wdrożenie modułów Systemu, ich integracja i migracja danych (ryczałt) oraz szkolenie użytkowników i administratorów</t>
  </si>
  <si>
    <t>Migracja danych - wgranie danych do modułów opcjonalnych (migracja za pomocą arkuszy zasilonych przez Zamawiającego)</t>
  </si>
  <si>
    <t>Migracja danych - wyciagnięcie danych z systemu Zamawiającego do arkuszy migracyjnych dla modulów wymaganych</t>
  </si>
  <si>
    <t>Migracja danych - wyciagnięcie danych z systemu Zamawiającego do arkuszy migracyjnych - dla modułów opcjonalnych</t>
  </si>
  <si>
    <t>Etap IV - świadczenie usługi nadzoru autorskiego i serwisu</t>
  </si>
  <si>
    <t>Świadczenie usług gwarancyjnych i nadzoru autorskiego na wdrożony system -  pierwszy rok liczony od momentu podpisania protokoły odbioru</t>
  </si>
  <si>
    <t>12 miesięcy</t>
  </si>
  <si>
    <t>Świadczenie usług gwarancyjnych i nadzoru autorskiego na wdrożony system -  kolejny rok liczony od momentu podpisania protokoły odbioru + 1 rok</t>
  </si>
  <si>
    <t>Świadczenie usług gwarancyjnych i nadzoru autorskiego na wdrożony system -  kolejne 2 lata liczony od momentu podpisania protokoły odbioru + 2 lata</t>
  </si>
  <si>
    <t>24 miesiące</t>
  </si>
  <si>
    <t>Świadczenie usług serwisowych/ rozwojowych (l. godzin)</t>
  </si>
  <si>
    <t>2000 godzin</t>
  </si>
  <si>
    <t>Etap IV - Prawo opcji</t>
  </si>
  <si>
    <t>1500 godzin</t>
  </si>
  <si>
    <t>RAZEM (z prawem opcji):</t>
  </si>
  <si>
    <t>FORMULARZ ASORTYMENTOWO-CENOWY - TABELA NR 2</t>
  </si>
  <si>
    <t>Tabela nr. 2</t>
  </si>
  <si>
    <t>arkusz</t>
  </si>
  <si>
    <t>OBSZAR</t>
  </si>
  <si>
    <t>PODOBSZAR</t>
  </si>
  <si>
    <t>zakres tematyczny</t>
  </si>
  <si>
    <t>OPIS WYMAGANIA</t>
  </si>
  <si>
    <t>wymagania opcjonalne</t>
  </si>
  <si>
    <t>termin realizacji wymagania</t>
  </si>
  <si>
    <t>liczba pkt</t>
  </si>
  <si>
    <t>łączna ilość pozycji w specyfikacji</t>
  </si>
  <si>
    <t>ilość pozycji dodatkowo punktowanych w specyfikacji</t>
  </si>
  <si>
    <t>Łaczna ilośc punktów do zdobycia pozycji dodatkowo punktowanych</t>
  </si>
  <si>
    <t>ilośc pkt dostawcy</t>
  </si>
  <si>
    <t>7. Transport sanitarny</t>
  </si>
  <si>
    <t>Transport sanitarny</t>
  </si>
  <si>
    <t>zlecanie</t>
  </si>
  <si>
    <t>Przesyłanie zleceń na transport sanitarny elektronicznie, bezpośrednio do modułu TRANSPORT SANITARNY (zlecenia zakładane w systemie klasy HIS)</t>
  </si>
  <si>
    <t>TRANSPORT SANITARNY</t>
  </si>
  <si>
    <t>termin wdrożenia modułu</t>
  </si>
  <si>
    <t>1. ogólne fukcjonalności</t>
  </si>
  <si>
    <t>2. Kadry i płace</t>
  </si>
  <si>
    <t>Planowanie</t>
  </si>
  <si>
    <t>Planowanie tras - moduł wspomaga zarządzanie i planowanie tras zespołów/ karetek z uwzględnieniem zmiennych zadanych przez użytkowników (priorytety, kolejki, lokalizacje, godziny itp.)</t>
  </si>
  <si>
    <t>3. FK</t>
  </si>
  <si>
    <t>Gromadzenie danych</t>
  </si>
  <si>
    <t>Pacjent/ oddział</t>
  </si>
  <si>
    <t>4. Środki trwałe</t>
  </si>
  <si>
    <t>Rodzaj usługi: transport specjalistyczny, normalny</t>
  </si>
  <si>
    <t>5. budżet i rachunek kosztów</t>
  </si>
  <si>
    <t>Lokalizacja (miejsce docelowe transportu)</t>
  </si>
  <si>
    <t>6. Gosp. Magazynowa, Zakupy</t>
  </si>
  <si>
    <t>Planowany czas realizacji i rzeczywisty czas realizacji zlecenie</t>
  </si>
  <si>
    <t>Umowa na podstawie, której realizowana jest usługa</t>
  </si>
  <si>
    <t>Łącznie:</t>
  </si>
  <si>
    <t>Data wykonania usługi</t>
  </si>
  <si>
    <t>Czas realizacji usługi (w tym czas rozpoczęcia i zakończenia transportu)</t>
  </si>
  <si>
    <t>Ilość km</t>
  </si>
  <si>
    <t xml:space="preserve">Odnotowanie przebytej trasy tam i z powrotem </t>
  </si>
  <si>
    <t>Analiza danych</t>
  </si>
  <si>
    <t>Wartość na h</t>
  </si>
  <si>
    <t>Wartość na km</t>
  </si>
  <si>
    <t>Rozliczenie</t>
  </si>
  <si>
    <t>Rozliczanie wykonanej usługi zgodnie z warunkami zawartej umowy na usługi transportowe</t>
  </si>
  <si>
    <t>System udostępnia zestawienia z wykonanych usług transportowych z podziałem na: umowy, ośrodki kosztów, usługi, kontrahentów.</t>
  </si>
  <si>
    <t>zlecanie zespołom</t>
  </si>
  <si>
    <t>Moduł posiada aplikację mobilną na telefon lub tablet za pośrednictwem, którego osoba zarządzająca transportem zleca realizacje bezpośrednio zespołom karetek</t>
  </si>
  <si>
    <t>Za pośrednictwem aplikacji zespoły mogą przyjąć zlecenie/ odrzucić zlecenie (z podaniem przyczyny)/ potwierdzić wykonanie</t>
  </si>
  <si>
    <t>System ściąga informacje z aplikacji o realizacji na potrzeby gromadzenia danych i analiz</t>
  </si>
  <si>
    <t>Za pośrednictwem aplikacji koordynator i zespoły mogą się komunikować</t>
  </si>
  <si>
    <t xml:space="preserve">Zapisanie Danych - skład zespołu realizujący zlecenie, logowanie się do aplikacji za pomocą hasła </t>
  </si>
  <si>
    <t>Gospodarka Magazynowa</t>
  </si>
  <si>
    <t>inwentaryzacja</t>
  </si>
  <si>
    <t xml:space="preserve">System umożliwia przeprowadzenia inwentaryzacji za pomocą czytników kodów kreskowych lub RFID z automatycznym rozliczaniem niezgodności. </t>
  </si>
  <si>
    <t>opcjonalnie</t>
  </si>
  <si>
    <t>dostarczanie paczek z magazynu</t>
  </si>
  <si>
    <t>Możliwość podłączenia urządzeń do automatycznej obsługi paczek dostarczanych z magazynu w różne obszary szpitala typu paczkomat z bezpośrednia komunikacja z użytkownikami i dostawcami dotyczącymi: umieszczenia paczki w paczkomacie, odebrania przed odbiorcę oraz zwroty</t>
  </si>
  <si>
    <t>zarządzanie</t>
  </si>
  <si>
    <t>Możliwość wykonania analiz związanych z zarządzaniem gospodarka magazynową: rotacja zapasów (łącznie, po indeksach, po grupach), ABC XYZ, inne.</t>
  </si>
  <si>
    <t>Zamówienia wewnętrzne</t>
  </si>
  <si>
    <t>zapotrzebowania wewnętrzne</t>
  </si>
  <si>
    <t>Po wpłynięciu zapotrzebowania lub po akceptacji (przed wydaniem) zgodnie z zasadą FIFO system automatycznie dokonuje blokady elementów na magazynie</t>
  </si>
  <si>
    <t>Blokada nie pozwala zatwierdzać kolejnych zapotrzebowani jeżeli jest niewystarczająca ilość na stanie ale też składać zamówień z obszarów funkcjonalnych (informacja o niewystarczającej ilości na magazynie).</t>
  </si>
  <si>
    <t>Zakupy</t>
  </si>
  <si>
    <t>Zamówienia</t>
  </si>
  <si>
    <t>Możliwość generowania zamówienia do Dostawcy na podstawie otrzymanych zapotrzebowani wewnętrznych - agregowanie zapotrzebowani wewnętrznych, rozdzielenie  na umowy i stworzenie oddzielnych formularzy zamówień</t>
  </si>
  <si>
    <t>Możliwość automatycznego przesyłania zamówienia zakupu do dostawcy za pośrednictwem systemu (wbudowana skrzynka mailowa) i zamówienie załącza się w formie załącznika do maila</t>
  </si>
  <si>
    <t>Gospodarka magazynowa</t>
  </si>
  <si>
    <t>Stany magazynowe</t>
  </si>
  <si>
    <t>Możliwość wykonania inwentaryzacji za pomocą skanera kodów kreskowych lub technologii RFID po wprowadzeniu odpowiedniego znakowania.</t>
  </si>
  <si>
    <t>FK</t>
  </si>
  <si>
    <t>Środki trwałe</t>
  </si>
  <si>
    <t>-</t>
  </si>
  <si>
    <t>Możliwość automatycznego wygenerowania dokumentu przyjęcia do używania środka z dokumentu zakupu</t>
  </si>
  <si>
    <t>Możliwość przypięcia do karty dokumentów w formie elektronicznej (np. pdf)</t>
  </si>
  <si>
    <t>Obsługa źródeł finansowania środków</t>
  </si>
  <si>
    <t>Możliwość dodania skanu ubezpieczenia</t>
  </si>
  <si>
    <t>Możliwość automatycznego wgrywania danych do systemu po wykonaniu inwentaryzacji na podstawie skanu dokumentu przeprowadzonego spisu.</t>
  </si>
  <si>
    <t>Ogólne funkcjonalności</t>
  </si>
  <si>
    <t>System ma mieć możliwość sprawdzenia ścieżek wykonywanych obliczeń składających się na wynik końcowy w każdym miejscu, które tego wymaga.</t>
  </si>
  <si>
    <t>System posiada wersję mobilną (aplikacje na telefon) minimum dla obszaru: portal pracownika.</t>
  </si>
  <si>
    <t>Możliwość indywidualnego zdefiniowania wyglądu i funkcjonalności pulpitu przez użytkownika (np. dostępu do określonych funkcji systemu za pomocą ikon, skrótów)</t>
  </si>
  <si>
    <t>Kadry i Płace</t>
  </si>
  <si>
    <t>Kadry</t>
  </si>
  <si>
    <t>baza danych_kartoteka</t>
  </si>
  <si>
    <t>W systemie możemy zdefiniować preferowany sposób komunikacji z pracownikiem w sprawach pilnych (adres mailowy, portal pracownika, telefon), który będzie się podpowiadał w kartotece pracownika.</t>
  </si>
  <si>
    <t xml:space="preserve">System  umożliwia załączenie zdjęcia pracownika </t>
  </si>
  <si>
    <t>budżetowanie_etatów</t>
  </si>
  <si>
    <t xml:space="preserve">System przy zatrudnieniu pracownika w jednostce kontroluje limity etatów zdefiniowane w strukturze i informuje użytkownika o osiągniętym poziomie </t>
  </si>
  <si>
    <t>budżetowanie_szkoleń</t>
  </si>
  <si>
    <t>System umożliwia tworzenie budżetu szkoleń powiązanego z planem szkoleń (np. w podziale na piony, jednostki organizacyjne wg zdefiniowanej w systemie struktury)</t>
  </si>
  <si>
    <t xml:space="preserve">System umożliwia monitorowanie wykorzystania budżetu szkoleń (umniejsza plan o koszt wykorzystanych szkoleń) </t>
  </si>
  <si>
    <t xml:space="preserve">czas pracy </t>
  </si>
  <si>
    <t>System ma mieć możliwość podłączenie elektronicznej ewidencji czasu pracy z wykorzystaniem dostępnych rozwiązań i rożnych w rożnych obszarach (wg. Ustaleń, na przykład. Karty i czytniki, RFID, kody qr, aplikacja na telefon)</t>
  </si>
  <si>
    <t>e-teczki</t>
  </si>
  <si>
    <t>System alertuje braki danych w e-teczce pracownikowi za pośrednictwem portalu.</t>
  </si>
  <si>
    <t>System daje możliwość przesłania skanów brakujących dokumentów za pośrednictwem portalu pracownika do e-teczki (z opcją weryfikacji po stronie kadrowej)</t>
  </si>
  <si>
    <t>System alertuje braki danych w e-teczce pracowników - cyklicznie w postaci zestawienia dla zespołu kadrowego</t>
  </si>
  <si>
    <t>ocena okresowa</t>
  </si>
  <si>
    <t xml:space="preserve">System/portal umożliwia generowanie arkuszy ocen pracowników przez współpracowników  </t>
  </si>
  <si>
    <t>System/portal przetwarza dane ze zdefiniowanej minimalnej liczby arkuszy ocen współpracowników i wyświetla pracownikowi i przełożonemu oraz uprawnionemu użytkownikowi zbiorcze dane</t>
  </si>
  <si>
    <t>System/portal umożliwia generowanie arkuszy ocen kierowników przez podległych pracowników</t>
  </si>
  <si>
    <t>System/portal przetwarza dane ze zdefiniowanej minimalnej liczby arkuszy  ocen podległych pracowników i wyświetla pracownikowi (kierownikowi) i jego przełożonemu oraz uprawnionemu użytkownikowi zbiorcze dane</t>
  </si>
  <si>
    <t>System zapisuje w historii arkusze oceny do podglądu (w zadanym okresie)</t>
  </si>
  <si>
    <t>Możliwość udostępniania częściowych uprawnień do arkuszy ocen okresowych (np. kierownikom jednostek organizacyjnych, pionów, członkom komisji oceniających na wydziałach lub jednostkach usytuowanych poza wydziałami)</t>
  </si>
  <si>
    <t>organizacja pracy HR</t>
  </si>
  <si>
    <t>Możliwość przyznawania uprawnień dla użytkowników do poziomu pojedynczej danej (grup danych) osobowych</t>
  </si>
  <si>
    <t>System ma możliwość podpisywanie dokumentów innymi zdefiniowanymi sposobami np. profilem zaufanym.</t>
  </si>
  <si>
    <t>Możliwość opracowania ścieżek postępowania w różnych przypadkach z automatycznymi podpowiedziami systemu (które dane uzupełniać lub zmieniać, jakie dokumenty generować w określonych sytuacjach)</t>
  </si>
  <si>
    <t>Integracja z system obsługi wyjazdów służbowych (dostęp poprzez portal pracowniczy, import nieobecności do grafików  absencji  w ewidencji czasu pracy, import rozliczenia delegacji do systemu FK)</t>
  </si>
  <si>
    <t>PKZP/ZFŚS</t>
  </si>
  <si>
    <t>Pracownika ma możliwość za pośrednictwem portalu pracownika wykonać większość czynności.</t>
  </si>
  <si>
    <t>zakres odpowiedzialności</t>
  </si>
  <si>
    <t>Przypisanie i podgląd zakresu czynności z możliwością edycji i eksportu/druku</t>
  </si>
  <si>
    <t>zatrudnianie</t>
  </si>
  <si>
    <t>Możliwość wgrywania historii zatrudnienia na podstawie przesłanego pliku uzupełnionego przez pracownika na etapie rekrutacji (np. Excel/ PDF w określonej przez dział strukturze, w przypadku PDF system zaczytuje dane bez konieczności przepisywania)</t>
  </si>
  <si>
    <t>Płace</t>
  </si>
  <si>
    <t>Rozliczanie czasu</t>
  </si>
  <si>
    <t>Na podstawie rozliczenia system powinien pozwolić na tworzenie faktur sprzedażowych, w przypadkach, kiedy wynagrodzenie jest ustalone godzinowo.</t>
  </si>
  <si>
    <t>Portal pracowniczy</t>
  </si>
  <si>
    <t>komunikacja z pracownikiem</t>
  </si>
  <si>
    <t>Możliwość składania wniosków o świadczenia z ZFŚS, PKZP</t>
  </si>
  <si>
    <t>Możliwość podglądu statusu złożonych wniosków o świadczenia z ZFŚS, PKZP</t>
  </si>
  <si>
    <t>Portal umożliwia przegląd wyposażenia na stanie pracownika. Składników majątku wskazanych jednostek organizacyjnych (informacja na podstawie informacji ewidencjonowanej w module Środków Trwałych)</t>
  </si>
  <si>
    <t>Prezentacja informacji o przydziale odzieży roboczej pracownikami, wraz z informacja o terminie jej otrzymania o okresie po jakim należy się kolejny przydział.</t>
  </si>
  <si>
    <t>Możliwość składania wniosków o przydział odzieży roboczej. W trakcie składania wniosku system sprawdza jakie środki mogą zostać wydane pracownikowi ze względu na zajmowane stanowisko i jaki okres minął od ostatniego wydania odzieży roboczej.</t>
  </si>
  <si>
    <t>portal pracowniczy - dane personalne</t>
  </si>
  <si>
    <t>Za pośrednictwem portalu pracownik ma możliwość przesłać informacje, że dane w systemie są niepoprawne lub uległy zmianie (np. numer konta bankowego, urząd do rozliczeń, adres, nazwisko)</t>
  </si>
  <si>
    <t>szkolenia</t>
  </si>
  <si>
    <t>Możliwość podłączenia do systemu platformy e-learningowej dla pracowników - rozwiązanie może być dostarczone przez firmę oferującą system ERP lub inną ale ma być zintegrowane z modułem "szkolenia" aby móc oceniać postępy pracowników w szkoleniach realizowanych za pośrednictwem platformy</t>
  </si>
  <si>
    <t>System Szkolenia</t>
  </si>
  <si>
    <t>Szkolenia</t>
  </si>
  <si>
    <t>Umowy lojalnościowe tworzone z poziomu programu (po prowadzeniu danych generuje się umowa)</t>
  </si>
  <si>
    <t>Zakładka jest skomunikowana z modułem oceny pracowniczej i dane o zapotrzebowaniach na szkolenia przenoszone są automatycznie do zakładki z budżetem szkoleń</t>
  </si>
  <si>
    <t>Ewidencja informacji kosztowych dla potrzeb rachunku kosztów</t>
  </si>
  <si>
    <t xml:space="preserve">Możliwość powiązania konta zespołu piątego z kontem zespołu czwartego i wygenerowania raportu w zależności od założonego filtru konta rodzajowego lub konta kalkulacyjnego z możliwością wygenerowania raportu na dany dzień/miesiąc za dany okres porównywalnie dla okresów z lat ubiegłych ( na jednym zestawieniu dane z kilku lat ) (cel : analiza porównawcza). Dopuszcza się realizację funkcji w ramach innego modułu lub przy pomocy systemu typu BI (Business Intelligence). </t>
  </si>
  <si>
    <t>Gromadzenie informacji o stanie rozrachunków z kontrahentami i pracownikami</t>
  </si>
  <si>
    <t>Automatyczna aktualizacja obowiązujących stawek odsetek (ustawowych, ustawowe za opóźnienie w transakcjach handlowych)</t>
  </si>
  <si>
    <t>wprowadzanie dokumentów</t>
  </si>
  <si>
    <t>Integracja z wykorzystaniem skrzynki e-mail – wysłanie faktury kosztowej na adres email automatycznie uruchamia proces obiegu faktury.</t>
  </si>
  <si>
    <t>Gospodarka magazynowa i apteczki</t>
  </si>
  <si>
    <t>wyposażenie niskocenne</t>
  </si>
  <si>
    <t>Automatyczne księgowanie różnic inwentaryzacyjnych.</t>
  </si>
  <si>
    <t>Księgowanie</t>
  </si>
  <si>
    <t>Funkcje matematyczne w definicji automatycznych księgowań</t>
  </si>
  <si>
    <t>Funkcje logiczne w definicji automatycznych księgowań</t>
  </si>
  <si>
    <t>System powinien zapewnić elektroniczny obieg i zatwierdzanie dokumentów księgowych, w tym zakupowych zgodnie z ustaloną ścieżką wielopoziomowego zatwierdzania dokumentów</t>
  </si>
  <si>
    <t>Możliwość prowadzenia księgowań każdego zakładu lub jednostki zależnej w osobnych księgach</t>
  </si>
  <si>
    <t>Możliwość prowadzenia osobnej sprawozdawczości dla każdego zakładu lub jednostki zależnej</t>
  </si>
  <si>
    <t>Możliwość dokonywania wpisów w dzienniku wraz z komentarzami do tych wpisów</t>
  </si>
  <si>
    <t>Obsługa banku</t>
  </si>
  <si>
    <t>Automatyczne generowanie przelewów na osobiste rachunki bankowe pracowników w PLN oraz w walucie obcej przy rozliczeniu przelewem dokumentów finansowych z tytułu rozrachunków z pracownikami</t>
  </si>
  <si>
    <t>Możliwość stosowania różnego rodzaju metod wyceny środków pieniężnych na rachunkach bankowych w zgodzie z przepisami prawa (w tym w szczególności rozliczanie rozchodu środków pieniężnych wg metody FIFO, kursu średnioważonego lub kursu użytkownika, historycznego)</t>
  </si>
  <si>
    <t>przelewy bankowe</t>
  </si>
  <si>
    <t>Przy tworzeniu paczek przelewów dla pracowników system weryfikuje bank do przelwu - przy tych, którzy mają bank jak Zamawiajacy automatycznie usówa opcję "elixir" aby zapobiec odrzuceniu paczki.</t>
  </si>
  <si>
    <t>Obsługa kasowa</t>
  </si>
  <si>
    <t>generowane dokumenty</t>
  </si>
  <si>
    <t>Raport prognozy stanu gotówki zawierający dla każdego dnia następujące dane: Stan Bieżący Rachunku, Sumę Wpływów ( Po terminie zapłaty), Sumę Wydatków ( po terminie zapłaty) oraz saldo na koniec dnia</t>
  </si>
  <si>
    <t>Obsługa należności</t>
  </si>
  <si>
    <t>Śledzenie transakcji z klientem</t>
  </si>
  <si>
    <t>Przetwarzanie i księgowanie rozliczeń wewnątrz firmowych</t>
  </si>
  <si>
    <t>Wystawianie faktur częściowych sprzedaży, w zależności od zakończonego etapu realizacji umowy</t>
  </si>
  <si>
    <t>Grupowanie zapisów wg wpływu gotówki / KP</t>
  </si>
  <si>
    <t>Uzgadnianie kręgu kosztowego na poziomie faktury/PK. Automat nie powinien pozwolić zapisać nieuzgodniony dokument</t>
  </si>
  <si>
    <t>Łączenie faktur sprzedaży wystawionych dla kilku odbiorców (kilka wydań) w jedną fakturę sprzedaży, zgodnie z adresem płatnika (lub innym wskazanym parametrem)</t>
  </si>
  <si>
    <t>generowane raporty</t>
  </si>
  <si>
    <t>Lista faktur w dzienniku sprzedaży prezentująca wszystkie faktury zaksięgowane na kontach należności, umożliwiająca prezentowanie poszczególnych pozycji sortowanych wg numeru faktury lub numeru odbiorcy</t>
  </si>
  <si>
    <t>Raport wieku należności pokazuje poszczególne pozycje zafakturowane w module sprzedaży</t>
  </si>
  <si>
    <t>Raport zarządczy, prezentujący sumę obrotów z odbiorcami w okresie, z włączeniem zamówień sprzedaży, wskaźnik "złego długu" i procentem realizacji sprzedaży w stosunku do obrotów ogółem</t>
  </si>
  <si>
    <t>obsługa podatku akcyzowego, VAT, dochodowego</t>
  </si>
  <si>
    <t>Możliwość definicji algorytmu wyliczania wskaźnika struktury (sprzedaży i zakupów)</t>
  </si>
  <si>
    <t xml:space="preserve">Specyfikacja sald VATu nierozliczonych na koniec okresu rozliczeniowego dot. Zakupu/ sprzedaży. Złe długi. </t>
  </si>
  <si>
    <t>Obsługa zobowiązań</t>
  </si>
  <si>
    <t>Możliwość blokowania płatności dla dostawcy, pojedynczej faktury zakupu</t>
  </si>
  <si>
    <t>przychody</t>
  </si>
  <si>
    <t>Automatyczne rozksięgowywanie przychodów międzyokresowych (przy wpłacia za rok z góry - automat rozksięguje co miesiąc odpowiednia kwotę na odpowiednie konto)</t>
  </si>
  <si>
    <t xml:space="preserve">System umożliwia dodanie wyróżnika projektowego lub automatycznie go dodaje do faktur wewnątrzwspólnotowych w celu łatwego wyszukania wszystkich faktur dot. danego projektu.  </t>
  </si>
  <si>
    <t>Możliwość prowadzenia rejestru oczywistych pomyłek na kasię fiskalnej.</t>
  </si>
  <si>
    <t>raportowanie i sprawozdawczość</t>
  </si>
  <si>
    <t>Możliwość korzystania z funkcji matematycznych do budowania struktury raportowania</t>
  </si>
  <si>
    <t>Dostęp do raportu macierzowego konto(a) księgowe - stanowisko(a) kosztowe</t>
  </si>
  <si>
    <t>Raportowanie wg centrali i oddziałów</t>
  </si>
  <si>
    <t>Definiowanie kont sum częściowych dla poszczególnych poziomów analityk, zawierających odpowiednie opisy, a wykorzystywanych do formatowania raportu</t>
  </si>
  <si>
    <t>Raportowanie wg rodzajów działalności, OPK i MPK</t>
  </si>
  <si>
    <t>Raportowanie wg umów, komórek organizacyjnych, kosztów</t>
  </si>
  <si>
    <t>Raporty wg udziałów w wynikach przedsiębiorstwa</t>
  </si>
  <si>
    <t xml:space="preserve">Raport kosztów w podziale na rodzaj działalności, umowy i komórki organizacyjne </t>
  </si>
  <si>
    <t>Raport kontrolny powiązań kont księgowych ze stanowiskami kosztów</t>
  </si>
  <si>
    <t>Same salda lub tylko obroty</t>
  </si>
  <si>
    <t>Generowanie, modelowanie i wydruk sprawozdań rocznych i okresowych</t>
  </si>
  <si>
    <t>Możliwość generowania raportów dla danego konta księgowego, grupy kont księgowych na dany dzień/miesiąc za dany okres porównywalnie dla okresów z lat ubiegłych (na jednym zestawieniu dane z kilku lat ). Dopuszcza się realizację funkcji w ramach innego modułu lub przy pomocy systemu typu BI (Business Intelligence).</t>
  </si>
  <si>
    <t>rozrachunki</t>
  </si>
  <si>
    <t>Możliwość dodania nowego kontrahenta w trakcie wprowadzania faktury</t>
  </si>
  <si>
    <t>Możliwość kontroli przesłanych faktur do komórek merytorycznych celem ich potwierdzenia, śledzenie statusu dokumentu i etapu potwierdzania</t>
  </si>
  <si>
    <t>System powinien informować komunikatem w momencie opóźnienia daty zwrotu faktury od komórki merytorycznej</t>
  </si>
  <si>
    <t>walutowość</t>
  </si>
  <si>
    <t>Możliwość prowadzenia kont w wielu walutach</t>
  </si>
  <si>
    <t>Możliwość automatycznego przeliczania (przewalutowania) kwot w walucie transakcyjnej wg dowolnego kursu, średniego kursu, historycznego kursu, na poziomie pojedynczej transakcji</t>
  </si>
  <si>
    <t>Definicja słownika walut</t>
  </si>
  <si>
    <t>Podział różnic kursów walut na netto i brutto na potrzeby rozliczenia podatku dochodowego</t>
  </si>
  <si>
    <t>Waluty</t>
  </si>
  <si>
    <t xml:space="preserve">Automatyczne dokonywanie przeszacowań pozycji walutowych z prawidłowym odniesieniem kosztów/przychodów na określone konta niepodatkowe. </t>
  </si>
  <si>
    <t>Zarządzanie planem kont</t>
  </si>
  <si>
    <t xml:space="preserve">Możliwość uzyskania sum częściowych dla wybranych kont i subkont bez konieczności stosowania sekwencyjnych numerów kont </t>
  </si>
  <si>
    <t>Możliwość tworzenia i dokonywania zmian w strukturze planu kont z wykorzystaniem funkcjonalności ''ciągnij i upuść'' (ang. drag &amp; drop)</t>
  </si>
  <si>
    <t>Integracja z systemem wydawczo-odbiorczy do odzieży - szafy HELGA – integracja z ewidencją odzieży roboczej</t>
  </si>
  <si>
    <t>Pozycja w katalogu dostawcy (str. …/nr. pozycji)*</t>
  </si>
  <si>
    <t>Opis spełnienia funkcjonalności***</t>
  </si>
  <si>
    <t>Posiadana funkcjonalność: oświadczenie Wykonawcy - należy wpisać TAK/NIE*</t>
  </si>
  <si>
    <t>opcjonalnie za pośrednictwem BI</t>
  </si>
  <si>
    <t>rejestr faktur zakupowych z technologią OCR i możliwością przesyłania dokumentów do akceptacji wg. zadanych ścieżek (zintegrowany z KSeF)</t>
  </si>
  <si>
    <t>elektroniczne podpisywanie dokumentów za pomocą podpisu biometrycznego na tablecie, np. w systemie IC PEN lub równoważnym</t>
  </si>
  <si>
    <t>Dostarczenie niezbędnych licencji systemów operacyjnych, silników baz danych, oferowanego systemu oraz wszystkie inne wymagane do funkcjonowania oferowanego systemu licencje i oprogramowanie</t>
  </si>
  <si>
    <t>Integracja z systemem AMCP (BI)</t>
  </si>
  <si>
    <t>Integracja modułu BI z systemem AMMS firmy ASSECO Polska SA</t>
  </si>
  <si>
    <t>Zlecenie po otrzymaniu automatycznie zaciąga informacje w minimalnym zakresie: pacjent, termin, godzina, miejsce docelowe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</si>
</sst>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\ &quot;zł&quot;"/>
    <numFmt numFmtId="165" formatCode="#,##0\ &quot;zł&quot;"/>
  </numFmts>
  <fonts count="21" x14ac:knownFonts="1">
    <font>
      <sz val="11"/>
      <color rgb="FF000000"/>
      <name val="Aptos Narrow"/>
      <family val="2"/>
    </font>
    <font>
      <sz val="11"/>
      <color theme="1"/>
      <name val="Aptos Narrow"/>
      <family val="2"/>
      <charset val="238"/>
      <scheme val="minor"/>
    </font>
    <font>
      <b/>
      <sz val="11"/>
      <color rgb="FF3F3F3F"/>
      <name val="Aptos Narrow"/>
      <family val="2"/>
      <charset val="238"/>
      <scheme val="minor"/>
    </font>
    <font>
      <b/>
      <sz val="11"/>
      <color rgb="FFFA7D00"/>
      <name val="Aptos Narrow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15"/>
      <color rgb="FF000000"/>
      <name val="Calibri"/>
      <family val="2"/>
      <charset val="238"/>
    </font>
    <font>
      <b/>
      <sz val="10"/>
      <color theme="9" tint="-0.249977111117893"/>
      <name val="Aptos Narrow"/>
      <family val="2"/>
      <charset val="238"/>
      <scheme val="minor"/>
    </font>
    <font>
      <b/>
      <sz val="11"/>
      <color theme="0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sz val="11"/>
      <name val="Calibri"/>
      <family val="2"/>
      <charset val="238"/>
    </font>
    <font>
      <sz val="11"/>
      <color theme="1"/>
      <name val="Calibri"/>
      <family val="2"/>
    </font>
    <font>
      <b/>
      <i/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b/>
      <i/>
      <sz val="10"/>
      <name val="Calibri"/>
      <family val="2"/>
      <charset val="238"/>
    </font>
    <font>
      <b/>
      <u/>
      <sz val="11"/>
      <color rgb="FF000000"/>
      <name val="Aptos Narrow"/>
      <family val="2"/>
    </font>
    <font>
      <b/>
      <u/>
      <sz val="11"/>
      <color theme="1"/>
      <name val="Aptos Narrow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E59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A8D08D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2" borderId="2" applyNumberFormat="0" applyAlignment="0" applyProtection="0"/>
    <xf numFmtId="0" fontId="3" fillId="2" borderId="1" applyNumberFormat="0" applyAlignment="0" applyProtection="0"/>
    <xf numFmtId="0" fontId="12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4" fillId="3" borderId="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4" borderId="6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4" fillId="4" borderId="8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7" borderId="3" xfId="0" applyNumberFormat="1" applyFont="1" applyFill="1" applyBorder="1" applyAlignment="1">
      <alignment horizontal="center" vertical="center" wrapText="1"/>
    </xf>
    <xf numFmtId="9" fontId="6" fillId="0" borderId="3" xfId="0" applyNumberFormat="1" applyFont="1" applyBorder="1" applyAlignment="1">
      <alignment horizontal="center" vertical="center" wrapText="1"/>
    </xf>
    <xf numFmtId="0" fontId="6" fillId="4" borderId="7" xfId="0" applyFont="1" applyFill="1" applyBorder="1" applyAlignment="1">
      <alignment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justify" vertical="center" wrapText="1"/>
    </xf>
    <xf numFmtId="0" fontId="6" fillId="7" borderId="4" xfId="0" applyFont="1" applyFill="1" applyBorder="1" applyAlignment="1">
      <alignment vertical="center" wrapText="1"/>
    </xf>
    <xf numFmtId="165" fontId="9" fillId="8" borderId="1" xfId="2" applyNumberFormat="1" applyFont="1" applyFill="1" applyAlignment="1">
      <alignment horizontal="center" vertical="center"/>
    </xf>
    <xf numFmtId="0" fontId="6" fillId="9" borderId="4" xfId="0" applyFont="1" applyFill="1" applyBorder="1" applyAlignment="1">
      <alignment vertical="center" wrapText="1"/>
    </xf>
    <xf numFmtId="0" fontId="6" fillId="9" borderId="3" xfId="0" applyFont="1" applyFill="1" applyBorder="1" applyAlignment="1">
      <alignment horizontal="center" vertical="center" wrapText="1"/>
    </xf>
    <xf numFmtId="164" fontId="6" fillId="7" borderId="6" xfId="0" applyNumberFormat="1" applyFont="1" applyFill="1" applyBorder="1" applyAlignment="1">
      <alignment horizontal="center" vertical="center" wrapText="1"/>
    </xf>
    <xf numFmtId="164" fontId="6" fillId="4" borderId="7" xfId="0" applyNumberFormat="1" applyFont="1" applyFill="1" applyBorder="1" applyAlignment="1">
      <alignment horizontal="center" vertical="center" wrapText="1"/>
    </xf>
    <xf numFmtId="164" fontId="4" fillId="4" borderId="7" xfId="0" applyNumberFormat="1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0" fontId="6" fillId="7" borderId="11" xfId="0" applyFont="1" applyFill="1" applyBorder="1" applyAlignment="1">
      <alignment vertical="center" wrapText="1"/>
    </xf>
    <xf numFmtId="0" fontId="6" fillId="7" borderId="10" xfId="0" applyFont="1" applyFill="1" applyBorder="1" applyAlignment="1">
      <alignment horizontal="center" vertical="center" wrapText="1"/>
    </xf>
    <xf numFmtId="164" fontId="9" fillId="8" borderId="1" xfId="2" applyNumberFormat="1" applyFont="1" applyFill="1" applyAlignment="1">
      <alignment horizontal="center" vertical="center"/>
    </xf>
    <xf numFmtId="164" fontId="4" fillId="3" borderId="4" xfId="0" applyNumberFormat="1" applyFont="1" applyFill="1" applyBorder="1" applyAlignment="1">
      <alignment horizontal="center" vertical="center" wrapText="1"/>
    </xf>
    <xf numFmtId="0" fontId="12" fillId="0" borderId="0" xfId="3" applyAlignment="1">
      <alignment vertical="top"/>
    </xf>
    <xf numFmtId="0" fontId="12" fillId="0" borderId="0" xfId="3" applyAlignment="1">
      <alignment horizontal="center" vertical="center"/>
    </xf>
    <xf numFmtId="0" fontId="10" fillId="10" borderId="12" xfId="3" applyFont="1" applyFill="1" applyBorder="1" applyAlignment="1">
      <alignment horizontal="center" vertical="center" wrapText="1"/>
    </xf>
    <xf numFmtId="0" fontId="10" fillId="10" borderId="13" xfId="3" applyFont="1" applyFill="1" applyBorder="1" applyAlignment="1">
      <alignment horizontal="center" vertical="center" wrapText="1"/>
    </xf>
    <xf numFmtId="0" fontId="10" fillId="10" borderId="14" xfId="3" applyFont="1" applyFill="1" applyBorder="1" applyAlignment="1">
      <alignment horizontal="center" vertical="center" wrapText="1"/>
    </xf>
    <xf numFmtId="0" fontId="10" fillId="10" borderId="14" xfId="4" applyFont="1" applyFill="1" applyBorder="1" applyAlignment="1">
      <alignment horizontal="center" vertical="center" wrapText="1"/>
    </xf>
    <xf numFmtId="0" fontId="10" fillId="10" borderId="0" xfId="4" applyFont="1" applyFill="1" applyAlignment="1">
      <alignment horizontal="center" vertical="center" wrapText="1"/>
    </xf>
    <xf numFmtId="0" fontId="10" fillId="10" borderId="15" xfId="3" applyFont="1" applyFill="1" applyBorder="1" applyAlignment="1">
      <alignment horizontal="center" vertical="center" wrapText="1"/>
    </xf>
    <xf numFmtId="0" fontId="10" fillId="11" borderId="13" xfId="3" applyFont="1" applyFill="1" applyBorder="1" applyAlignment="1">
      <alignment horizontal="center" vertical="center" wrapText="1"/>
    </xf>
    <xf numFmtId="0" fontId="13" fillId="13" borderId="18" xfId="5" applyFont="1" applyFill="1" applyBorder="1" applyAlignment="1">
      <alignment horizontal="center" vertical="center" wrapText="1"/>
    </xf>
    <xf numFmtId="0" fontId="12" fillId="0" borderId="12" xfId="3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13" fillId="13" borderId="16" xfId="5" applyFont="1" applyFill="1" applyBorder="1" applyAlignment="1">
      <alignment horizontal="center" vertical="center" wrapText="1"/>
    </xf>
    <xf numFmtId="0" fontId="14" fillId="13" borderId="16" xfId="5" applyFont="1" applyFill="1" applyBorder="1" applyAlignment="1">
      <alignment horizontal="center" vertical="center" wrapText="1"/>
    </xf>
    <xf numFmtId="0" fontId="10" fillId="10" borderId="15" xfId="3" applyFont="1" applyFill="1" applyBorder="1" applyAlignment="1">
      <alignment horizontal="right" vertical="center" wrapText="1"/>
    </xf>
    <xf numFmtId="0" fontId="11" fillId="0" borderId="12" xfId="3" applyFont="1" applyBorder="1" applyAlignment="1">
      <alignment vertical="center"/>
    </xf>
    <xf numFmtId="0" fontId="13" fillId="13" borderId="12" xfId="4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6" fillId="9" borderId="4" xfId="0" applyFont="1" applyFill="1" applyBorder="1" applyAlignment="1">
      <alignment horizontal="justify" vertical="center" wrapText="1"/>
    </xf>
    <xf numFmtId="0" fontId="6" fillId="12" borderId="3" xfId="0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0" fontId="6" fillId="12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8" fillId="6" borderId="6" xfId="0" applyFont="1" applyFill="1" applyBorder="1" applyAlignment="1">
      <alignment horizontal="right" vertical="center" wrapText="1"/>
    </xf>
    <xf numFmtId="9" fontId="4" fillId="4" borderId="6" xfId="0" applyNumberFormat="1" applyFont="1" applyFill="1" applyBorder="1" applyAlignment="1">
      <alignment horizontal="center" vertical="center" wrapText="1"/>
    </xf>
    <xf numFmtId="9" fontId="6" fillId="0" borderId="9" xfId="0" applyNumberFormat="1" applyFont="1" applyBorder="1" applyAlignment="1">
      <alignment horizontal="center" vertical="center" wrapText="1"/>
    </xf>
    <xf numFmtId="9" fontId="6" fillId="4" borderId="6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12" fillId="12" borderId="12" xfId="3" applyFill="1" applyBorder="1" applyAlignment="1">
      <alignment horizontal="left" vertical="center"/>
    </xf>
    <xf numFmtId="0" fontId="10" fillId="15" borderId="0" xfId="3" applyFont="1" applyFill="1" applyAlignment="1">
      <alignment horizontal="center" vertical="center" wrapText="1"/>
    </xf>
    <xf numFmtId="0" fontId="2" fillId="2" borderId="2" xfId="1" applyAlignment="1">
      <alignment horizontal="center" vertical="center"/>
    </xf>
    <xf numFmtId="0" fontId="11" fillId="14" borderId="12" xfId="3" applyFont="1" applyFill="1" applyBorder="1" applyAlignment="1">
      <alignment horizontal="center" vertical="center"/>
    </xf>
    <xf numFmtId="0" fontId="6" fillId="16" borderId="4" xfId="0" applyFont="1" applyFill="1" applyBorder="1" applyAlignment="1">
      <alignment vertical="center" wrapText="1"/>
    </xf>
    <xf numFmtId="0" fontId="6" fillId="16" borderId="3" xfId="0" applyFont="1" applyFill="1" applyBorder="1" applyAlignment="1">
      <alignment horizontal="center" vertical="center" wrapText="1"/>
    </xf>
    <xf numFmtId="0" fontId="13" fillId="0" borderId="17" xfId="5" applyFont="1" applyBorder="1" applyAlignment="1">
      <alignment horizontal="left" vertical="center" wrapText="1"/>
    </xf>
    <xf numFmtId="0" fontId="13" fillId="0" borderId="18" xfId="5" applyFont="1" applyBorder="1" applyAlignment="1">
      <alignment horizontal="left" vertical="center" wrapText="1"/>
    </xf>
    <xf numFmtId="0" fontId="13" fillId="0" borderId="12" xfId="5" applyFont="1" applyBorder="1" applyAlignment="1">
      <alignment horizontal="left" vertical="center" wrapText="1"/>
    </xf>
    <xf numFmtId="0" fontId="13" fillId="0" borderId="16" xfId="5" applyFont="1" applyBorder="1" applyAlignment="1">
      <alignment horizontal="left" vertical="center" wrapText="1"/>
    </xf>
    <xf numFmtId="0" fontId="14" fillId="0" borderId="16" xfId="5" applyFont="1" applyBorder="1" applyAlignment="1">
      <alignment horizontal="left" vertical="center" wrapText="1"/>
    </xf>
    <xf numFmtId="0" fontId="13" fillId="0" borderId="12" xfId="4" applyFont="1" applyBorder="1" applyAlignment="1">
      <alignment horizontal="left" vertical="center" wrapText="1"/>
    </xf>
    <xf numFmtId="0" fontId="12" fillId="0" borderId="12" xfId="3" applyBorder="1" applyAlignment="1">
      <alignment vertic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9" fillId="0" borderId="0" xfId="0" applyFont="1"/>
    <xf numFmtId="0" fontId="0" fillId="0" borderId="0" xfId="0" applyAlignment="1">
      <alignment horizontal="center" vertical="center"/>
    </xf>
    <xf numFmtId="0" fontId="10" fillId="10" borderId="12" xfId="4" quotePrefix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left" vertical="center" wrapText="1"/>
    </xf>
    <xf numFmtId="0" fontId="12" fillId="0" borderId="12" xfId="3" applyBorder="1" applyAlignment="1">
      <alignment horizontal="left" vertical="center" wrapText="1"/>
    </xf>
    <xf numFmtId="0" fontId="12" fillId="0" borderId="15" xfId="3" applyBorder="1" applyAlignment="1">
      <alignment horizontal="left" vertical="center" wrapText="1"/>
    </xf>
    <xf numFmtId="0" fontId="6" fillId="17" borderId="4" xfId="0" applyFont="1" applyFill="1" applyBorder="1" applyAlignment="1">
      <alignment vertical="center" wrapText="1"/>
    </xf>
    <xf numFmtId="0" fontId="6" fillId="17" borderId="3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vertical="center" wrapText="1"/>
    </xf>
    <xf numFmtId="0" fontId="20" fillId="0" borderId="0" xfId="3" applyFont="1" applyAlignment="1">
      <alignment horizontal="center" vertical="top"/>
    </xf>
  </cellXfs>
  <cellStyles count="6">
    <cellStyle name="Dane wyjściowe" xfId="1" builtinId="21"/>
    <cellStyle name="Normalny" xfId="0" builtinId="0"/>
    <cellStyle name="Normalny 2 2" xfId="3" xr:uid="{F4285DF2-8335-4F7C-AA14-1E4707C2E5DB}"/>
    <cellStyle name="Normalny 3 2" xfId="4" xr:uid="{41711826-E126-4814-AA2D-2665F1B501E1}"/>
    <cellStyle name="Normalny 3 2 5" xfId="5" xr:uid="{EC13C2C6-9CC4-4C96-86FE-9E8F6DF724A3}"/>
    <cellStyle name="Obliczenia" xfId="2" builtin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0DA7F-E304-4013-99F1-F7AA16085FF5}">
  <dimension ref="B1:K83"/>
  <sheetViews>
    <sheetView tabSelected="1" view="pageBreakPreview" zoomScale="60" zoomScaleNormal="60" workbookViewId="0">
      <selection activeCell="U7" sqref="U7"/>
    </sheetView>
  </sheetViews>
  <sheetFormatPr defaultRowHeight="14.4" x14ac:dyDescent="0.55000000000000004"/>
  <cols>
    <col min="1" max="1" width="0.578125" customWidth="1"/>
    <col min="2" max="2" width="61.68359375" customWidth="1"/>
    <col min="3" max="3" width="8.83984375" customWidth="1"/>
    <col min="4" max="4" width="20.15625" customWidth="1"/>
    <col min="5" max="9" width="17.26171875" customWidth="1"/>
    <col min="10" max="10" width="22.578125" customWidth="1"/>
    <col min="11" max="11" width="18.26171875" customWidth="1"/>
  </cols>
  <sheetData>
    <row r="1" spans="2:11" x14ac:dyDescent="0.55000000000000004">
      <c r="I1" s="71" t="s">
        <v>0</v>
      </c>
    </row>
    <row r="2" spans="2:11" x14ac:dyDescent="0.55000000000000004">
      <c r="I2" s="69" t="s">
        <v>1</v>
      </c>
    </row>
    <row r="3" spans="2:11" x14ac:dyDescent="0.55000000000000004">
      <c r="I3" s="69" t="s">
        <v>2</v>
      </c>
    </row>
    <row r="4" spans="2:11" x14ac:dyDescent="0.55000000000000004">
      <c r="I4" s="70" t="s">
        <v>3</v>
      </c>
    </row>
    <row r="5" spans="2:11" x14ac:dyDescent="0.55000000000000004">
      <c r="C5" s="72" t="s">
        <v>4</v>
      </c>
      <c r="I5" s="68"/>
    </row>
    <row r="6" spans="2:11" ht="14.7" thickBot="1" x14ac:dyDescent="0.6">
      <c r="I6" s="67"/>
    </row>
    <row r="7" spans="2:11" ht="39" thickBot="1" x14ac:dyDescent="0.6">
      <c r="B7" s="6" t="s">
        <v>5</v>
      </c>
      <c r="C7" s="6" t="s">
        <v>6</v>
      </c>
      <c r="D7" s="6" t="s">
        <v>7</v>
      </c>
      <c r="E7" s="6" t="s">
        <v>8</v>
      </c>
      <c r="F7" s="6" t="s">
        <v>9</v>
      </c>
      <c r="G7" s="6" t="s">
        <v>10</v>
      </c>
      <c r="H7" s="6" t="s">
        <v>11</v>
      </c>
      <c r="I7" s="6" t="s">
        <v>12</v>
      </c>
    </row>
    <row r="8" spans="2:11" ht="14.7" thickBot="1" x14ac:dyDescent="0.6">
      <c r="B8" s="6"/>
      <c r="C8" s="6"/>
      <c r="D8" s="6"/>
      <c r="E8" s="6" t="s">
        <v>13</v>
      </c>
      <c r="F8" s="6" t="s">
        <v>14</v>
      </c>
      <c r="G8" s="43" t="s">
        <v>15</v>
      </c>
      <c r="H8" s="6" t="s">
        <v>16</v>
      </c>
      <c r="I8" s="6" t="s">
        <v>17</v>
      </c>
    </row>
    <row r="9" spans="2:11" ht="14.7" thickBot="1" x14ac:dyDescent="0.6">
      <c r="B9" s="5" t="s">
        <v>18</v>
      </c>
      <c r="C9" s="4"/>
      <c r="D9" s="19"/>
      <c r="E9" s="19"/>
      <c r="F9" s="19"/>
      <c r="G9" s="19"/>
      <c r="H9" s="19"/>
      <c r="I9" s="50"/>
    </row>
    <row r="10" spans="2:11" ht="14.7" thickBot="1" x14ac:dyDescent="0.6">
      <c r="B10" s="12" t="s">
        <v>19</v>
      </c>
      <c r="C10" s="11" t="s">
        <v>20</v>
      </c>
      <c r="D10" s="2"/>
      <c r="E10" s="7"/>
      <c r="F10" s="8">
        <f>E10+I10*E10</f>
        <v>0</v>
      </c>
      <c r="G10" s="17">
        <f>E10</f>
        <v>0</v>
      </c>
      <c r="H10" s="8">
        <f>G10+G10*I10</f>
        <v>0</v>
      </c>
      <c r="I10" s="51">
        <v>0.23</v>
      </c>
    </row>
    <row r="11" spans="2:11" ht="38.700000000000003" thickBot="1" x14ac:dyDescent="0.6">
      <c r="B11" s="21"/>
      <c r="C11" s="21"/>
      <c r="D11" s="1" t="s">
        <v>21</v>
      </c>
      <c r="E11" s="46">
        <f>SUM(E10:E10)</f>
        <v>0</v>
      </c>
      <c r="F11" s="46">
        <f t="shared" ref="F11:H11" si="0">SUM(F10:F10)</f>
        <v>0</v>
      </c>
      <c r="G11" s="46">
        <f t="shared" si="0"/>
        <v>0</v>
      </c>
      <c r="H11" s="46">
        <f t="shared" si="0"/>
        <v>0</v>
      </c>
      <c r="I11" s="46"/>
      <c r="J11" s="49" t="s">
        <v>22</v>
      </c>
      <c r="K11" s="14">
        <f>H11</f>
        <v>0</v>
      </c>
    </row>
    <row r="12" spans="2:11" ht="39" thickBot="1" x14ac:dyDescent="0.6">
      <c r="B12" s="6" t="s">
        <v>5</v>
      </c>
      <c r="C12" s="6" t="s">
        <v>23</v>
      </c>
      <c r="D12" s="6" t="s">
        <v>24</v>
      </c>
      <c r="E12" s="6" t="s">
        <v>8</v>
      </c>
      <c r="F12" s="6" t="s">
        <v>9</v>
      </c>
      <c r="G12" s="6" t="s">
        <v>10</v>
      </c>
      <c r="H12" s="6" t="s">
        <v>11</v>
      </c>
      <c r="I12" s="6" t="s">
        <v>12</v>
      </c>
    </row>
    <row r="13" spans="2:11" ht="14.7" thickBot="1" x14ac:dyDescent="0.6">
      <c r="B13" s="6"/>
      <c r="C13" s="6" t="s">
        <v>13</v>
      </c>
      <c r="D13" s="6"/>
      <c r="E13" s="6" t="s">
        <v>14</v>
      </c>
      <c r="F13" s="6" t="s">
        <v>25</v>
      </c>
      <c r="G13" s="6" t="s">
        <v>26</v>
      </c>
      <c r="H13" s="6" t="s">
        <v>27</v>
      </c>
      <c r="I13" s="6" t="s">
        <v>28</v>
      </c>
    </row>
    <row r="14" spans="2:11" ht="14.7" thickBot="1" x14ac:dyDescent="0.6">
      <c r="B14" s="81" t="s">
        <v>30</v>
      </c>
      <c r="C14" s="82"/>
      <c r="D14" s="83"/>
      <c r="E14" s="5"/>
      <c r="F14" s="4"/>
      <c r="G14" s="4"/>
      <c r="H14" s="4"/>
      <c r="I14" s="3"/>
    </row>
    <row r="15" spans="2:11" ht="14.7" thickBot="1" x14ac:dyDescent="0.6">
      <c r="B15" s="13" t="s">
        <v>29</v>
      </c>
      <c r="C15" s="11">
        <v>16</v>
      </c>
      <c r="D15" s="2"/>
      <c r="E15" s="53"/>
      <c r="F15" s="8">
        <f>E15+I15*E15</f>
        <v>0</v>
      </c>
      <c r="G15" s="8">
        <f>C15*E15</f>
        <v>0</v>
      </c>
      <c r="H15" s="8">
        <f>G15+G15*I15</f>
        <v>0</v>
      </c>
      <c r="I15" s="9">
        <v>0.23</v>
      </c>
    </row>
    <row r="16" spans="2:11" ht="14.7" thickBot="1" x14ac:dyDescent="0.6">
      <c r="B16" s="13" t="s">
        <v>31</v>
      </c>
      <c r="C16" s="11">
        <v>10</v>
      </c>
      <c r="D16" s="2"/>
      <c r="E16" s="53"/>
      <c r="F16" s="8">
        <f t="shared" ref="F16:F41" si="1">E16+I16*E16</f>
        <v>0</v>
      </c>
      <c r="G16" s="8">
        <f t="shared" ref="G16:G41" si="2">C16*E16</f>
        <v>0</v>
      </c>
      <c r="H16" s="8">
        <f t="shared" ref="H16:H25" si="3">G16+G16*I16</f>
        <v>0</v>
      </c>
      <c r="I16" s="9">
        <v>0.23</v>
      </c>
    </row>
    <row r="17" spans="2:11" ht="14.7" thickBot="1" x14ac:dyDescent="0.6">
      <c r="B17" s="13" t="s">
        <v>32</v>
      </c>
      <c r="C17" s="11">
        <v>4</v>
      </c>
      <c r="D17" s="2"/>
      <c r="E17" s="53"/>
      <c r="F17" s="8">
        <f t="shared" si="1"/>
        <v>0</v>
      </c>
      <c r="G17" s="8">
        <f t="shared" si="2"/>
        <v>0</v>
      </c>
      <c r="H17" s="8">
        <f t="shared" si="3"/>
        <v>0</v>
      </c>
      <c r="I17" s="9">
        <v>0.23</v>
      </c>
    </row>
    <row r="18" spans="2:11" ht="14.7" thickBot="1" x14ac:dyDescent="0.6">
      <c r="B18" s="13" t="s">
        <v>33</v>
      </c>
      <c r="C18" s="11">
        <v>12</v>
      </c>
      <c r="D18" s="2"/>
      <c r="E18" s="53"/>
      <c r="F18" s="8">
        <f t="shared" si="1"/>
        <v>0</v>
      </c>
      <c r="G18" s="8">
        <f t="shared" si="2"/>
        <v>0</v>
      </c>
      <c r="H18" s="8">
        <f t="shared" si="3"/>
        <v>0</v>
      </c>
      <c r="I18" s="9">
        <v>0.23</v>
      </c>
    </row>
    <row r="19" spans="2:11" ht="14.7" thickBot="1" x14ac:dyDescent="0.6">
      <c r="B19" s="13" t="s">
        <v>34</v>
      </c>
      <c r="C19" s="11">
        <v>250</v>
      </c>
      <c r="D19" s="2"/>
      <c r="E19" s="53"/>
      <c r="F19" s="8">
        <f t="shared" si="1"/>
        <v>0</v>
      </c>
      <c r="G19" s="8">
        <f t="shared" si="2"/>
        <v>0</v>
      </c>
      <c r="H19" s="8">
        <f t="shared" si="3"/>
        <v>0</v>
      </c>
      <c r="I19" s="9">
        <v>0.23</v>
      </c>
    </row>
    <row r="20" spans="2:11" ht="14.7" thickBot="1" x14ac:dyDescent="0.6">
      <c r="B20" s="13" t="s">
        <v>35</v>
      </c>
      <c r="C20" s="11">
        <v>1500</v>
      </c>
      <c r="D20" s="2"/>
      <c r="E20" s="53"/>
      <c r="F20" s="8">
        <f t="shared" si="1"/>
        <v>0</v>
      </c>
      <c r="G20" s="8">
        <f t="shared" si="2"/>
        <v>0</v>
      </c>
      <c r="H20" s="8">
        <f t="shared" si="3"/>
        <v>0</v>
      </c>
      <c r="I20" s="9">
        <v>0.23</v>
      </c>
    </row>
    <row r="21" spans="2:11" ht="26.1" thickBot="1" x14ac:dyDescent="0.6">
      <c r="B21" s="15" t="s">
        <v>279</v>
      </c>
      <c r="C21" s="16">
        <v>1</v>
      </c>
      <c r="D21" s="2"/>
      <c r="E21" s="53"/>
      <c r="F21" s="8">
        <f t="shared" si="1"/>
        <v>0</v>
      </c>
      <c r="G21" s="8">
        <f t="shared" si="2"/>
        <v>0</v>
      </c>
      <c r="H21" s="8">
        <f t="shared" si="3"/>
        <v>0</v>
      </c>
      <c r="I21" s="9">
        <v>0.23</v>
      </c>
    </row>
    <row r="22" spans="2:11" ht="14.7" thickBot="1" x14ac:dyDescent="0.6">
      <c r="B22" s="13" t="s">
        <v>37</v>
      </c>
      <c r="C22" s="11">
        <v>8</v>
      </c>
      <c r="D22" s="2"/>
      <c r="E22" s="53"/>
      <c r="F22" s="8">
        <f t="shared" si="1"/>
        <v>0</v>
      </c>
      <c r="G22" s="8">
        <f t="shared" si="2"/>
        <v>0</v>
      </c>
      <c r="H22" s="8">
        <f t="shared" si="3"/>
        <v>0</v>
      </c>
      <c r="I22" s="9">
        <v>0.23</v>
      </c>
    </row>
    <row r="23" spans="2:11" ht="14.7" thickBot="1" x14ac:dyDescent="0.6">
      <c r="B23" s="13" t="s">
        <v>38</v>
      </c>
      <c r="C23" s="11">
        <v>12</v>
      </c>
      <c r="D23" s="2"/>
      <c r="E23" s="53"/>
      <c r="F23" s="8">
        <f t="shared" si="1"/>
        <v>0</v>
      </c>
      <c r="G23" s="8">
        <f t="shared" si="2"/>
        <v>0</v>
      </c>
      <c r="H23" s="8">
        <f t="shared" si="3"/>
        <v>0</v>
      </c>
      <c r="I23" s="9">
        <v>0.23</v>
      </c>
    </row>
    <row r="24" spans="2:11" ht="14.7" thickBot="1" x14ac:dyDescent="0.6">
      <c r="B24" s="13" t="s">
        <v>40</v>
      </c>
      <c r="C24" s="11">
        <v>250</v>
      </c>
      <c r="D24" s="2"/>
      <c r="E24" s="53"/>
      <c r="F24" s="8">
        <f t="shared" si="1"/>
        <v>0</v>
      </c>
      <c r="G24" s="8">
        <f t="shared" si="2"/>
        <v>0</v>
      </c>
      <c r="H24" s="8">
        <f t="shared" si="3"/>
        <v>0</v>
      </c>
      <c r="I24" s="9">
        <v>0.23</v>
      </c>
    </row>
    <row r="25" spans="2:11" ht="26.1" thickBot="1" x14ac:dyDescent="0.6">
      <c r="B25" s="13" t="s">
        <v>278</v>
      </c>
      <c r="C25" s="11">
        <v>30</v>
      </c>
      <c r="D25" s="2"/>
      <c r="E25" s="53"/>
      <c r="F25" s="8">
        <f>E25+I25*E25</f>
        <v>0</v>
      </c>
      <c r="G25" s="8"/>
      <c r="H25" s="8">
        <f t="shared" si="3"/>
        <v>0</v>
      </c>
      <c r="I25" s="9">
        <v>0.23</v>
      </c>
    </row>
    <row r="26" spans="2:11" ht="38.700000000000003" thickBot="1" x14ac:dyDescent="0.6">
      <c r="B26" s="22"/>
      <c r="C26" s="23"/>
      <c r="D26" s="1" t="s">
        <v>21</v>
      </c>
      <c r="E26" s="25">
        <f>SUM(E15:E25)</f>
        <v>0</v>
      </c>
      <c r="F26" s="46">
        <f>SUM(F15:F25)</f>
        <v>0</v>
      </c>
      <c r="G26" s="46">
        <f>SUM(G15:G25)</f>
        <v>0</v>
      </c>
      <c r="H26" s="46">
        <f>SUM(H15:H25)</f>
        <v>0</v>
      </c>
      <c r="I26" s="46"/>
      <c r="J26" s="49" t="s">
        <v>22</v>
      </c>
      <c r="K26" s="24">
        <f>H26</f>
        <v>0</v>
      </c>
    </row>
    <row r="27" spans="2:11" ht="14.7" thickBot="1" x14ac:dyDescent="0.6">
      <c r="B27" s="81" t="s">
        <v>43</v>
      </c>
      <c r="C27" s="82"/>
      <c r="D27" s="83"/>
      <c r="E27" s="5"/>
      <c r="F27" s="4"/>
      <c r="G27" s="4"/>
      <c r="H27" s="4"/>
      <c r="I27" s="3"/>
    </row>
    <row r="28" spans="2:11" ht="14.7" thickBot="1" x14ac:dyDescent="0.6">
      <c r="B28" s="13" t="s">
        <v>29</v>
      </c>
      <c r="C28" s="11">
        <v>20</v>
      </c>
      <c r="D28" s="2"/>
      <c r="E28" s="53"/>
      <c r="F28" s="8">
        <f t="shared" si="1"/>
        <v>0</v>
      </c>
      <c r="G28" s="8">
        <f t="shared" si="2"/>
        <v>0</v>
      </c>
      <c r="H28" s="8">
        <f t="shared" ref="H28:H41" si="4">G28+G28*I28</f>
        <v>0</v>
      </c>
      <c r="I28" s="9">
        <v>0.23</v>
      </c>
    </row>
    <row r="29" spans="2:11" ht="14.7" thickBot="1" x14ac:dyDescent="0.6">
      <c r="B29" s="13" t="s">
        <v>31</v>
      </c>
      <c r="C29" s="11">
        <v>10</v>
      </c>
      <c r="D29" s="2"/>
      <c r="E29" s="53"/>
      <c r="F29" s="8">
        <f t="shared" si="1"/>
        <v>0</v>
      </c>
      <c r="G29" s="8">
        <f t="shared" si="2"/>
        <v>0</v>
      </c>
      <c r="H29" s="8">
        <f t="shared" si="4"/>
        <v>0</v>
      </c>
      <c r="I29" s="9">
        <v>0.23</v>
      </c>
    </row>
    <row r="30" spans="2:11" ht="14.7" thickBot="1" x14ac:dyDescent="0.6">
      <c r="B30" s="13" t="s">
        <v>32</v>
      </c>
      <c r="C30" s="11">
        <v>10</v>
      </c>
      <c r="D30" s="2"/>
      <c r="E30" s="53"/>
      <c r="F30" s="8">
        <f t="shared" si="1"/>
        <v>0</v>
      </c>
      <c r="G30" s="8">
        <f t="shared" si="2"/>
        <v>0</v>
      </c>
      <c r="H30" s="8">
        <f t="shared" si="4"/>
        <v>0</v>
      </c>
      <c r="I30" s="9">
        <v>0.23</v>
      </c>
    </row>
    <row r="31" spans="2:11" ht="14.7" thickBot="1" x14ac:dyDescent="0.6">
      <c r="B31" s="13" t="s">
        <v>44</v>
      </c>
      <c r="C31" s="11">
        <v>10</v>
      </c>
      <c r="D31" s="2"/>
      <c r="E31" s="53"/>
      <c r="F31" s="8">
        <f t="shared" si="1"/>
        <v>0</v>
      </c>
      <c r="G31" s="8">
        <f t="shared" si="2"/>
        <v>0</v>
      </c>
      <c r="H31" s="8">
        <f t="shared" si="4"/>
        <v>0</v>
      </c>
      <c r="I31" s="9">
        <v>0.23</v>
      </c>
    </row>
    <row r="32" spans="2:11" ht="14.7" thickBot="1" x14ac:dyDescent="0.6">
      <c r="B32" s="13" t="s">
        <v>34</v>
      </c>
      <c r="C32" s="11">
        <v>100</v>
      </c>
      <c r="D32" s="2"/>
      <c r="E32" s="53"/>
      <c r="F32" s="8">
        <f t="shared" si="1"/>
        <v>0</v>
      </c>
      <c r="G32" s="8">
        <f t="shared" si="2"/>
        <v>0</v>
      </c>
      <c r="H32" s="8">
        <f t="shared" si="4"/>
        <v>0</v>
      </c>
      <c r="I32" s="9">
        <v>0.23</v>
      </c>
    </row>
    <row r="33" spans="2:9" ht="14.7" thickBot="1" x14ac:dyDescent="0.6">
      <c r="B33" s="13" t="s">
        <v>35</v>
      </c>
      <c r="C33" s="11">
        <v>500</v>
      </c>
      <c r="D33" s="2"/>
      <c r="E33" s="53"/>
      <c r="F33" s="8">
        <f t="shared" si="1"/>
        <v>0</v>
      </c>
      <c r="G33" s="8">
        <f t="shared" si="2"/>
        <v>0</v>
      </c>
      <c r="H33" s="8">
        <f t="shared" si="4"/>
        <v>0</v>
      </c>
      <c r="I33" s="9">
        <v>0.23</v>
      </c>
    </row>
    <row r="34" spans="2:9" ht="14.7" thickBot="1" x14ac:dyDescent="0.6">
      <c r="B34" s="15" t="s">
        <v>36</v>
      </c>
      <c r="C34" s="16">
        <v>6</v>
      </c>
      <c r="D34" s="2"/>
      <c r="E34" s="53"/>
      <c r="F34" s="8">
        <f t="shared" si="1"/>
        <v>0</v>
      </c>
      <c r="G34" s="8">
        <f t="shared" si="2"/>
        <v>0</v>
      </c>
      <c r="H34" s="8">
        <f t="shared" si="4"/>
        <v>0</v>
      </c>
      <c r="I34" s="9">
        <v>0.23</v>
      </c>
    </row>
    <row r="35" spans="2:9" ht="26.1" thickBot="1" x14ac:dyDescent="0.6">
      <c r="B35" s="15" t="s">
        <v>279</v>
      </c>
      <c r="C35" s="16">
        <v>10</v>
      </c>
      <c r="D35" s="2"/>
      <c r="E35" s="53"/>
      <c r="F35" s="8">
        <f t="shared" si="1"/>
        <v>0</v>
      </c>
      <c r="G35" s="8">
        <f t="shared" si="2"/>
        <v>0</v>
      </c>
      <c r="H35" s="8">
        <f t="shared" si="4"/>
        <v>0</v>
      </c>
      <c r="I35" s="9">
        <v>0.23</v>
      </c>
    </row>
    <row r="36" spans="2:9" ht="14.7" thickBot="1" x14ac:dyDescent="0.6">
      <c r="B36" s="13" t="s">
        <v>37</v>
      </c>
      <c r="C36" s="11">
        <v>10</v>
      </c>
      <c r="D36" s="2"/>
      <c r="E36" s="53"/>
      <c r="F36" s="8">
        <f t="shared" si="1"/>
        <v>0</v>
      </c>
      <c r="G36" s="8">
        <f t="shared" si="2"/>
        <v>0</v>
      </c>
      <c r="H36" s="8">
        <f t="shared" si="4"/>
        <v>0</v>
      </c>
      <c r="I36" s="9">
        <v>0.23</v>
      </c>
    </row>
    <row r="37" spans="2:9" ht="14.7" thickBot="1" x14ac:dyDescent="0.6">
      <c r="B37" s="13" t="s">
        <v>38</v>
      </c>
      <c r="C37" s="11">
        <v>10</v>
      </c>
      <c r="D37" s="2"/>
      <c r="E37" s="53"/>
      <c r="F37" s="8">
        <f t="shared" si="1"/>
        <v>0</v>
      </c>
      <c r="G37" s="8">
        <f t="shared" si="2"/>
        <v>0</v>
      </c>
      <c r="H37" s="8">
        <f t="shared" si="4"/>
        <v>0</v>
      </c>
      <c r="I37" s="9">
        <v>0.23</v>
      </c>
    </row>
    <row r="38" spans="2:9" ht="14.7" thickBot="1" x14ac:dyDescent="0.6">
      <c r="B38" s="15" t="s">
        <v>39</v>
      </c>
      <c r="C38" s="16">
        <v>5</v>
      </c>
      <c r="D38" s="2"/>
      <c r="E38" s="53"/>
      <c r="F38" s="8">
        <f t="shared" si="1"/>
        <v>0</v>
      </c>
      <c r="G38" s="8">
        <f t="shared" si="2"/>
        <v>0</v>
      </c>
      <c r="H38" s="8">
        <f t="shared" si="4"/>
        <v>0</v>
      </c>
      <c r="I38" s="9">
        <v>0.23</v>
      </c>
    </row>
    <row r="39" spans="2:9" ht="14.7" thickBot="1" x14ac:dyDescent="0.6">
      <c r="B39" s="13" t="s">
        <v>40</v>
      </c>
      <c r="C39" s="11">
        <v>100</v>
      </c>
      <c r="D39" s="2"/>
      <c r="E39" s="53"/>
      <c r="F39" s="8">
        <f t="shared" si="1"/>
        <v>0</v>
      </c>
      <c r="G39" s="8">
        <f t="shared" si="2"/>
        <v>0</v>
      </c>
      <c r="H39" s="8">
        <f t="shared" si="4"/>
        <v>0</v>
      </c>
      <c r="I39" s="9">
        <v>0.23</v>
      </c>
    </row>
    <row r="40" spans="2:9" ht="26.1" thickBot="1" x14ac:dyDescent="0.6">
      <c r="B40" s="13" t="s">
        <v>278</v>
      </c>
      <c r="C40" s="11">
        <v>30</v>
      </c>
      <c r="D40" s="2"/>
      <c r="E40" s="53"/>
      <c r="F40" s="8">
        <f t="shared" si="1"/>
        <v>0</v>
      </c>
      <c r="G40" s="8"/>
      <c r="H40" s="8">
        <f t="shared" si="4"/>
        <v>0</v>
      </c>
      <c r="I40" s="9">
        <v>0.23</v>
      </c>
    </row>
    <row r="41" spans="2:9" ht="39" thickBot="1" x14ac:dyDescent="0.6">
      <c r="B41" s="15" t="s">
        <v>42</v>
      </c>
      <c r="C41" s="16">
        <v>30</v>
      </c>
      <c r="D41" s="2"/>
      <c r="E41" s="53"/>
      <c r="F41" s="8">
        <f t="shared" si="1"/>
        <v>0</v>
      </c>
      <c r="G41" s="8">
        <f t="shared" si="2"/>
        <v>0</v>
      </c>
      <c r="H41" s="8">
        <f t="shared" si="4"/>
        <v>0</v>
      </c>
      <c r="I41" s="9">
        <v>0.23</v>
      </c>
    </row>
    <row r="42" spans="2:9" ht="14.7" thickBot="1" x14ac:dyDescent="0.6">
      <c r="B42" s="21"/>
      <c r="C42" s="21"/>
      <c r="D42" s="1" t="s">
        <v>45</v>
      </c>
      <c r="E42" s="25">
        <f>SUM(E28:E41)</f>
        <v>0</v>
      </c>
      <c r="F42" s="46">
        <f t="shared" ref="F42:G42" si="5">SUM(F28:F41)</f>
        <v>0</v>
      </c>
      <c r="G42" s="46">
        <f t="shared" si="5"/>
        <v>0</v>
      </c>
      <c r="H42" s="46">
        <f>SUM(H28:H41)</f>
        <v>0</v>
      </c>
      <c r="I42" s="46"/>
    </row>
    <row r="43" spans="2:9" ht="26.1" thickBot="1" x14ac:dyDescent="0.6">
      <c r="D43" s="1" t="s">
        <v>46</v>
      </c>
      <c r="E43" s="25">
        <f>E26+E42</f>
        <v>0</v>
      </c>
      <c r="F43" s="46">
        <f t="shared" ref="F43:G43" si="6">F26+F42</f>
        <v>0</v>
      </c>
      <c r="G43" s="46">
        <f t="shared" si="6"/>
        <v>0</v>
      </c>
      <c r="H43" s="46">
        <f>H26+H42</f>
        <v>0</v>
      </c>
      <c r="I43" s="46"/>
    </row>
    <row r="44" spans="2:9" ht="14.7" thickBot="1" x14ac:dyDescent="0.6">
      <c r="B44" s="5" t="s">
        <v>47</v>
      </c>
      <c r="C44" s="4"/>
      <c r="D44" s="4"/>
      <c r="E44" s="4"/>
      <c r="F44" s="4"/>
      <c r="G44" s="4"/>
      <c r="H44" s="4"/>
      <c r="I44" s="3"/>
    </row>
    <row r="45" spans="2:9" ht="14.7" thickBot="1" x14ac:dyDescent="0.6">
      <c r="B45" s="20" t="s">
        <v>48</v>
      </c>
      <c r="C45" s="10"/>
      <c r="D45" s="18"/>
      <c r="E45" s="18"/>
      <c r="F45" s="18"/>
      <c r="G45" s="18"/>
      <c r="H45" s="18"/>
      <c r="I45" s="52"/>
    </row>
    <row r="46" spans="2:9" ht="14.7" thickBot="1" x14ac:dyDescent="0.6">
      <c r="B46" s="13" t="s">
        <v>29</v>
      </c>
      <c r="C46" s="11" t="s">
        <v>49</v>
      </c>
      <c r="D46" s="2"/>
      <c r="E46" s="7"/>
      <c r="F46" s="8">
        <f>E46+I46*E46</f>
        <v>0</v>
      </c>
      <c r="G46" s="17">
        <f>E46</f>
        <v>0</v>
      </c>
      <c r="H46" s="8">
        <f>G46+G46*I46</f>
        <v>0</v>
      </c>
      <c r="I46" s="51">
        <v>0.23</v>
      </c>
    </row>
    <row r="47" spans="2:9" ht="14.7" thickBot="1" x14ac:dyDescent="0.6">
      <c r="B47" s="13" t="s">
        <v>31</v>
      </c>
      <c r="C47" s="11" t="s">
        <v>49</v>
      </c>
      <c r="D47" s="2"/>
      <c r="E47" s="7"/>
      <c r="F47" s="8">
        <f t="shared" ref="F47:F78" si="7">E47+I47*E47</f>
        <v>0</v>
      </c>
      <c r="G47" s="17">
        <f t="shared" ref="G47:G78" si="8">E47</f>
        <v>0</v>
      </c>
      <c r="H47" s="8">
        <f t="shared" ref="H47:H59" si="9">G47+G47*I47</f>
        <v>0</v>
      </c>
      <c r="I47" s="51">
        <v>0.23</v>
      </c>
    </row>
    <row r="48" spans="2:9" ht="14.7" thickBot="1" x14ac:dyDescent="0.6">
      <c r="B48" s="13" t="s">
        <v>32</v>
      </c>
      <c r="C48" s="11" t="s">
        <v>49</v>
      </c>
      <c r="D48" s="2"/>
      <c r="E48" s="7"/>
      <c r="F48" s="8">
        <f t="shared" si="7"/>
        <v>0</v>
      </c>
      <c r="G48" s="17">
        <f t="shared" si="8"/>
        <v>0</v>
      </c>
      <c r="H48" s="8">
        <f t="shared" si="9"/>
        <v>0</v>
      </c>
      <c r="I48" s="51">
        <v>0.23</v>
      </c>
    </row>
    <row r="49" spans="2:11" ht="14.7" thickBot="1" x14ac:dyDescent="0.6">
      <c r="B49" s="13" t="s">
        <v>44</v>
      </c>
      <c r="C49" s="11" t="s">
        <v>49</v>
      </c>
      <c r="D49" s="2"/>
      <c r="E49" s="7"/>
      <c r="F49" s="8">
        <f t="shared" si="7"/>
        <v>0</v>
      </c>
      <c r="G49" s="17">
        <f t="shared" si="8"/>
        <v>0</v>
      </c>
      <c r="H49" s="8">
        <f t="shared" si="9"/>
        <v>0</v>
      </c>
      <c r="I49" s="51">
        <v>0.23</v>
      </c>
    </row>
    <row r="50" spans="2:11" ht="14.7" thickBot="1" x14ac:dyDescent="0.6">
      <c r="B50" s="13" t="s">
        <v>34</v>
      </c>
      <c r="C50" s="11" t="s">
        <v>49</v>
      </c>
      <c r="D50" s="2"/>
      <c r="E50" s="7"/>
      <c r="F50" s="8">
        <f t="shared" si="7"/>
        <v>0</v>
      </c>
      <c r="G50" s="17">
        <f t="shared" si="8"/>
        <v>0</v>
      </c>
      <c r="H50" s="8">
        <f t="shared" si="9"/>
        <v>0</v>
      </c>
      <c r="I50" s="51">
        <v>0.23</v>
      </c>
    </row>
    <row r="51" spans="2:11" ht="14.7" thickBot="1" x14ac:dyDescent="0.6">
      <c r="B51" s="13" t="s">
        <v>35</v>
      </c>
      <c r="C51" s="11" t="s">
        <v>49</v>
      </c>
      <c r="D51" s="2"/>
      <c r="E51" s="7"/>
      <c r="F51" s="8">
        <f t="shared" si="7"/>
        <v>0</v>
      </c>
      <c r="G51" s="17">
        <f t="shared" si="8"/>
        <v>0</v>
      </c>
      <c r="H51" s="8">
        <f t="shared" si="9"/>
        <v>0</v>
      </c>
      <c r="I51" s="51">
        <v>0.23</v>
      </c>
    </row>
    <row r="52" spans="2:11" ht="26.1" thickBot="1" x14ac:dyDescent="0.6">
      <c r="B52" s="15" t="s">
        <v>279</v>
      </c>
      <c r="C52" s="16" t="s">
        <v>49</v>
      </c>
      <c r="D52" s="2"/>
      <c r="E52" s="7"/>
      <c r="F52" s="8">
        <f t="shared" si="7"/>
        <v>0</v>
      </c>
      <c r="G52" s="17">
        <f t="shared" si="8"/>
        <v>0</v>
      </c>
      <c r="H52" s="8">
        <f t="shared" si="9"/>
        <v>0</v>
      </c>
      <c r="I52" s="51">
        <v>0.23</v>
      </c>
    </row>
    <row r="53" spans="2:11" ht="14.7" thickBot="1" x14ac:dyDescent="0.6">
      <c r="B53" s="13" t="s">
        <v>37</v>
      </c>
      <c r="C53" s="11" t="s">
        <v>49</v>
      </c>
      <c r="D53" s="2"/>
      <c r="E53" s="7"/>
      <c r="F53" s="8">
        <f t="shared" si="7"/>
        <v>0</v>
      </c>
      <c r="G53" s="17">
        <f t="shared" si="8"/>
        <v>0</v>
      </c>
      <c r="H53" s="8">
        <f t="shared" si="9"/>
        <v>0</v>
      </c>
      <c r="I53" s="51">
        <v>0.23</v>
      </c>
    </row>
    <row r="54" spans="2:11" ht="14.7" thickBot="1" x14ac:dyDescent="0.6">
      <c r="B54" s="13" t="s">
        <v>38</v>
      </c>
      <c r="C54" s="11" t="s">
        <v>49</v>
      </c>
      <c r="D54" s="2"/>
      <c r="E54" s="7"/>
      <c r="F54" s="8">
        <f t="shared" si="7"/>
        <v>0</v>
      </c>
      <c r="G54" s="17">
        <f t="shared" si="8"/>
        <v>0</v>
      </c>
      <c r="H54" s="8">
        <f t="shared" si="9"/>
        <v>0</v>
      </c>
      <c r="I54" s="51">
        <v>0.23</v>
      </c>
    </row>
    <row r="55" spans="2:11" ht="14.7" thickBot="1" x14ac:dyDescent="0.6">
      <c r="B55" s="13" t="s">
        <v>40</v>
      </c>
      <c r="C55" s="11" t="s">
        <v>49</v>
      </c>
      <c r="D55" s="2"/>
      <c r="E55" s="7"/>
      <c r="F55" s="8">
        <f t="shared" ref="F55:F59" si="10">E55+I55*E55</f>
        <v>0</v>
      </c>
      <c r="G55" s="17">
        <f t="shared" ref="G55:G59" si="11">E55</f>
        <v>0</v>
      </c>
      <c r="H55" s="8">
        <f t="shared" si="9"/>
        <v>0</v>
      </c>
      <c r="I55" s="51">
        <v>0.23</v>
      </c>
    </row>
    <row r="56" spans="2:11" ht="14.7" thickBot="1" x14ac:dyDescent="0.6">
      <c r="B56" s="13" t="s">
        <v>41</v>
      </c>
      <c r="C56" s="11" t="s">
        <v>49</v>
      </c>
      <c r="D56" s="2"/>
      <c r="E56" s="7"/>
      <c r="F56" s="8">
        <f t="shared" si="10"/>
        <v>0</v>
      </c>
      <c r="G56" s="17">
        <f t="shared" si="11"/>
        <v>0</v>
      </c>
      <c r="H56" s="8">
        <f t="shared" si="9"/>
        <v>0</v>
      </c>
      <c r="I56" s="51">
        <v>0.23</v>
      </c>
    </row>
    <row r="57" spans="2:11" ht="26.1" thickBot="1" x14ac:dyDescent="0.6">
      <c r="B57" s="58" t="s">
        <v>50</v>
      </c>
      <c r="C57" s="59" t="s">
        <v>49</v>
      </c>
      <c r="D57" s="2"/>
      <c r="E57" s="7"/>
      <c r="F57" s="8">
        <f t="shared" ref="F57" si="12">E57+I57*E57</f>
        <v>0</v>
      </c>
      <c r="G57" s="17">
        <f t="shared" ref="G57" si="13">E57</f>
        <v>0</v>
      </c>
      <c r="H57" s="8">
        <f t="shared" ref="H57" si="14">G57+G57*I57</f>
        <v>0</v>
      </c>
      <c r="I57" s="51">
        <v>0.23</v>
      </c>
    </row>
    <row r="58" spans="2:11" ht="14.7" thickBot="1" x14ac:dyDescent="0.6">
      <c r="B58" s="79" t="s">
        <v>51</v>
      </c>
      <c r="C58" s="80" t="s">
        <v>49</v>
      </c>
      <c r="D58" s="2"/>
      <c r="E58" s="7"/>
      <c r="F58" s="8">
        <f>E58+I58*E58</f>
        <v>0</v>
      </c>
      <c r="G58" s="17">
        <f>E58</f>
        <v>0</v>
      </c>
      <c r="H58" s="8">
        <f t="shared" si="9"/>
        <v>0</v>
      </c>
      <c r="I58" s="51">
        <v>0.23</v>
      </c>
    </row>
    <row r="59" spans="2:11" ht="39" thickBot="1" x14ac:dyDescent="0.6">
      <c r="B59" s="47" t="s">
        <v>280</v>
      </c>
      <c r="C59" s="45" t="s">
        <v>49</v>
      </c>
      <c r="D59" s="2"/>
      <c r="E59" s="7"/>
      <c r="F59" s="8">
        <f t="shared" si="10"/>
        <v>0</v>
      </c>
      <c r="G59" s="17">
        <f t="shared" si="11"/>
        <v>0</v>
      </c>
      <c r="H59" s="8">
        <f t="shared" si="9"/>
        <v>0</v>
      </c>
      <c r="I59" s="51">
        <v>0.23</v>
      </c>
    </row>
    <row r="60" spans="2:11" ht="38.700000000000003" thickBot="1" x14ac:dyDescent="0.6">
      <c r="B60" s="21"/>
      <c r="C60" s="21"/>
      <c r="D60" s="1" t="s">
        <v>21</v>
      </c>
      <c r="E60" s="46">
        <f>SUM(E46:E59)</f>
        <v>0</v>
      </c>
      <c r="F60" s="46">
        <f>SUM(F46:F59)</f>
        <v>0</v>
      </c>
      <c r="G60" s="46">
        <f t="shared" ref="G60:H60" si="15">SUM(G46:G59)</f>
        <v>0</v>
      </c>
      <c r="H60" s="46">
        <f t="shared" si="15"/>
        <v>0</v>
      </c>
      <c r="I60" s="46"/>
      <c r="J60" s="49" t="s">
        <v>22</v>
      </c>
      <c r="K60" s="14">
        <f>H60</f>
        <v>0</v>
      </c>
    </row>
    <row r="61" spans="2:11" ht="14.7" thickBot="1" x14ac:dyDescent="0.6">
      <c r="B61" s="5" t="s">
        <v>52</v>
      </c>
      <c r="C61" s="4"/>
      <c r="D61" s="18"/>
      <c r="E61" s="4"/>
      <c r="F61" s="4"/>
      <c r="G61" s="4"/>
      <c r="H61" s="4"/>
      <c r="I61" s="3"/>
    </row>
    <row r="62" spans="2:11" ht="14.7" thickBot="1" x14ac:dyDescent="0.6">
      <c r="B62" s="20" t="s">
        <v>53</v>
      </c>
      <c r="C62" s="10"/>
      <c r="D62" s="18"/>
      <c r="E62" s="18"/>
      <c r="F62" s="18"/>
      <c r="G62" s="18"/>
      <c r="H62" s="18"/>
      <c r="I62" s="52"/>
    </row>
    <row r="63" spans="2:11" ht="14.7" thickBot="1" x14ac:dyDescent="0.6">
      <c r="B63" s="15" t="s">
        <v>36</v>
      </c>
      <c r="C63" s="16" t="s">
        <v>49</v>
      </c>
      <c r="D63" s="2"/>
      <c r="E63" s="7"/>
      <c r="F63" s="8">
        <f t="shared" ref="F63:F68" si="16">E63+I63*E63</f>
        <v>0</v>
      </c>
      <c r="G63" s="17">
        <f t="shared" ref="G63:G68" si="17">E63</f>
        <v>0</v>
      </c>
      <c r="H63" s="8">
        <f t="shared" ref="H63:H65" si="18">G63+G63*I63</f>
        <v>0</v>
      </c>
      <c r="I63" s="51">
        <v>0.23</v>
      </c>
    </row>
    <row r="64" spans="2:11" ht="39" thickBot="1" x14ac:dyDescent="0.6">
      <c r="B64" s="15" t="s">
        <v>42</v>
      </c>
      <c r="C64" s="16" t="s">
        <v>49</v>
      </c>
      <c r="D64" s="2"/>
      <c r="E64" s="7"/>
      <c r="F64" s="8">
        <f t="shared" si="16"/>
        <v>0</v>
      </c>
      <c r="G64" s="17">
        <f t="shared" si="17"/>
        <v>0</v>
      </c>
      <c r="H64" s="8">
        <f t="shared" si="18"/>
        <v>0</v>
      </c>
      <c r="I64" s="51">
        <v>0.23</v>
      </c>
    </row>
    <row r="65" spans="2:11" ht="14.7" thickBot="1" x14ac:dyDescent="0.6">
      <c r="B65" s="15" t="s">
        <v>39</v>
      </c>
      <c r="C65" s="16" t="s">
        <v>49</v>
      </c>
      <c r="D65" s="2"/>
      <c r="E65" s="7"/>
      <c r="F65" s="8">
        <f t="shared" si="16"/>
        <v>0</v>
      </c>
      <c r="G65" s="17">
        <f t="shared" si="17"/>
        <v>0</v>
      </c>
      <c r="H65" s="8">
        <f t="shared" si="18"/>
        <v>0</v>
      </c>
      <c r="I65" s="51">
        <v>0.23</v>
      </c>
    </row>
    <row r="66" spans="2:11" ht="26.1" thickBot="1" x14ac:dyDescent="0.6">
      <c r="B66" s="13" t="s">
        <v>273</v>
      </c>
      <c r="C66" s="11" t="s">
        <v>49</v>
      </c>
      <c r="D66" s="2"/>
      <c r="E66" s="7"/>
      <c r="F66" s="8">
        <f t="shared" si="16"/>
        <v>0</v>
      </c>
      <c r="G66" s="17">
        <f t="shared" si="17"/>
        <v>0</v>
      </c>
      <c r="H66" s="8">
        <f t="shared" ref="H66" si="19">G66+G66*I66</f>
        <v>0</v>
      </c>
      <c r="I66" s="51">
        <v>0.23</v>
      </c>
    </row>
    <row r="67" spans="2:11" ht="14.7" thickBot="1" x14ac:dyDescent="0.6">
      <c r="B67" s="13" t="s">
        <v>281</v>
      </c>
      <c r="C67" s="11" t="s">
        <v>49</v>
      </c>
      <c r="D67" s="2"/>
      <c r="E67" s="7"/>
      <c r="F67" s="8">
        <f t="shared" si="16"/>
        <v>0</v>
      </c>
      <c r="G67" s="17">
        <f t="shared" si="17"/>
        <v>0</v>
      </c>
      <c r="H67" s="8">
        <f t="shared" ref="H67" si="20">G67+G67*I67</f>
        <v>0</v>
      </c>
      <c r="I67" s="51">
        <v>0.23</v>
      </c>
    </row>
    <row r="68" spans="2:11" ht="14.7" thickBot="1" x14ac:dyDescent="0.6">
      <c r="B68" s="13" t="s">
        <v>282</v>
      </c>
      <c r="C68" s="11" t="s">
        <v>49</v>
      </c>
      <c r="D68" s="2"/>
      <c r="E68" s="7"/>
      <c r="F68" s="8">
        <f t="shared" si="16"/>
        <v>0</v>
      </c>
      <c r="G68" s="17">
        <f t="shared" si="17"/>
        <v>0</v>
      </c>
      <c r="H68" s="8">
        <f t="shared" ref="H68" si="21">G68+G68*I68</f>
        <v>0</v>
      </c>
      <c r="I68" s="51">
        <v>0.23</v>
      </c>
    </row>
    <row r="69" spans="2:11" ht="26.1" thickBot="1" x14ac:dyDescent="0.6">
      <c r="B69" s="58" t="s">
        <v>54</v>
      </c>
      <c r="C69" s="59" t="s">
        <v>49</v>
      </c>
      <c r="D69" s="2"/>
      <c r="E69" s="7"/>
      <c r="F69" s="8">
        <f t="shared" ref="F69:F72" si="22">E69+I69*E69</f>
        <v>0</v>
      </c>
      <c r="G69" s="17">
        <f t="shared" ref="G69:G72" si="23">E69</f>
        <v>0</v>
      </c>
      <c r="H69" s="8">
        <f t="shared" ref="H69:H72" si="24">G69+G69*I69</f>
        <v>0</v>
      </c>
      <c r="I69" s="51">
        <v>0.23</v>
      </c>
    </row>
    <row r="70" spans="2:11" ht="26.1" thickBot="1" x14ac:dyDescent="0.6">
      <c r="B70" s="58" t="s">
        <v>55</v>
      </c>
      <c r="C70" s="59" t="s">
        <v>49</v>
      </c>
      <c r="D70" s="2"/>
      <c r="E70" s="7"/>
      <c r="F70" s="8">
        <f t="shared" si="22"/>
        <v>0</v>
      </c>
      <c r="G70" s="17">
        <f t="shared" si="23"/>
        <v>0</v>
      </c>
      <c r="H70" s="8">
        <f t="shared" si="24"/>
        <v>0</v>
      </c>
      <c r="I70" s="51">
        <v>0.23</v>
      </c>
    </row>
    <row r="71" spans="2:11" ht="26.1" thickBot="1" x14ac:dyDescent="0.6">
      <c r="B71" s="58" t="s">
        <v>56</v>
      </c>
      <c r="C71" s="59" t="s">
        <v>49</v>
      </c>
      <c r="D71" s="2"/>
      <c r="E71" s="7"/>
      <c r="F71" s="8">
        <f t="shared" ref="F71" si="25">E71+I71*E71</f>
        <v>0</v>
      </c>
      <c r="G71" s="17">
        <f t="shared" ref="G71" si="26">E71</f>
        <v>0</v>
      </c>
      <c r="H71" s="8">
        <f t="shared" ref="H71" si="27">G71+G71*I71</f>
        <v>0</v>
      </c>
      <c r="I71" s="51">
        <v>0.23</v>
      </c>
    </row>
    <row r="72" spans="2:11" ht="14.7" thickBot="1" x14ac:dyDescent="0.6">
      <c r="B72" s="13" t="s">
        <v>51</v>
      </c>
      <c r="C72" s="11" t="s">
        <v>49</v>
      </c>
      <c r="D72" s="2"/>
      <c r="E72" s="7"/>
      <c r="F72" s="8">
        <f t="shared" si="22"/>
        <v>0</v>
      </c>
      <c r="G72" s="17">
        <f t="shared" si="23"/>
        <v>0</v>
      </c>
      <c r="H72" s="8">
        <f t="shared" si="24"/>
        <v>0</v>
      </c>
      <c r="I72" s="51">
        <v>0.23</v>
      </c>
    </row>
    <row r="73" spans="2:11" ht="14.7" thickBot="1" x14ac:dyDescent="0.6">
      <c r="B73" s="21"/>
      <c r="C73" s="21"/>
      <c r="D73" s="1" t="s">
        <v>21</v>
      </c>
      <c r="E73" s="46">
        <f>SUM(E63:E72)</f>
        <v>0</v>
      </c>
      <c r="F73" s="46">
        <f t="shared" ref="F73:H73" si="28">SUM(F63:F72)</f>
        <v>0</v>
      </c>
      <c r="G73" s="46">
        <f t="shared" si="28"/>
        <v>0</v>
      </c>
      <c r="H73" s="46">
        <f t="shared" si="28"/>
        <v>0</v>
      </c>
      <c r="I73" s="46"/>
      <c r="J73" s="48"/>
    </row>
    <row r="74" spans="2:11" ht="14.7" thickBot="1" x14ac:dyDescent="0.6">
      <c r="B74" s="5" t="s">
        <v>57</v>
      </c>
      <c r="C74" s="4"/>
      <c r="D74" s="19"/>
      <c r="E74" s="19"/>
      <c r="F74" s="19"/>
      <c r="G74" s="19"/>
      <c r="H74" s="19"/>
      <c r="I74" s="50"/>
    </row>
    <row r="75" spans="2:11" ht="26.1" thickBot="1" x14ac:dyDescent="0.6">
      <c r="B75" s="12" t="s">
        <v>58</v>
      </c>
      <c r="C75" s="11" t="s">
        <v>59</v>
      </c>
      <c r="D75" s="2"/>
      <c r="E75" s="7"/>
      <c r="F75" s="8">
        <f t="shared" si="7"/>
        <v>0</v>
      </c>
      <c r="G75" s="17">
        <f t="shared" si="8"/>
        <v>0</v>
      </c>
      <c r="H75" s="8">
        <f t="shared" ref="H75:H78" si="29">G75+G75*I75</f>
        <v>0</v>
      </c>
      <c r="I75" s="51">
        <v>0.23</v>
      </c>
    </row>
    <row r="76" spans="2:11" ht="26.1" thickBot="1" x14ac:dyDescent="0.6">
      <c r="B76" s="12" t="s">
        <v>60</v>
      </c>
      <c r="C76" s="11" t="s">
        <v>59</v>
      </c>
      <c r="D76" s="2"/>
      <c r="E76" s="7"/>
      <c r="F76" s="8">
        <f t="shared" si="7"/>
        <v>0</v>
      </c>
      <c r="G76" s="17">
        <f t="shared" si="8"/>
        <v>0</v>
      </c>
      <c r="H76" s="8">
        <f t="shared" si="29"/>
        <v>0</v>
      </c>
      <c r="I76" s="51">
        <v>0.23</v>
      </c>
    </row>
    <row r="77" spans="2:11" ht="26.1" thickBot="1" x14ac:dyDescent="0.6">
      <c r="B77" s="12" t="s">
        <v>61</v>
      </c>
      <c r="C77" s="11" t="s">
        <v>62</v>
      </c>
      <c r="D77" s="2"/>
      <c r="E77" s="7"/>
      <c r="F77" s="8">
        <f t="shared" si="7"/>
        <v>0</v>
      </c>
      <c r="G77" s="17">
        <f t="shared" si="8"/>
        <v>0</v>
      </c>
      <c r="H77" s="8">
        <f t="shared" si="29"/>
        <v>0</v>
      </c>
      <c r="I77" s="51">
        <v>0.23</v>
      </c>
    </row>
    <row r="78" spans="2:11" ht="26.1" thickBot="1" x14ac:dyDescent="0.6">
      <c r="B78" s="44" t="s">
        <v>63</v>
      </c>
      <c r="C78" s="16" t="s">
        <v>64</v>
      </c>
      <c r="D78" s="2"/>
      <c r="E78" s="7"/>
      <c r="F78" s="8">
        <f t="shared" si="7"/>
        <v>0</v>
      </c>
      <c r="G78" s="17">
        <f t="shared" si="8"/>
        <v>0</v>
      </c>
      <c r="H78" s="8">
        <f t="shared" si="29"/>
        <v>0</v>
      </c>
      <c r="I78" s="51">
        <v>0.23</v>
      </c>
    </row>
    <row r="79" spans="2:11" ht="38.700000000000003" thickBot="1" x14ac:dyDescent="0.6">
      <c r="B79" s="21"/>
      <c r="C79" s="21"/>
      <c r="D79" s="1" t="s">
        <v>21</v>
      </c>
      <c r="E79" s="46">
        <f>SUM(E75:E78)</f>
        <v>0</v>
      </c>
      <c r="F79" s="46">
        <f>SUM(F75:F78)</f>
        <v>0</v>
      </c>
      <c r="G79" s="46">
        <f>SUM(G75:G78)</f>
        <v>0</v>
      </c>
      <c r="H79" s="46">
        <f>SUM(H75:H78)</f>
        <v>0</v>
      </c>
      <c r="I79" s="46"/>
      <c r="J79" s="49" t="s">
        <v>22</v>
      </c>
      <c r="K79" s="14">
        <f>H79</f>
        <v>0</v>
      </c>
    </row>
    <row r="80" spans="2:11" ht="14.7" thickBot="1" x14ac:dyDescent="0.6">
      <c r="B80" s="5" t="s">
        <v>65</v>
      </c>
      <c r="C80" s="4"/>
      <c r="D80" s="11"/>
      <c r="E80" s="4"/>
      <c r="F80" s="4"/>
      <c r="G80" s="4"/>
      <c r="H80" s="4"/>
      <c r="I80" s="3"/>
    </row>
    <row r="81" spans="2:9" ht="26.1" thickBot="1" x14ac:dyDescent="0.6">
      <c r="B81" s="44" t="s">
        <v>63</v>
      </c>
      <c r="C81" s="16" t="s">
        <v>66</v>
      </c>
      <c r="D81" s="2"/>
      <c r="E81" s="7"/>
      <c r="F81" s="8">
        <f>E81+I81*E81</f>
        <v>0</v>
      </c>
      <c r="G81" s="17">
        <f>E81</f>
        <v>0</v>
      </c>
      <c r="H81" s="8">
        <f t="shared" ref="H81" si="30">G81+G81*I81</f>
        <v>0</v>
      </c>
      <c r="I81" s="51">
        <v>0.23</v>
      </c>
    </row>
    <row r="82" spans="2:9" ht="14.7" thickBot="1" x14ac:dyDescent="0.6">
      <c r="B82" s="21"/>
      <c r="C82" s="21"/>
      <c r="D82" s="1" t="s">
        <v>21</v>
      </c>
      <c r="E82" s="46">
        <f>SUM(E81:E81)</f>
        <v>0</v>
      </c>
      <c r="F82" s="46">
        <f>SUM(F81:F81)</f>
        <v>0</v>
      </c>
      <c r="G82" s="46">
        <f>SUM(G81:G81)</f>
        <v>0</v>
      </c>
      <c r="H82" s="46">
        <f>SUM(H81:H81)</f>
        <v>0</v>
      </c>
      <c r="I82" s="46"/>
    </row>
    <row r="83" spans="2:9" ht="14.7" thickBot="1" x14ac:dyDescent="0.6">
      <c r="D83" s="1" t="s">
        <v>67</v>
      </c>
      <c r="E83" s="25">
        <f>E79+E73+E60+E11+E82+E26+E42</f>
        <v>0</v>
      </c>
      <c r="F83" s="25">
        <f>F79+F73+F60+F11+F82+F26+F42</f>
        <v>0</v>
      </c>
      <c r="G83" s="25">
        <f>G79+G73+G60+G11+G82+G26+G42</f>
        <v>0</v>
      </c>
      <c r="H83" s="25">
        <f>H79+H73+H60+H11+H82+H26+H42</f>
        <v>0</v>
      </c>
      <c r="I83" s="25"/>
    </row>
  </sheetData>
  <mergeCells count="2">
    <mergeCell ref="B14:D14"/>
    <mergeCell ref="B27:D27"/>
  </mergeCells>
  <pageMargins left="0.7" right="0.7" top="0.75" bottom="0.75" header="0.3" footer="0.3"/>
  <pageSetup paperSize="9" scale="3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6213F-DF30-438A-8493-F33013243469}">
  <dimension ref="B1:R364"/>
  <sheetViews>
    <sheetView showGridLines="0" tabSelected="1" view="pageBreakPreview" zoomScale="40" zoomScaleNormal="70" zoomScaleSheetLayoutView="40" workbookViewId="0">
      <selection activeCell="U7" sqref="U7"/>
    </sheetView>
  </sheetViews>
  <sheetFormatPr defaultRowHeight="14.4" x14ac:dyDescent="0.55000000000000004"/>
  <cols>
    <col min="1" max="1" width="1.15625" customWidth="1"/>
    <col min="2" max="2" width="28.68359375" style="26" customWidth="1"/>
    <col min="3" max="5" width="29.41796875" style="26" customWidth="1"/>
    <col min="6" max="6" width="62.15625" style="26" customWidth="1"/>
    <col min="7" max="7" width="20.62890625" style="27" customWidth="1"/>
    <col min="8" max="8" width="20.15625" style="27" customWidth="1"/>
    <col min="9" max="9" width="18.83984375" style="27" customWidth="1"/>
    <col min="10" max="10" width="18.83984375" customWidth="1"/>
    <col min="11" max="11" width="18.89453125" customWidth="1"/>
    <col min="12" max="12" width="21.89453125" style="73" customWidth="1"/>
    <col min="13" max="13" width="2.41796875" style="26" customWidth="1"/>
    <col min="14" max="14" width="24.26171875" style="26" customWidth="1"/>
    <col min="15" max="15" width="17.83984375" style="26" customWidth="1"/>
    <col min="16" max="16" width="19.15625" style="26" customWidth="1"/>
    <col min="17" max="17" width="20" style="26" customWidth="1"/>
    <col min="18" max="18" width="16.83984375" style="26" customWidth="1"/>
  </cols>
  <sheetData>
    <row r="1" spans="2:18" x14ac:dyDescent="0.55000000000000004">
      <c r="L1" s="71" t="s">
        <v>0</v>
      </c>
    </row>
    <row r="2" spans="2:18" x14ac:dyDescent="0.55000000000000004">
      <c r="L2" s="69" t="s">
        <v>1</v>
      </c>
    </row>
    <row r="3" spans="2:18" x14ac:dyDescent="0.55000000000000004">
      <c r="L3" s="69" t="s">
        <v>2</v>
      </c>
    </row>
    <row r="4" spans="2:18" x14ac:dyDescent="0.55000000000000004">
      <c r="L4" s="70" t="s">
        <v>3</v>
      </c>
    </row>
    <row r="5" spans="2:18" x14ac:dyDescent="0.55000000000000004">
      <c r="F5" s="84" t="s">
        <v>68</v>
      </c>
      <c r="G5" s="84"/>
      <c r="H5" s="84"/>
      <c r="J5" s="68"/>
      <c r="K5" s="27"/>
    </row>
    <row r="6" spans="2:18" x14ac:dyDescent="0.55000000000000004">
      <c r="B6" t="s">
        <v>69</v>
      </c>
      <c r="C6"/>
      <c r="J6" s="67"/>
      <c r="K6" s="27"/>
    </row>
    <row r="7" spans="2:18" ht="72" x14ac:dyDescent="0.55000000000000004">
      <c r="B7" s="28" t="s">
        <v>70</v>
      </c>
      <c r="C7" s="30" t="s">
        <v>71</v>
      </c>
      <c r="D7" s="30" t="s">
        <v>72</v>
      </c>
      <c r="E7" s="30" t="s">
        <v>73</v>
      </c>
      <c r="F7" s="31" t="s">
        <v>74</v>
      </c>
      <c r="G7" s="32" t="s">
        <v>75</v>
      </c>
      <c r="H7" s="32" t="s">
        <v>76</v>
      </c>
      <c r="I7" s="28" t="s">
        <v>77</v>
      </c>
      <c r="J7" s="28" t="s">
        <v>276</v>
      </c>
      <c r="K7" s="74" t="s">
        <v>274</v>
      </c>
      <c r="L7" s="74" t="s">
        <v>275</v>
      </c>
      <c r="N7" s="33" t="s">
        <v>70</v>
      </c>
      <c r="O7" s="29" t="s">
        <v>78</v>
      </c>
      <c r="P7" s="33" t="s">
        <v>79</v>
      </c>
      <c r="Q7" s="34" t="s">
        <v>80</v>
      </c>
      <c r="R7" s="55" t="s">
        <v>81</v>
      </c>
    </row>
    <row r="8" spans="2:18" ht="28.8" x14ac:dyDescent="0.55000000000000004">
      <c r="B8" s="54" t="s">
        <v>82</v>
      </c>
      <c r="C8" s="60" t="s">
        <v>83</v>
      </c>
      <c r="D8" s="61"/>
      <c r="E8" s="61" t="s">
        <v>84</v>
      </c>
      <c r="F8" s="61" t="s">
        <v>85</v>
      </c>
      <c r="G8" s="35" t="s">
        <v>86</v>
      </c>
      <c r="H8" s="35" t="s">
        <v>87</v>
      </c>
      <c r="I8" s="36">
        <v>10</v>
      </c>
      <c r="J8" s="36"/>
      <c r="K8" s="75"/>
      <c r="L8" s="75"/>
      <c r="N8" s="76" t="s">
        <v>88</v>
      </c>
      <c r="O8" s="37">
        <f>62+P8</f>
        <v>65</v>
      </c>
      <c r="P8" s="66">
        <f>COUNTIFS(B:B,N8)</f>
        <v>3</v>
      </c>
      <c r="Q8" s="56">
        <f t="shared" ref="Q8:Q13" si="0">SUMIFS(I:I,B:B,N8)</f>
        <v>20</v>
      </c>
      <c r="R8" s="56">
        <f t="shared" ref="R8:R13" si="1">SUMIFS(I:I,J:J,"TAK",B:B,N8)</f>
        <v>0</v>
      </c>
    </row>
    <row r="9" spans="2:18" ht="28.8" x14ac:dyDescent="0.55000000000000004">
      <c r="B9" s="54" t="s">
        <v>82</v>
      </c>
      <c r="C9" s="62" t="s">
        <v>83</v>
      </c>
      <c r="D9" s="63"/>
      <c r="E9" s="63" t="s">
        <v>84</v>
      </c>
      <c r="F9" s="63" t="s">
        <v>283</v>
      </c>
      <c r="G9" s="38" t="s">
        <v>86</v>
      </c>
      <c r="H9" s="38" t="s">
        <v>87</v>
      </c>
      <c r="I9" s="36">
        <v>1</v>
      </c>
      <c r="J9" s="36"/>
      <c r="K9" s="75"/>
      <c r="L9" s="75"/>
      <c r="N9" s="76" t="s">
        <v>89</v>
      </c>
      <c r="O9" s="37">
        <f>543+P9</f>
        <v>575</v>
      </c>
      <c r="P9" s="66">
        <f t="shared" ref="P9:P14" si="2">COUNTIFS(B:B,N9)</f>
        <v>32</v>
      </c>
      <c r="Q9" s="56">
        <f t="shared" si="0"/>
        <v>116</v>
      </c>
      <c r="R9" s="56">
        <f t="shared" si="1"/>
        <v>0</v>
      </c>
    </row>
    <row r="10" spans="2:18" ht="43.2" x14ac:dyDescent="0.55000000000000004">
      <c r="B10" s="54" t="s">
        <v>82</v>
      </c>
      <c r="C10" s="62" t="s">
        <v>83</v>
      </c>
      <c r="D10" s="63"/>
      <c r="E10" s="63" t="s">
        <v>90</v>
      </c>
      <c r="F10" s="63" t="s">
        <v>91</v>
      </c>
      <c r="G10" s="38" t="s">
        <v>86</v>
      </c>
      <c r="H10" s="38" t="s">
        <v>87</v>
      </c>
      <c r="I10" s="36">
        <v>10</v>
      </c>
      <c r="J10" s="36"/>
      <c r="K10" s="75"/>
      <c r="L10" s="75"/>
      <c r="N10" s="77" t="s">
        <v>92</v>
      </c>
      <c r="O10" s="37">
        <f>597+P10</f>
        <v>647</v>
      </c>
      <c r="P10" s="66">
        <f t="shared" si="2"/>
        <v>50</v>
      </c>
      <c r="Q10" s="56">
        <f t="shared" si="0"/>
        <v>255</v>
      </c>
      <c r="R10" s="56">
        <f t="shared" si="1"/>
        <v>0</v>
      </c>
    </row>
    <row r="11" spans="2:18" ht="28.8" x14ac:dyDescent="0.55000000000000004">
      <c r="B11" s="54" t="s">
        <v>82</v>
      </c>
      <c r="C11" s="62" t="s">
        <v>83</v>
      </c>
      <c r="D11" s="63"/>
      <c r="E11" s="63" t="s">
        <v>93</v>
      </c>
      <c r="F11" s="64" t="s">
        <v>94</v>
      </c>
      <c r="G11" s="39" t="s">
        <v>86</v>
      </c>
      <c r="H11" s="39" t="s">
        <v>87</v>
      </c>
      <c r="I11" s="36">
        <v>1</v>
      </c>
      <c r="J11" s="36"/>
      <c r="K11" s="75"/>
      <c r="L11" s="75"/>
      <c r="N11" s="77" t="s">
        <v>95</v>
      </c>
      <c r="O11" s="37">
        <f>133+P11</f>
        <v>138</v>
      </c>
      <c r="P11" s="66">
        <f t="shared" si="2"/>
        <v>5</v>
      </c>
      <c r="Q11" s="56">
        <f t="shared" si="0"/>
        <v>18</v>
      </c>
      <c r="R11" s="56">
        <f t="shared" si="1"/>
        <v>0</v>
      </c>
    </row>
    <row r="12" spans="2:18" ht="28.8" x14ac:dyDescent="0.55000000000000004">
      <c r="B12" s="54" t="s">
        <v>82</v>
      </c>
      <c r="C12" s="62" t="s">
        <v>83</v>
      </c>
      <c r="D12" s="63"/>
      <c r="E12" s="63" t="s">
        <v>93</v>
      </c>
      <c r="F12" s="63" t="s">
        <v>96</v>
      </c>
      <c r="G12" s="38" t="s">
        <v>86</v>
      </c>
      <c r="H12" s="38" t="s">
        <v>87</v>
      </c>
      <c r="I12" s="36">
        <v>1</v>
      </c>
      <c r="J12" s="36"/>
      <c r="K12" s="75"/>
      <c r="L12" s="75"/>
      <c r="N12" s="77" t="s">
        <v>97</v>
      </c>
      <c r="O12" s="37">
        <f>48+P12</f>
        <v>48</v>
      </c>
      <c r="P12" s="66">
        <f t="shared" si="2"/>
        <v>0</v>
      </c>
      <c r="Q12" s="56">
        <f t="shared" si="0"/>
        <v>0</v>
      </c>
      <c r="R12" s="56">
        <f t="shared" si="1"/>
        <v>0</v>
      </c>
    </row>
    <row r="13" spans="2:18" ht="28.8" x14ac:dyDescent="0.55000000000000004">
      <c r="B13" s="54" t="s">
        <v>82</v>
      </c>
      <c r="C13" s="62" t="s">
        <v>83</v>
      </c>
      <c r="D13" s="63"/>
      <c r="E13" s="63" t="s">
        <v>93</v>
      </c>
      <c r="F13" s="63" t="s">
        <v>98</v>
      </c>
      <c r="G13" s="38" t="s">
        <v>86</v>
      </c>
      <c r="H13" s="38" t="s">
        <v>87</v>
      </c>
      <c r="I13" s="36">
        <v>1</v>
      </c>
      <c r="J13" s="36"/>
      <c r="K13" s="75"/>
      <c r="L13" s="75"/>
      <c r="N13" s="77" t="s">
        <v>99</v>
      </c>
      <c r="O13" s="37">
        <f>124+P13</f>
        <v>132</v>
      </c>
      <c r="P13" s="66">
        <f t="shared" si="2"/>
        <v>8</v>
      </c>
      <c r="Q13" s="56">
        <f t="shared" si="0"/>
        <v>56</v>
      </c>
      <c r="R13" s="56">
        <f t="shared" si="1"/>
        <v>0</v>
      </c>
    </row>
    <row r="14" spans="2:18" ht="28.8" x14ac:dyDescent="0.55000000000000004">
      <c r="B14" s="54" t="s">
        <v>82</v>
      </c>
      <c r="C14" s="62" t="s">
        <v>83</v>
      </c>
      <c r="D14" s="63"/>
      <c r="E14" s="63" t="s">
        <v>93</v>
      </c>
      <c r="F14" s="63" t="s">
        <v>100</v>
      </c>
      <c r="G14" s="38" t="s">
        <v>86</v>
      </c>
      <c r="H14" s="38" t="s">
        <v>87</v>
      </c>
      <c r="I14" s="36">
        <v>1</v>
      </c>
      <c r="J14" s="36"/>
      <c r="K14" s="75"/>
      <c r="L14" s="75"/>
      <c r="N14" s="78" t="s">
        <v>82</v>
      </c>
      <c r="O14" s="37">
        <f>0+P14</f>
        <v>21</v>
      </c>
      <c r="P14" s="66">
        <f t="shared" si="2"/>
        <v>21</v>
      </c>
      <c r="Q14" s="56">
        <f>SUMIFS(I:I,B:B,N14)</f>
        <v>60</v>
      </c>
      <c r="R14" s="56">
        <f t="shared" ref="R14" si="3">SUMIFS(I:I,J:J,"TAK",B:B,N14)</f>
        <v>0</v>
      </c>
    </row>
    <row r="15" spans="2:18" ht="28.8" x14ac:dyDescent="0.55000000000000004">
      <c r="B15" s="54" t="s">
        <v>82</v>
      </c>
      <c r="C15" s="62" t="s">
        <v>83</v>
      </c>
      <c r="D15" s="63"/>
      <c r="E15" s="63" t="s">
        <v>93</v>
      </c>
      <c r="F15" s="63" t="s">
        <v>101</v>
      </c>
      <c r="G15" s="38" t="s">
        <v>86</v>
      </c>
      <c r="H15" s="38" t="s">
        <v>87</v>
      </c>
      <c r="I15" s="36">
        <v>1</v>
      </c>
      <c r="J15" s="36"/>
      <c r="K15" s="75"/>
      <c r="L15" s="75"/>
      <c r="N15" s="40" t="s">
        <v>102</v>
      </c>
      <c r="O15" s="41">
        <f>SUM(O8:O14)</f>
        <v>1626</v>
      </c>
      <c r="P15" s="41">
        <f t="shared" ref="P15" si="4">SUM(P8:P14)</f>
        <v>119</v>
      </c>
      <c r="Q15" s="57">
        <f t="shared" ref="Q15:R15" si="5">SUM(Q8:Q13)</f>
        <v>465</v>
      </c>
      <c r="R15" s="57">
        <f t="shared" si="5"/>
        <v>0</v>
      </c>
    </row>
    <row r="16" spans="2:18" ht="28.8" x14ac:dyDescent="0.55000000000000004">
      <c r="B16" s="54" t="s">
        <v>82</v>
      </c>
      <c r="C16" s="62" t="s">
        <v>83</v>
      </c>
      <c r="D16" s="63"/>
      <c r="E16" s="63" t="s">
        <v>93</v>
      </c>
      <c r="F16" s="63" t="s">
        <v>103</v>
      </c>
      <c r="G16" s="38" t="s">
        <v>86</v>
      </c>
      <c r="H16" s="38" t="s">
        <v>87</v>
      </c>
      <c r="I16" s="36">
        <v>1</v>
      </c>
      <c r="J16" s="36"/>
      <c r="K16" s="75"/>
      <c r="L16" s="75"/>
      <c r="N16"/>
    </row>
    <row r="17" spans="2:14" ht="28.8" x14ac:dyDescent="0.55000000000000004">
      <c r="B17" s="54" t="s">
        <v>82</v>
      </c>
      <c r="C17" s="62" t="s">
        <v>83</v>
      </c>
      <c r="D17" s="63"/>
      <c r="E17" s="63" t="s">
        <v>93</v>
      </c>
      <c r="F17" s="63" t="s">
        <v>104</v>
      </c>
      <c r="G17" s="38" t="s">
        <v>86</v>
      </c>
      <c r="H17" s="38" t="s">
        <v>87</v>
      </c>
      <c r="I17" s="36">
        <v>1</v>
      </c>
      <c r="J17" s="36"/>
      <c r="K17" s="75"/>
      <c r="L17" s="75"/>
      <c r="N17"/>
    </row>
    <row r="18" spans="2:14" ht="28.8" x14ac:dyDescent="0.55000000000000004">
      <c r="B18" s="54" t="s">
        <v>82</v>
      </c>
      <c r="C18" s="62" t="s">
        <v>83</v>
      </c>
      <c r="D18" s="62"/>
      <c r="E18" s="62" t="s">
        <v>93</v>
      </c>
      <c r="F18" s="65" t="s">
        <v>105</v>
      </c>
      <c r="G18" s="42" t="s">
        <v>86</v>
      </c>
      <c r="H18" s="42" t="s">
        <v>87</v>
      </c>
      <c r="I18" s="36">
        <v>1</v>
      </c>
      <c r="J18" s="36"/>
      <c r="K18" s="75"/>
      <c r="L18" s="75"/>
      <c r="N18"/>
    </row>
    <row r="19" spans="2:14" ht="28.8" x14ac:dyDescent="0.55000000000000004">
      <c r="B19" s="54" t="s">
        <v>82</v>
      </c>
      <c r="C19" s="62" t="s">
        <v>83</v>
      </c>
      <c r="D19" s="63"/>
      <c r="E19" s="63" t="s">
        <v>93</v>
      </c>
      <c r="F19" s="63" t="s">
        <v>106</v>
      </c>
      <c r="G19" s="38" t="s">
        <v>86</v>
      </c>
      <c r="H19" s="38" t="s">
        <v>87</v>
      </c>
      <c r="I19" s="36">
        <v>1</v>
      </c>
      <c r="J19" s="36"/>
      <c r="K19" s="75"/>
      <c r="L19" s="75"/>
      <c r="N19"/>
    </row>
    <row r="20" spans="2:14" ht="28.8" x14ac:dyDescent="0.55000000000000004">
      <c r="B20" s="54" t="s">
        <v>82</v>
      </c>
      <c r="C20" s="62" t="s">
        <v>83</v>
      </c>
      <c r="D20" s="63"/>
      <c r="E20" s="63" t="s">
        <v>107</v>
      </c>
      <c r="F20" s="63" t="s">
        <v>108</v>
      </c>
      <c r="G20" s="38" t="s">
        <v>86</v>
      </c>
      <c r="H20" s="38" t="s">
        <v>87</v>
      </c>
      <c r="I20" s="36">
        <v>1</v>
      </c>
      <c r="J20" s="36"/>
      <c r="K20" s="75"/>
      <c r="L20" s="75"/>
      <c r="N20"/>
    </row>
    <row r="21" spans="2:14" ht="28.8" x14ac:dyDescent="0.55000000000000004">
      <c r="B21" s="54" t="s">
        <v>82</v>
      </c>
      <c r="C21" s="62" t="s">
        <v>83</v>
      </c>
      <c r="D21" s="63"/>
      <c r="E21" s="63" t="s">
        <v>107</v>
      </c>
      <c r="F21" s="63" t="s">
        <v>109</v>
      </c>
      <c r="G21" s="38" t="s">
        <v>86</v>
      </c>
      <c r="H21" s="38" t="s">
        <v>87</v>
      </c>
      <c r="I21" s="36">
        <v>1</v>
      </c>
      <c r="J21" s="36"/>
      <c r="K21" s="75"/>
      <c r="L21" s="75"/>
      <c r="N21"/>
    </row>
    <row r="22" spans="2:14" ht="28.8" x14ac:dyDescent="0.55000000000000004">
      <c r="B22" s="54" t="s">
        <v>82</v>
      </c>
      <c r="C22" s="62" t="s">
        <v>83</v>
      </c>
      <c r="D22" s="63"/>
      <c r="E22" s="63" t="s">
        <v>110</v>
      </c>
      <c r="F22" s="63" t="s">
        <v>111</v>
      </c>
      <c r="G22" s="38" t="s">
        <v>86</v>
      </c>
      <c r="H22" s="38" t="s">
        <v>87</v>
      </c>
      <c r="I22" s="36">
        <v>1</v>
      </c>
      <c r="J22" s="36"/>
      <c r="K22" s="75"/>
      <c r="L22" s="75"/>
      <c r="N22"/>
    </row>
    <row r="23" spans="2:14" ht="28.8" x14ac:dyDescent="0.55000000000000004">
      <c r="B23" s="54" t="s">
        <v>82</v>
      </c>
      <c r="C23" s="62" t="s">
        <v>83</v>
      </c>
      <c r="D23" s="63"/>
      <c r="E23" s="63" t="s">
        <v>107</v>
      </c>
      <c r="F23" s="63" t="s">
        <v>112</v>
      </c>
      <c r="G23" s="38" t="s">
        <v>86</v>
      </c>
      <c r="H23" s="38" t="s">
        <v>87</v>
      </c>
      <c r="I23" s="36">
        <v>5</v>
      </c>
      <c r="J23" s="36"/>
      <c r="K23" s="75"/>
      <c r="L23" s="75"/>
      <c r="N23"/>
    </row>
    <row r="24" spans="2:14" ht="43.2" x14ac:dyDescent="0.55000000000000004">
      <c r="B24" s="54" t="s">
        <v>82</v>
      </c>
      <c r="C24" s="62" t="s">
        <v>83</v>
      </c>
      <c r="D24" s="63"/>
      <c r="E24" s="63" t="s">
        <v>113</v>
      </c>
      <c r="F24" s="63" t="s">
        <v>114</v>
      </c>
      <c r="G24" s="38" t="s">
        <v>86</v>
      </c>
      <c r="H24" s="38" t="s">
        <v>87</v>
      </c>
      <c r="I24" s="36">
        <v>5</v>
      </c>
      <c r="J24" s="36"/>
      <c r="K24" s="75"/>
      <c r="L24" s="75"/>
      <c r="N24"/>
    </row>
    <row r="25" spans="2:14" ht="28.8" x14ac:dyDescent="0.55000000000000004">
      <c r="B25" s="54" t="s">
        <v>82</v>
      </c>
      <c r="C25" s="62" t="s">
        <v>83</v>
      </c>
      <c r="D25" s="63"/>
      <c r="E25" s="63" t="s">
        <v>113</v>
      </c>
      <c r="F25" s="63" t="s">
        <v>115</v>
      </c>
      <c r="G25" s="38" t="s">
        <v>86</v>
      </c>
      <c r="H25" s="38" t="s">
        <v>87</v>
      </c>
      <c r="I25" s="36">
        <v>5</v>
      </c>
      <c r="J25" s="36"/>
      <c r="K25" s="75"/>
      <c r="L25" s="75"/>
      <c r="N25"/>
    </row>
    <row r="26" spans="2:14" ht="28.8" x14ac:dyDescent="0.55000000000000004">
      <c r="B26" s="54" t="s">
        <v>82</v>
      </c>
      <c r="C26" s="62" t="s">
        <v>83</v>
      </c>
      <c r="D26" s="63"/>
      <c r="E26" s="63" t="s">
        <v>93</v>
      </c>
      <c r="F26" s="63" t="s">
        <v>116</v>
      </c>
      <c r="G26" s="38" t="s">
        <v>86</v>
      </c>
      <c r="H26" s="38" t="s">
        <v>87</v>
      </c>
      <c r="I26" s="36">
        <v>10</v>
      </c>
      <c r="J26" s="36"/>
      <c r="K26" s="75"/>
      <c r="L26" s="75"/>
      <c r="N26"/>
    </row>
    <row r="27" spans="2:14" ht="28.8" x14ac:dyDescent="0.55000000000000004">
      <c r="B27" s="54" t="s">
        <v>82</v>
      </c>
      <c r="C27" s="62" t="s">
        <v>83</v>
      </c>
      <c r="D27" s="63"/>
      <c r="E27" s="63" t="s">
        <v>113</v>
      </c>
      <c r="F27" s="63" t="s">
        <v>117</v>
      </c>
      <c r="G27" s="38" t="s">
        <v>86</v>
      </c>
      <c r="H27" s="38" t="s">
        <v>87</v>
      </c>
      <c r="I27" s="36">
        <v>1</v>
      </c>
      <c r="J27" s="36"/>
      <c r="K27" s="75"/>
      <c r="L27" s="75"/>
      <c r="N27"/>
    </row>
    <row r="28" spans="2:14" ht="28.8" x14ac:dyDescent="0.55000000000000004">
      <c r="B28" s="54" t="s">
        <v>82</v>
      </c>
      <c r="C28" s="62" t="s">
        <v>83</v>
      </c>
      <c r="D28" s="63"/>
      <c r="E28" s="63" t="s">
        <v>93</v>
      </c>
      <c r="F28" s="63" t="s">
        <v>118</v>
      </c>
      <c r="G28" s="38" t="s">
        <v>86</v>
      </c>
      <c r="H28" s="38" t="s">
        <v>87</v>
      </c>
      <c r="I28" s="36">
        <v>1</v>
      </c>
      <c r="J28" s="36"/>
      <c r="K28" s="75"/>
      <c r="L28" s="75"/>
      <c r="N28"/>
    </row>
    <row r="29" spans="2:14" ht="28.8" x14ac:dyDescent="0.55000000000000004">
      <c r="B29" s="54" t="s">
        <v>99</v>
      </c>
      <c r="C29" s="62" t="s">
        <v>119</v>
      </c>
      <c r="D29" s="62" t="s">
        <v>119</v>
      </c>
      <c r="E29" s="63" t="s">
        <v>120</v>
      </c>
      <c r="F29" s="63" t="s">
        <v>121</v>
      </c>
      <c r="G29" s="38" t="s">
        <v>122</v>
      </c>
      <c r="H29" s="38" t="s">
        <v>87</v>
      </c>
      <c r="I29" s="36">
        <v>10</v>
      </c>
      <c r="J29" s="36"/>
      <c r="K29" s="75"/>
      <c r="L29" s="75"/>
      <c r="N29"/>
    </row>
    <row r="30" spans="2:14" ht="57.6" x14ac:dyDescent="0.55000000000000004">
      <c r="B30" s="54" t="s">
        <v>99</v>
      </c>
      <c r="C30" s="62" t="s">
        <v>119</v>
      </c>
      <c r="D30" s="62" t="s">
        <v>119</v>
      </c>
      <c r="E30" s="63" t="s">
        <v>123</v>
      </c>
      <c r="F30" s="63" t="s">
        <v>124</v>
      </c>
      <c r="G30" s="38" t="s">
        <v>122</v>
      </c>
      <c r="H30" s="38" t="s">
        <v>87</v>
      </c>
      <c r="I30" s="36">
        <v>10</v>
      </c>
      <c r="J30" s="36"/>
      <c r="K30" s="75"/>
      <c r="L30" s="75"/>
      <c r="N30"/>
    </row>
    <row r="31" spans="2:14" ht="43.2" x14ac:dyDescent="0.55000000000000004">
      <c r="B31" s="54" t="s">
        <v>99</v>
      </c>
      <c r="C31" s="62" t="s">
        <v>119</v>
      </c>
      <c r="D31" s="62" t="s">
        <v>119</v>
      </c>
      <c r="E31" s="63" t="s">
        <v>125</v>
      </c>
      <c r="F31" s="63" t="s">
        <v>126</v>
      </c>
      <c r="G31" s="38" t="s">
        <v>277</v>
      </c>
      <c r="H31" s="38" t="s">
        <v>87</v>
      </c>
      <c r="I31" s="36">
        <v>5</v>
      </c>
      <c r="J31" s="36"/>
      <c r="K31" s="75"/>
      <c r="L31" s="75"/>
      <c r="N31"/>
    </row>
    <row r="32" spans="2:14" ht="43.2" x14ac:dyDescent="0.55000000000000004">
      <c r="B32" s="54" t="s">
        <v>99</v>
      </c>
      <c r="C32" s="62" t="s">
        <v>119</v>
      </c>
      <c r="D32" s="62" t="s">
        <v>127</v>
      </c>
      <c r="E32" s="63" t="s">
        <v>128</v>
      </c>
      <c r="F32" s="63" t="s">
        <v>129</v>
      </c>
      <c r="G32" s="38" t="s">
        <v>122</v>
      </c>
      <c r="H32" s="38" t="s">
        <v>87</v>
      </c>
      <c r="I32" s="36">
        <v>5</v>
      </c>
      <c r="J32" s="36"/>
      <c r="K32" s="75"/>
      <c r="L32" s="75"/>
      <c r="N32"/>
    </row>
    <row r="33" spans="2:14" ht="43.2" x14ac:dyDescent="0.55000000000000004">
      <c r="B33" s="54" t="s">
        <v>99</v>
      </c>
      <c r="C33" s="62" t="s">
        <v>119</v>
      </c>
      <c r="D33" s="62" t="s">
        <v>127</v>
      </c>
      <c r="E33" s="63" t="s">
        <v>128</v>
      </c>
      <c r="F33" s="63" t="s">
        <v>130</v>
      </c>
      <c r="G33" s="38" t="s">
        <v>122</v>
      </c>
      <c r="H33" s="38" t="s">
        <v>87</v>
      </c>
      <c r="I33" s="36">
        <v>10</v>
      </c>
      <c r="J33" s="36"/>
      <c r="K33" s="75"/>
      <c r="L33" s="75"/>
      <c r="N33"/>
    </row>
    <row r="34" spans="2:14" ht="57.6" x14ac:dyDescent="0.55000000000000004">
      <c r="B34" s="54" t="s">
        <v>99</v>
      </c>
      <c r="C34" s="62" t="s">
        <v>119</v>
      </c>
      <c r="D34" s="62" t="s">
        <v>131</v>
      </c>
      <c r="E34" s="63" t="s">
        <v>132</v>
      </c>
      <c r="F34" s="63" t="s">
        <v>133</v>
      </c>
      <c r="G34" s="38" t="s">
        <v>122</v>
      </c>
      <c r="H34" s="38" t="s">
        <v>87</v>
      </c>
      <c r="I34" s="36">
        <v>5</v>
      </c>
      <c r="J34" s="36"/>
      <c r="K34" s="75"/>
      <c r="L34" s="75"/>
      <c r="N34"/>
    </row>
    <row r="35" spans="2:14" ht="43.2" x14ac:dyDescent="0.55000000000000004">
      <c r="B35" s="54" t="s">
        <v>99</v>
      </c>
      <c r="C35" s="62" t="s">
        <v>119</v>
      </c>
      <c r="D35" s="62" t="s">
        <v>131</v>
      </c>
      <c r="E35" s="63" t="s">
        <v>132</v>
      </c>
      <c r="F35" s="63" t="s">
        <v>134</v>
      </c>
      <c r="G35" s="38" t="s">
        <v>122</v>
      </c>
      <c r="H35" s="38" t="s">
        <v>87</v>
      </c>
      <c r="I35" s="36">
        <v>1</v>
      </c>
      <c r="J35" s="36"/>
      <c r="K35" s="75"/>
      <c r="L35" s="75"/>
      <c r="N35"/>
    </row>
    <row r="36" spans="2:14" ht="28.8" x14ac:dyDescent="0.55000000000000004">
      <c r="B36" s="54" t="s">
        <v>99</v>
      </c>
      <c r="C36" s="62" t="s">
        <v>119</v>
      </c>
      <c r="D36" s="62" t="s">
        <v>135</v>
      </c>
      <c r="E36" s="63" t="s">
        <v>136</v>
      </c>
      <c r="F36" s="63" t="s">
        <v>137</v>
      </c>
      <c r="G36" s="38" t="s">
        <v>122</v>
      </c>
      <c r="H36" s="38" t="s">
        <v>87</v>
      </c>
      <c r="I36" s="36">
        <v>10</v>
      </c>
      <c r="J36" s="36"/>
      <c r="K36" s="75"/>
      <c r="L36" s="75"/>
      <c r="N36"/>
    </row>
    <row r="37" spans="2:14" ht="28.8" x14ac:dyDescent="0.55000000000000004">
      <c r="B37" s="54" t="s">
        <v>95</v>
      </c>
      <c r="C37" s="62" t="s">
        <v>138</v>
      </c>
      <c r="D37" s="63" t="s">
        <v>139</v>
      </c>
      <c r="E37" s="63" t="s">
        <v>140</v>
      </c>
      <c r="F37" s="63" t="s">
        <v>141</v>
      </c>
      <c r="G37" s="38" t="s">
        <v>122</v>
      </c>
      <c r="H37" s="38" t="s">
        <v>76</v>
      </c>
      <c r="I37" s="36">
        <v>1</v>
      </c>
      <c r="J37" s="36"/>
      <c r="K37" s="75"/>
      <c r="L37" s="75"/>
      <c r="N37"/>
    </row>
    <row r="38" spans="2:14" ht="28.8" x14ac:dyDescent="0.55000000000000004">
      <c r="B38" s="54" t="s">
        <v>95</v>
      </c>
      <c r="C38" s="62" t="s">
        <v>138</v>
      </c>
      <c r="D38" s="63" t="s">
        <v>139</v>
      </c>
      <c r="E38" s="63" t="s">
        <v>140</v>
      </c>
      <c r="F38" s="63" t="s">
        <v>142</v>
      </c>
      <c r="G38" s="38" t="s">
        <v>122</v>
      </c>
      <c r="H38" s="38" t="s">
        <v>76</v>
      </c>
      <c r="I38" s="36">
        <v>1</v>
      </c>
      <c r="J38" s="36"/>
      <c r="K38" s="75"/>
      <c r="L38" s="75"/>
      <c r="N38"/>
    </row>
    <row r="39" spans="2:14" ht="28.8" x14ac:dyDescent="0.55000000000000004">
      <c r="B39" s="54" t="s">
        <v>95</v>
      </c>
      <c r="C39" s="62" t="s">
        <v>138</v>
      </c>
      <c r="D39" s="63" t="s">
        <v>139</v>
      </c>
      <c r="E39" s="63" t="s">
        <v>143</v>
      </c>
      <c r="F39" s="63" t="s">
        <v>144</v>
      </c>
      <c r="G39" s="38" t="s">
        <v>122</v>
      </c>
      <c r="H39" s="38" t="s">
        <v>76</v>
      </c>
      <c r="I39" s="36">
        <v>1</v>
      </c>
      <c r="J39" s="36"/>
      <c r="K39" s="75"/>
      <c r="L39" s="75"/>
      <c r="N39"/>
    </row>
    <row r="40" spans="2:14" ht="28.8" x14ac:dyDescent="0.55000000000000004">
      <c r="B40" s="54" t="s">
        <v>95</v>
      </c>
      <c r="C40" s="62" t="s">
        <v>138</v>
      </c>
      <c r="D40" s="63" t="s">
        <v>139</v>
      </c>
      <c r="E40" s="63" t="s">
        <v>120</v>
      </c>
      <c r="F40" s="63" t="s">
        <v>121</v>
      </c>
      <c r="G40" s="38" t="s">
        <v>122</v>
      </c>
      <c r="H40" s="38" t="s">
        <v>87</v>
      </c>
      <c r="I40" s="36">
        <v>5</v>
      </c>
      <c r="J40" s="36"/>
      <c r="K40" s="75"/>
      <c r="L40" s="75"/>
      <c r="N40"/>
    </row>
    <row r="41" spans="2:14" ht="28.8" x14ac:dyDescent="0.55000000000000004">
      <c r="B41" s="54" t="s">
        <v>95</v>
      </c>
      <c r="C41" s="62" t="s">
        <v>138</v>
      </c>
      <c r="D41" s="63" t="s">
        <v>139</v>
      </c>
      <c r="E41" s="63" t="s">
        <v>140</v>
      </c>
      <c r="F41" s="63" t="s">
        <v>145</v>
      </c>
      <c r="G41" s="38" t="s">
        <v>122</v>
      </c>
      <c r="H41" s="38" t="s">
        <v>87</v>
      </c>
      <c r="I41" s="36">
        <v>10</v>
      </c>
      <c r="J41" s="36"/>
      <c r="K41" s="75"/>
      <c r="L41" s="75"/>
      <c r="N41"/>
    </row>
    <row r="42" spans="2:14" ht="28.8" x14ac:dyDescent="0.55000000000000004">
      <c r="B42" s="54" t="s">
        <v>88</v>
      </c>
      <c r="C42" s="62" t="s">
        <v>146</v>
      </c>
      <c r="D42" s="63"/>
      <c r="E42" s="63"/>
      <c r="F42" s="63" t="s">
        <v>147</v>
      </c>
      <c r="G42" s="38" t="s">
        <v>122</v>
      </c>
      <c r="H42" s="38" t="s">
        <v>87</v>
      </c>
      <c r="I42" s="36">
        <v>5</v>
      </c>
      <c r="J42" s="36"/>
      <c r="K42" s="75"/>
      <c r="L42" s="75"/>
      <c r="N42"/>
    </row>
    <row r="43" spans="2:14" ht="28.8" x14ac:dyDescent="0.55000000000000004">
      <c r="B43" s="54" t="s">
        <v>88</v>
      </c>
      <c r="C43" s="62" t="s">
        <v>146</v>
      </c>
      <c r="D43" s="63"/>
      <c r="E43" s="63"/>
      <c r="F43" s="63" t="s">
        <v>148</v>
      </c>
      <c r="G43" s="38" t="s">
        <v>122</v>
      </c>
      <c r="H43" s="38" t="s">
        <v>87</v>
      </c>
      <c r="I43" s="36">
        <v>5</v>
      </c>
      <c r="J43" s="36"/>
      <c r="K43" s="75"/>
      <c r="L43" s="75"/>
      <c r="N43"/>
    </row>
    <row r="44" spans="2:14" ht="43.2" x14ac:dyDescent="0.55000000000000004">
      <c r="B44" s="54" t="s">
        <v>88</v>
      </c>
      <c r="C44" s="62" t="s">
        <v>146</v>
      </c>
      <c r="D44" s="63"/>
      <c r="E44" s="63"/>
      <c r="F44" s="63" t="s">
        <v>149</v>
      </c>
      <c r="G44" s="38" t="s">
        <v>122</v>
      </c>
      <c r="H44" s="38" t="s">
        <v>87</v>
      </c>
      <c r="I44" s="36">
        <v>10</v>
      </c>
      <c r="J44" s="36"/>
      <c r="K44" s="75"/>
      <c r="L44" s="75"/>
      <c r="N44"/>
    </row>
    <row r="45" spans="2:14" ht="43.2" x14ac:dyDescent="0.55000000000000004">
      <c r="B45" s="54" t="s">
        <v>89</v>
      </c>
      <c r="C45" s="62" t="s">
        <v>150</v>
      </c>
      <c r="D45" s="63" t="s">
        <v>151</v>
      </c>
      <c r="E45" s="63" t="s">
        <v>152</v>
      </c>
      <c r="F45" s="63" t="s">
        <v>153</v>
      </c>
      <c r="G45" s="38" t="s">
        <v>122</v>
      </c>
      <c r="H45" s="38" t="s">
        <v>87</v>
      </c>
      <c r="I45" s="36">
        <v>2</v>
      </c>
      <c r="J45" s="36"/>
      <c r="K45" s="75"/>
      <c r="L45" s="75"/>
      <c r="N45"/>
    </row>
    <row r="46" spans="2:14" ht="28.8" x14ac:dyDescent="0.55000000000000004">
      <c r="B46" s="54" t="s">
        <v>89</v>
      </c>
      <c r="C46" s="62" t="s">
        <v>150</v>
      </c>
      <c r="D46" s="63" t="s">
        <v>151</v>
      </c>
      <c r="E46" s="63" t="s">
        <v>152</v>
      </c>
      <c r="F46" s="63" t="s">
        <v>154</v>
      </c>
      <c r="G46" s="38" t="s">
        <v>122</v>
      </c>
      <c r="H46" s="38" t="s">
        <v>87</v>
      </c>
      <c r="I46" s="36">
        <v>2</v>
      </c>
      <c r="J46" s="36"/>
      <c r="K46" s="75"/>
      <c r="L46" s="75"/>
      <c r="N46"/>
    </row>
    <row r="47" spans="2:14" ht="28.8" x14ac:dyDescent="0.55000000000000004">
      <c r="B47" s="54" t="s">
        <v>89</v>
      </c>
      <c r="C47" s="62" t="s">
        <v>150</v>
      </c>
      <c r="D47" s="63" t="s">
        <v>151</v>
      </c>
      <c r="E47" s="63" t="s">
        <v>155</v>
      </c>
      <c r="F47" s="63" t="s">
        <v>156</v>
      </c>
      <c r="G47" s="38" t="s">
        <v>122</v>
      </c>
      <c r="H47" s="38" t="s">
        <v>87</v>
      </c>
      <c r="I47" s="36">
        <v>10</v>
      </c>
      <c r="J47" s="36"/>
      <c r="K47" s="75"/>
      <c r="L47" s="75"/>
      <c r="N47"/>
    </row>
    <row r="48" spans="2:14" ht="43.2" x14ac:dyDescent="0.55000000000000004">
      <c r="B48" s="54" t="s">
        <v>89</v>
      </c>
      <c r="C48" s="62" t="s">
        <v>150</v>
      </c>
      <c r="D48" s="63" t="s">
        <v>151</v>
      </c>
      <c r="E48" s="63" t="s">
        <v>157</v>
      </c>
      <c r="F48" s="63" t="s">
        <v>158</v>
      </c>
      <c r="G48" s="38" t="s">
        <v>122</v>
      </c>
      <c r="H48" s="38" t="s">
        <v>87</v>
      </c>
      <c r="I48" s="36">
        <v>2</v>
      </c>
      <c r="J48" s="36"/>
      <c r="K48" s="75"/>
      <c r="L48" s="75"/>
      <c r="N48"/>
    </row>
    <row r="49" spans="2:14" ht="28.8" x14ac:dyDescent="0.55000000000000004">
      <c r="B49" s="54" t="s">
        <v>89</v>
      </c>
      <c r="C49" s="62" t="s">
        <v>150</v>
      </c>
      <c r="D49" s="63" t="s">
        <v>151</v>
      </c>
      <c r="E49" s="63" t="s">
        <v>157</v>
      </c>
      <c r="F49" s="63" t="s">
        <v>159</v>
      </c>
      <c r="G49" s="38" t="s">
        <v>122</v>
      </c>
      <c r="H49" s="38" t="s">
        <v>87</v>
      </c>
      <c r="I49" s="36">
        <v>5</v>
      </c>
      <c r="J49" s="36"/>
      <c r="K49" s="75"/>
      <c r="L49" s="75"/>
      <c r="N49"/>
    </row>
    <row r="50" spans="2:14" ht="62.1" customHeight="1" x14ac:dyDescent="0.55000000000000004">
      <c r="B50" s="54" t="s">
        <v>89</v>
      </c>
      <c r="C50" s="62" t="s">
        <v>150</v>
      </c>
      <c r="D50" s="63" t="s">
        <v>151</v>
      </c>
      <c r="E50" s="63" t="s">
        <v>160</v>
      </c>
      <c r="F50" s="63" t="s">
        <v>161</v>
      </c>
      <c r="G50" s="38" t="s">
        <v>122</v>
      </c>
      <c r="H50" s="38" t="s">
        <v>87</v>
      </c>
      <c r="I50" s="36">
        <v>1</v>
      </c>
      <c r="J50" s="36"/>
      <c r="K50" s="75"/>
      <c r="L50" s="75"/>
      <c r="N50"/>
    </row>
    <row r="51" spans="2:14" ht="28.8" x14ac:dyDescent="0.55000000000000004">
      <c r="B51" s="54" t="s">
        <v>89</v>
      </c>
      <c r="C51" s="62" t="s">
        <v>150</v>
      </c>
      <c r="D51" s="63" t="s">
        <v>151</v>
      </c>
      <c r="E51" s="63" t="s">
        <v>162</v>
      </c>
      <c r="F51" s="63" t="s">
        <v>163</v>
      </c>
      <c r="G51" s="38" t="s">
        <v>122</v>
      </c>
      <c r="H51" s="38" t="s">
        <v>87</v>
      </c>
      <c r="I51" s="36">
        <v>5</v>
      </c>
      <c r="J51" s="36"/>
      <c r="K51" s="75"/>
      <c r="L51" s="75"/>
      <c r="N51"/>
    </row>
    <row r="52" spans="2:14" ht="43.2" x14ac:dyDescent="0.55000000000000004">
      <c r="B52" s="54" t="s">
        <v>89</v>
      </c>
      <c r="C52" s="62" t="s">
        <v>150</v>
      </c>
      <c r="D52" s="63" t="s">
        <v>151</v>
      </c>
      <c r="E52" s="63" t="s">
        <v>162</v>
      </c>
      <c r="F52" s="63" t="s">
        <v>164</v>
      </c>
      <c r="G52" s="38" t="s">
        <v>122</v>
      </c>
      <c r="H52" s="38" t="s">
        <v>87</v>
      </c>
      <c r="I52" s="36">
        <v>5</v>
      </c>
      <c r="J52" s="36"/>
      <c r="K52" s="75"/>
      <c r="L52" s="75"/>
      <c r="N52"/>
    </row>
    <row r="53" spans="2:14" ht="28.8" x14ac:dyDescent="0.55000000000000004">
      <c r="B53" s="54" t="s">
        <v>89</v>
      </c>
      <c r="C53" s="62" t="s">
        <v>150</v>
      </c>
      <c r="D53" s="63" t="s">
        <v>151</v>
      </c>
      <c r="E53" s="63" t="s">
        <v>162</v>
      </c>
      <c r="F53" s="63" t="s">
        <v>165</v>
      </c>
      <c r="G53" s="38" t="s">
        <v>122</v>
      </c>
      <c r="H53" s="38" t="s">
        <v>87</v>
      </c>
      <c r="I53" s="36">
        <v>5</v>
      </c>
      <c r="J53" s="36"/>
      <c r="K53" s="75"/>
      <c r="L53" s="75"/>
      <c r="N53"/>
    </row>
    <row r="54" spans="2:14" ht="28.8" x14ac:dyDescent="0.55000000000000004">
      <c r="B54" s="54" t="s">
        <v>89</v>
      </c>
      <c r="C54" s="62" t="s">
        <v>150</v>
      </c>
      <c r="D54" s="63" t="s">
        <v>151</v>
      </c>
      <c r="E54" s="63" t="s">
        <v>166</v>
      </c>
      <c r="F54" s="63" t="s">
        <v>167</v>
      </c>
      <c r="G54" s="38" t="s">
        <v>122</v>
      </c>
      <c r="H54" s="38" t="s">
        <v>87</v>
      </c>
      <c r="I54" s="36">
        <v>1</v>
      </c>
      <c r="J54" s="36"/>
      <c r="K54" s="75"/>
      <c r="L54" s="75"/>
      <c r="N54"/>
    </row>
    <row r="55" spans="2:14" ht="43.2" x14ac:dyDescent="0.55000000000000004">
      <c r="B55" s="54" t="s">
        <v>89</v>
      </c>
      <c r="C55" s="62" t="s">
        <v>150</v>
      </c>
      <c r="D55" s="63" t="s">
        <v>151</v>
      </c>
      <c r="E55" s="63" t="s">
        <v>166</v>
      </c>
      <c r="F55" s="63" t="s">
        <v>168</v>
      </c>
      <c r="G55" s="38" t="s">
        <v>122</v>
      </c>
      <c r="H55" s="38" t="s">
        <v>87</v>
      </c>
      <c r="I55" s="36">
        <v>1</v>
      </c>
      <c r="J55" s="36"/>
      <c r="K55" s="75"/>
      <c r="L55" s="75"/>
      <c r="N55"/>
    </row>
    <row r="56" spans="2:14" ht="28.8" x14ac:dyDescent="0.55000000000000004">
      <c r="B56" s="54" t="s">
        <v>89</v>
      </c>
      <c r="C56" s="62" t="s">
        <v>150</v>
      </c>
      <c r="D56" s="63" t="s">
        <v>151</v>
      </c>
      <c r="E56" s="63" t="s">
        <v>166</v>
      </c>
      <c r="F56" s="63" t="s">
        <v>169</v>
      </c>
      <c r="G56" s="38" t="s">
        <v>122</v>
      </c>
      <c r="H56" s="38" t="s">
        <v>87</v>
      </c>
      <c r="I56" s="36">
        <v>1</v>
      </c>
      <c r="J56" s="36"/>
      <c r="K56" s="75"/>
      <c r="L56" s="75"/>
      <c r="N56"/>
    </row>
    <row r="57" spans="2:14" ht="43.2" x14ac:dyDescent="0.55000000000000004">
      <c r="B57" s="54" t="s">
        <v>89</v>
      </c>
      <c r="C57" s="62" t="s">
        <v>150</v>
      </c>
      <c r="D57" s="63" t="s">
        <v>151</v>
      </c>
      <c r="E57" s="63" t="s">
        <v>166</v>
      </c>
      <c r="F57" s="63" t="s">
        <v>170</v>
      </c>
      <c r="G57" s="38" t="s">
        <v>122</v>
      </c>
      <c r="H57" s="38" t="s">
        <v>87</v>
      </c>
      <c r="I57" s="36">
        <v>1</v>
      </c>
      <c r="J57" s="36"/>
      <c r="K57" s="75"/>
      <c r="L57" s="75"/>
      <c r="N57"/>
    </row>
    <row r="58" spans="2:14" ht="28.8" x14ac:dyDescent="0.55000000000000004">
      <c r="B58" s="54" t="s">
        <v>89</v>
      </c>
      <c r="C58" s="62" t="s">
        <v>150</v>
      </c>
      <c r="D58" s="63" t="s">
        <v>151</v>
      </c>
      <c r="E58" s="63" t="s">
        <v>166</v>
      </c>
      <c r="F58" s="63" t="s">
        <v>171</v>
      </c>
      <c r="G58" s="38" t="s">
        <v>122</v>
      </c>
      <c r="H58" s="38" t="s">
        <v>87</v>
      </c>
      <c r="I58" s="36">
        <v>1</v>
      </c>
      <c r="J58" s="36"/>
      <c r="K58" s="75"/>
      <c r="L58" s="75"/>
      <c r="N58"/>
    </row>
    <row r="59" spans="2:14" ht="57.6" x14ac:dyDescent="0.55000000000000004">
      <c r="B59" s="54" t="s">
        <v>89</v>
      </c>
      <c r="C59" s="62" t="s">
        <v>150</v>
      </c>
      <c r="D59" s="63" t="s">
        <v>151</v>
      </c>
      <c r="E59" s="63" t="s">
        <v>166</v>
      </c>
      <c r="F59" s="63" t="s">
        <v>172</v>
      </c>
      <c r="G59" s="38" t="s">
        <v>122</v>
      </c>
      <c r="H59" s="38" t="s">
        <v>87</v>
      </c>
      <c r="I59" s="36">
        <v>1</v>
      </c>
      <c r="J59" s="36"/>
      <c r="K59" s="75"/>
      <c r="L59" s="75"/>
      <c r="N59"/>
    </row>
    <row r="60" spans="2:14" ht="28.8" x14ac:dyDescent="0.55000000000000004">
      <c r="B60" s="54" t="s">
        <v>89</v>
      </c>
      <c r="C60" s="62" t="s">
        <v>150</v>
      </c>
      <c r="D60" s="63" t="s">
        <v>151</v>
      </c>
      <c r="E60" s="63" t="s">
        <v>173</v>
      </c>
      <c r="F60" s="63" t="s">
        <v>174</v>
      </c>
      <c r="G60" s="38" t="s">
        <v>122</v>
      </c>
      <c r="H60" s="38" t="s">
        <v>87</v>
      </c>
      <c r="I60" s="36">
        <v>1</v>
      </c>
      <c r="J60" s="36"/>
      <c r="K60" s="75"/>
      <c r="L60" s="75"/>
      <c r="N60"/>
    </row>
    <row r="61" spans="2:14" ht="28.8" x14ac:dyDescent="0.55000000000000004">
      <c r="B61" s="54" t="s">
        <v>89</v>
      </c>
      <c r="C61" s="62" t="s">
        <v>150</v>
      </c>
      <c r="D61" s="63" t="s">
        <v>151</v>
      </c>
      <c r="E61" s="63" t="s">
        <v>173</v>
      </c>
      <c r="F61" s="63" t="s">
        <v>175</v>
      </c>
      <c r="G61" s="38" t="s">
        <v>122</v>
      </c>
      <c r="H61" s="38" t="s">
        <v>87</v>
      </c>
      <c r="I61" s="36">
        <v>5</v>
      </c>
      <c r="J61" s="36"/>
      <c r="K61" s="75"/>
      <c r="L61" s="75"/>
      <c r="N61"/>
    </row>
    <row r="62" spans="2:14" ht="43.2" x14ac:dyDescent="0.55000000000000004">
      <c r="B62" s="54" t="s">
        <v>89</v>
      </c>
      <c r="C62" s="62" t="s">
        <v>150</v>
      </c>
      <c r="D62" s="63" t="s">
        <v>151</v>
      </c>
      <c r="E62" s="63" t="s">
        <v>173</v>
      </c>
      <c r="F62" s="63" t="s">
        <v>176</v>
      </c>
      <c r="G62" s="38" t="s">
        <v>122</v>
      </c>
      <c r="H62" s="38" t="s">
        <v>87</v>
      </c>
      <c r="I62" s="36">
        <v>10</v>
      </c>
      <c r="J62" s="36"/>
      <c r="K62" s="75"/>
      <c r="L62" s="75"/>
      <c r="N62"/>
    </row>
    <row r="63" spans="2:14" ht="43.2" x14ac:dyDescent="0.55000000000000004">
      <c r="B63" s="54" t="s">
        <v>89</v>
      </c>
      <c r="C63" s="62" t="s">
        <v>150</v>
      </c>
      <c r="D63" s="63" t="s">
        <v>151</v>
      </c>
      <c r="E63" s="63" t="s">
        <v>173</v>
      </c>
      <c r="F63" s="63" t="s">
        <v>177</v>
      </c>
      <c r="G63" s="38" t="s">
        <v>122</v>
      </c>
      <c r="H63" s="38" t="s">
        <v>87</v>
      </c>
      <c r="I63" s="36">
        <v>10</v>
      </c>
      <c r="J63" s="36"/>
      <c r="K63" s="75"/>
      <c r="L63" s="75"/>
      <c r="N63"/>
    </row>
    <row r="64" spans="2:14" ht="28.8" x14ac:dyDescent="0.55000000000000004">
      <c r="B64" s="54" t="s">
        <v>89</v>
      </c>
      <c r="C64" s="62" t="s">
        <v>150</v>
      </c>
      <c r="D64" s="63" t="s">
        <v>151</v>
      </c>
      <c r="E64" s="63" t="s">
        <v>178</v>
      </c>
      <c r="F64" s="63" t="s">
        <v>179</v>
      </c>
      <c r="G64" s="38" t="s">
        <v>122</v>
      </c>
      <c r="H64" s="38" t="s">
        <v>87</v>
      </c>
      <c r="I64" s="36">
        <v>5</v>
      </c>
      <c r="J64" s="36"/>
      <c r="K64" s="75"/>
      <c r="L64" s="75"/>
      <c r="N64"/>
    </row>
    <row r="65" spans="2:14" ht="28.8" x14ac:dyDescent="0.55000000000000004">
      <c r="B65" s="54" t="s">
        <v>89</v>
      </c>
      <c r="C65" s="62" t="s">
        <v>150</v>
      </c>
      <c r="D65" s="63" t="s">
        <v>151</v>
      </c>
      <c r="E65" s="63" t="s">
        <v>180</v>
      </c>
      <c r="F65" s="63" t="s">
        <v>181</v>
      </c>
      <c r="G65" s="38" t="s">
        <v>122</v>
      </c>
      <c r="H65" s="38" t="s">
        <v>87</v>
      </c>
      <c r="I65" s="36">
        <v>1</v>
      </c>
      <c r="J65" s="36"/>
      <c r="K65" s="75"/>
      <c r="L65" s="75"/>
      <c r="N65"/>
    </row>
    <row r="66" spans="2:14" ht="57.6" x14ac:dyDescent="0.55000000000000004">
      <c r="B66" s="54" t="s">
        <v>89</v>
      </c>
      <c r="C66" s="62" t="s">
        <v>150</v>
      </c>
      <c r="D66" s="63" t="s">
        <v>151</v>
      </c>
      <c r="E66" s="63" t="s">
        <v>182</v>
      </c>
      <c r="F66" s="63" t="s">
        <v>183</v>
      </c>
      <c r="G66" s="38" t="s">
        <v>122</v>
      </c>
      <c r="H66" s="38" t="s">
        <v>87</v>
      </c>
      <c r="I66" s="36">
        <v>10</v>
      </c>
      <c r="J66" s="36"/>
      <c r="K66" s="75"/>
      <c r="L66" s="75"/>
      <c r="N66"/>
    </row>
    <row r="67" spans="2:14" ht="43.2" x14ac:dyDescent="0.55000000000000004">
      <c r="B67" s="54" t="s">
        <v>89</v>
      </c>
      <c r="C67" s="62" t="s">
        <v>150</v>
      </c>
      <c r="D67" s="63" t="s">
        <v>184</v>
      </c>
      <c r="E67" s="63" t="s">
        <v>185</v>
      </c>
      <c r="F67" s="63" t="s">
        <v>186</v>
      </c>
      <c r="G67" s="38" t="s">
        <v>122</v>
      </c>
      <c r="H67" s="38" t="s">
        <v>87</v>
      </c>
      <c r="I67" s="36">
        <v>5</v>
      </c>
      <c r="J67" s="36"/>
      <c r="K67" s="75"/>
      <c r="L67" s="75"/>
      <c r="N67"/>
    </row>
    <row r="68" spans="2:14" ht="28.8" x14ac:dyDescent="0.55000000000000004">
      <c r="B68" s="54" t="s">
        <v>89</v>
      </c>
      <c r="C68" s="62" t="s">
        <v>150</v>
      </c>
      <c r="D68" s="63" t="s">
        <v>187</v>
      </c>
      <c r="E68" s="63" t="s">
        <v>188</v>
      </c>
      <c r="F68" s="63" t="s">
        <v>189</v>
      </c>
      <c r="G68" s="38" t="s">
        <v>122</v>
      </c>
      <c r="H68" s="38" t="s">
        <v>87</v>
      </c>
      <c r="I68" s="36">
        <v>1</v>
      </c>
      <c r="J68" s="36"/>
      <c r="K68" s="75"/>
      <c r="L68" s="75"/>
      <c r="N68"/>
    </row>
    <row r="69" spans="2:14" ht="28.8" x14ac:dyDescent="0.55000000000000004">
      <c r="B69" s="54" t="s">
        <v>89</v>
      </c>
      <c r="C69" s="62" t="s">
        <v>150</v>
      </c>
      <c r="D69" s="63" t="s">
        <v>187</v>
      </c>
      <c r="E69" s="63" t="s">
        <v>188</v>
      </c>
      <c r="F69" s="63" t="s">
        <v>190</v>
      </c>
      <c r="G69" s="38" t="s">
        <v>122</v>
      </c>
      <c r="H69" s="38" t="s">
        <v>87</v>
      </c>
      <c r="I69" s="36">
        <v>1</v>
      </c>
      <c r="J69" s="36"/>
      <c r="K69" s="75"/>
      <c r="L69" s="75"/>
      <c r="N69"/>
    </row>
    <row r="70" spans="2:14" ht="43.2" x14ac:dyDescent="0.55000000000000004">
      <c r="B70" s="54" t="s">
        <v>89</v>
      </c>
      <c r="C70" s="62" t="s">
        <v>150</v>
      </c>
      <c r="D70" s="63" t="s">
        <v>187</v>
      </c>
      <c r="E70" s="63" t="s">
        <v>188</v>
      </c>
      <c r="F70" s="63" t="s">
        <v>191</v>
      </c>
      <c r="G70" s="38" t="s">
        <v>122</v>
      </c>
      <c r="H70" s="38" t="s">
        <v>87</v>
      </c>
      <c r="I70" s="36">
        <v>5</v>
      </c>
      <c r="J70" s="36"/>
      <c r="K70" s="75"/>
      <c r="L70" s="75"/>
      <c r="N70"/>
    </row>
    <row r="71" spans="2:14" ht="43.2" x14ac:dyDescent="0.55000000000000004">
      <c r="B71" s="54" t="s">
        <v>89</v>
      </c>
      <c r="C71" s="62" t="s">
        <v>150</v>
      </c>
      <c r="D71" s="63" t="s">
        <v>187</v>
      </c>
      <c r="E71" s="63" t="s">
        <v>188</v>
      </c>
      <c r="F71" s="63" t="s">
        <v>192</v>
      </c>
      <c r="G71" s="38" t="s">
        <v>122</v>
      </c>
      <c r="H71" s="38" t="s">
        <v>87</v>
      </c>
      <c r="I71" s="36">
        <v>1</v>
      </c>
      <c r="J71" s="36"/>
      <c r="K71" s="75"/>
      <c r="L71" s="75"/>
      <c r="N71"/>
    </row>
    <row r="72" spans="2:14" ht="57.6" x14ac:dyDescent="0.55000000000000004">
      <c r="B72" s="54" t="s">
        <v>89</v>
      </c>
      <c r="C72" s="62" t="s">
        <v>150</v>
      </c>
      <c r="D72" s="63" t="s">
        <v>187</v>
      </c>
      <c r="E72" s="63" t="s">
        <v>188</v>
      </c>
      <c r="F72" s="63" t="s">
        <v>193</v>
      </c>
      <c r="G72" s="38" t="s">
        <v>122</v>
      </c>
      <c r="H72" s="38" t="s">
        <v>87</v>
      </c>
      <c r="I72" s="36">
        <v>1</v>
      </c>
      <c r="J72" s="36"/>
      <c r="K72" s="75"/>
      <c r="L72" s="75"/>
      <c r="N72"/>
    </row>
    <row r="73" spans="2:14" ht="43.2" x14ac:dyDescent="0.55000000000000004">
      <c r="B73" s="54" t="s">
        <v>89</v>
      </c>
      <c r="C73" s="62" t="s">
        <v>150</v>
      </c>
      <c r="D73" s="63" t="s">
        <v>187</v>
      </c>
      <c r="E73" s="63" t="s">
        <v>194</v>
      </c>
      <c r="F73" s="63" t="s">
        <v>195</v>
      </c>
      <c r="G73" s="38" t="s">
        <v>122</v>
      </c>
      <c r="H73" s="38" t="s">
        <v>87</v>
      </c>
      <c r="I73" s="36">
        <v>5</v>
      </c>
      <c r="J73" s="36"/>
      <c r="K73" s="75"/>
      <c r="L73" s="75"/>
      <c r="N73"/>
    </row>
    <row r="74" spans="2:14" ht="72" x14ac:dyDescent="0.55000000000000004">
      <c r="B74" s="54" t="s">
        <v>89</v>
      </c>
      <c r="C74" s="62" t="s">
        <v>150</v>
      </c>
      <c r="D74" s="63" t="s">
        <v>187</v>
      </c>
      <c r="E74" s="63" t="s">
        <v>196</v>
      </c>
      <c r="F74" s="63" t="s">
        <v>197</v>
      </c>
      <c r="G74" s="38" t="s">
        <v>122</v>
      </c>
      <c r="H74" s="38" t="s">
        <v>87</v>
      </c>
      <c r="I74" s="36">
        <v>10</v>
      </c>
      <c r="J74" s="36"/>
      <c r="K74" s="75"/>
      <c r="L74" s="75"/>
      <c r="N74"/>
    </row>
    <row r="75" spans="2:14" ht="28.8" x14ac:dyDescent="0.55000000000000004">
      <c r="B75" s="54" t="s">
        <v>89</v>
      </c>
      <c r="C75" s="62" t="s">
        <v>150</v>
      </c>
      <c r="D75" s="63" t="s">
        <v>198</v>
      </c>
      <c r="E75" s="63" t="s">
        <v>199</v>
      </c>
      <c r="F75" s="63" t="s">
        <v>200</v>
      </c>
      <c r="G75" s="38" t="s">
        <v>122</v>
      </c>
      <c r="H75" s="38" t="s">
        <v>87</v>
      </c>
      <c r="I75" s="36">
        <v>1</v>
      </c>
      <c r="J75" s="36"/>
      <c r="K75" s="75"/>
      <c r="L75" s="75"/>
      <c r="N75"/>
    </row>
    <row r="76" spans="2:14" ht="43.2" x14ac:dyDescent="0.55000000000000004">
      <c r="B76" s="54" t="s">
        <v>89</v>
      </c>
      <c r="C76" s="62" t="s">
        <v>150</v>
      </c>
      <c r="D76" s="63" t="s">
        <v>198</v>
      </c>
      <c r="E76" s="63" t="s">
        <v>199</v>
      </c>
      <c r="F76" s="63" t="s">
        <v>201</v>
      </c>
      <c r="G76" s="38" t="s">
        <v>122</v>
      </c>
      <c r="H76" s="38" t="s">
        <v>87</v>
      </c>
      <c r="I76" s="36">
        <v>1</v>
      </c>
      <c r="J76" s="36"/>
      <c r="K76" s="75"/>
      <c r="L76" s="75"/>
      <c r="N76"/>
    </row>
    <row r="77" spans="2:14" ht="100.8" x14ac:dyDescent="0.55000000000000004">
      <c r="B77" s="54" t="s">
        <v>92</v>
      </c>
      <c r="C77" s="62" t="s">
        <v>138</v>
      </c>
      <c r="D77" s="63" t="s">
        <v>140</v>
      </c>
      <c r="E77" s="63" t="s">
        <v>202</v>
      </c>
      <c r="F77" s="63" t="s">
        <v>203</v>
      </c>
      <c r="G77" s="38" t="s">
        <v>122</v>
      </c>
      <c r="H77" s="38" t="s">
        <v>87</v>
      </c>
      <c r="I77" s="36">
        <v>5</v>
      </c>
      <c r="J77" s="36"/>
      <c r="K77" s="75"/>
      <c r="L77" s="75"/>
      <c r="N77"/>
    </row>
    <row r="78" spans="2:14" ht="43.2" x14ac:dyDescent="0.55000000000000004">
      <c r="B78" s="54" t="s">
        <v>92</v>
      </c>
      <c r="C78" s="62" t="s">
        <v>138</v>
      </c>
      <c r="D78" s="63" t="s">
        <v>140</v>
      </c>
      <c r="E78" s="63" t="s">
        <v>204</v>
      </c>
      <c r="F78" s="63" t="s">
        <v>205</v>
      </c>
      <c r="G78" s="38" t="s">
        <v>122</v>
      </c>
      <c r="H78" s="38" t="s">
        <v>87</v>
      </c>
      <c r="I78" s="36">
        <v>5</v>
      </c>
      <c r="J78" s="36"/>
      <c r="K78" s="75"/>
      <c r="L78" s="75"/>
      <c r="N78"/>
    </row>
    <row r="79" spans="2:14" ht="28.8" x14ac:dyDescent="0.55000000000000004">
      <c r="B79" s="54" t="s">
        <v>92</v>
      </c>
      <c r="C79" s="62" t="s">
        <v>138</v>
      </c>
      <c r="D79" s="63" t="s">
        <v>140</v>
      </c>
      <c r="E79" s="63" t="s">
        <v>206</v>
      </c>
      <c r="F79" s="63" t="s">
        <v>207</v>
      </c>
      <c r="G79" s="38" t="s">
        <v>122</v>
      </c>
      <c r="H79" s="38" t="s">
        <v>87</v>
      </c>
      <c r="I79" s="36">
        <v>5</v>
      </c>
      <c r="J79" s="36"/>
      <c r="K79" s="75"/>
      <c r="L79" s="75"/>
      <c r="N79"/>
    </row>
    <row r="80" spans="2:14" ht="28.8" x14ac:dyDescent="0.55000000000000004">
      <c r="B80" s="54" t="s">
        <v>92</v>
      </c>
      <c r="C80" s="62" t="s">
        <v>138</v>
      </c>
      <c r="D80" s="63" t="s">
        <v>208</v>
      </c>
      <c r="E80" s="63" t="s">
        <v>209</v>
      </c>
      <c r="F80" s="63" t="s">
        <v>210</v>
      </c>
      <c r="G80" s="38" t="s">
        <v>122</v>
      </c>
      <c r="H80" s="38" t="s">
        <v>87</v>
      </c>
      <c r="I80" s="36">
        <v>5</v>
      </c>
      <c r="J80" s="36"/>
      <c r="K80" s="75"/>
      <c r="L80" s="75"/>
      <c r="N80"/>
    </row>
    <row r="81" spans="2:14" ht="28.8" x14ac:dyDescent="0.55000000000000004">
      <c r="B81" s="54" t="s">
        <v>92</v>
      </c>
      <c r="C81" s="62" t="s">
        <v>138</v>
      </c>
      <c r="D81" s="63" t="s">
        <v>211</v>
      </c>
      <c r="E81" s="63"/>
      <c r="F81" s="63" t="s">
        <v>212</v>
      </c>
      <c r="G81" s="38" t="s">
        <v>122</v>
      </c>
      <c r="H81" s="38" t="s">
        <v>87</v>
      </c>
      <c r="I81" s="36">
        <v>5</v>
      </c>
      <c r="J81" s="36"/>
      <c r="K81" s="75"/>
      <c r="L81" s="75"/>
      <c r="N81"/>
    </row>
    <row r="82" spans="2:14" ht="28.8" x14ac:dyDescent="0.55000000000000004">
      <c r="B82" s="54" t="s">
        <v>92</v>
      </c>
      <c r="C82" s="62" t="s">
        <v>138</v>
      </c>
      <c r="D82" s="63" t="s">
        <v>211</v>
      </c>
      <c r="E82" s="63"/>
      <c r="F82" s="63" t="s">
        <v>213</v>
      </c>
      <c r="G82" s="38" t="s">
        <v>122</v>
      </c>
      <c r="H82" s="38" t="s">
        <v>87</v>
      </c>
      <c r="I82" s="36">
        <v>5</v>
      </c>
      <c r="J82" s="36"/>
      <c r="K82" s="75"/>
      <c r="L82" s="75"/>
      <c r="N82"/>
    </row>
    <row r="83" spans="2:14" ht="43.2" x14ac:dyDescent="0.55000000000000004">
      <c r="B83" s="54" t="s">
        <v>92</v>
      </c>
      <c r="C83" s="62" t="s">
        <v>138</v>
      </c>
      <c r="D83" s="63" t="s">
        <v>211</v>
      </c>
      <c r="E83" s="63"/>
      <c r="F83" s="63" t="s">
        <v>214</v>
      </c>
      <c r="G83" s="38" t="s">
        <v>122</v>
      </c>
      <c r="H83" s="38" t="s">
        <v>87</v>
      </c>
      <c r="I83" s="36">
        <v>5</v>
      </c>
      <c r="J83" s="36"/>
      <c r="K83" s="75"/>
      <c r="L83" s="75"/>
      <c r="N83"/>
    </row>
    <row r="84" spans="2:14" ht="28.8" x14ac:dyDescent="0.55000000000000004">
      <c r="B84" s="54" t="s">
        <v>92</v>
      </c>
      <c r="C84" s="62" t="s">
        <v>138</v>
      </c>
      <c r="D84" s="63" t="s">
        <v>211</v>
      </c>
      <c r="E84" s="63"/>
      <c r="F84" s="63" t="s">
        <v>215</v>
      </c>
      <c r="G84" s="38" t="s">
        <v>122</v>
      </c>
      <c r="H84" s="38" t="s">
        <v>87</v>
      </c>
      <c r="I84" s="36">
        <v>5</v>
      </c>
      <c r="J84" s="36"/>
      <c r="K84" s="75"/>
      <c r="L84" s="75"/>
      <c r="N84"/>
    </row>
    <row r="85" spans="2:14" ht="28.8" x14ac:dyDescent="0.55000000000000004">
      <c r="B85" s="54" t="s">
        <v>92</v>
      </c>
      <c r="C85" s="62" t="s">
        <v>138</v>
      </c>
      <c r="D85" s="63" t="s">
        <v>211</v>
      </c>
      <c r="E85" s="63"/>
      <c r="F85" s="63" t="s">
        <v>216</v>
      </c>
      <c r="G85" s="38" t="s">
        <v>122</v>
      </c>
      <c r="H85" s="38" t="s">
        <v>87</v>
      </c>
      <c r="I85" s="36">
        <v>5</v>
      </c>
      <c r="J85" s="36"/>
      <c r="K85" s="75"/>
      <c r="L85" s="75"/>
      <c r="N85"/>
    </row>
    <row r="86" spans="2:14" ht="28.8" x14ac:dyDescent="0.55000000000000004">
      <c r="B86" s="54" t="s">
        <v>92</v>
      </c>
      <c r="C86" s="62" t="s">
        <v>138</v>
      </c>
      <c r="D86" s="63" t="s">
        <v>211</v>
      </c>
      <c r="E86" s="63"/>
      <c r="F86" s="63" t="s">
        <v>217</v>
      </c>
      <c r="G86" s="38" t="s">
        <v>122</v>
      </c>
      <c r="H86" s="38" t="s">
        <v>87</v>
      </c>
      <c r="I86" s="36">
        <v>5</v>
      </c>
      <c r="J86" s="36"/>
      <c r="K86" s="75"/>
      <c r="L86" s="75"/>
      <c r="N86"/>
    </row>
    <row r="87" spans="2:14" ht="43.2" x14ac:dyDescent="0.55000000000000004">
      <c r="B87" s="54" t="s">
        <v>92</v>
      </c>
      <c r="C87" s="62" t="s">
        <v>138</v>
      </c>
      <c r="D87" s="63" t="s">
        <v>218</v>
      </c>
      <c r="E87" s="63" t="s">
        <v>140</v>
      </c>
      <c r="F87" s="63" t="s">
        <v>219</v>
      </c>
      <c r="G87" s="38" t="s">
        <v>122</v>
      </c>
      <c r="H87" s="38" t="s">
        <v>87</v>
      </c>
      <c r="I87" s="36">
        <v>5</v>
      </c>
      <c r="J87" s="36"/>
      <c r="K87" s="75"/>
      <c r="L87" s="75"/>
      <c r="N87"/>
    </row>
    <row r="88" spans="2:14" ht="57.6" x14ac:dyDescent="0.55000000000000004">
      <c r="B88" s="54" t="s">
        <v>92</v>
      </c>
      <c r="C88" s="62" t="s">
        <v>138</v>
      </c>
      <c r="D88" s="63" t="s">
        <v>218</v>
      </c>
      <c r="E88" s="63" t="s">
        <v>140</v>
      </c>
      <c r="F88" s="63" t="s">
        <v>220</v>
      </c>
      <c r="G88" s="38" t="s">
        <v>122</v>
      </c>
      <c r="H88" s="38" t="s">
        <v>87</v>
      </c>
      <c r="I88" s="36">
        <v>5</v>
      </c>
      <c r="J88" s="36"/>
      <c r="K88" s="75"/>
      <c r="L88" s="75"/>
      <c r="N88"/>
    </row>
    <row r="89" spans="2:14" ht="43.2" x14ac:dyDescent="0.55000000000000004">
      <c r="B89" s="54" t="s">
        <v>92</v>
      </c>
      <c r="C89" s="62" t="s">
        <v>138</v>
      </c>
      <c r="D89" s="63" t="s">
        <v>218</v>
      </c>
      <c r="E89" s="63" t="s">
        <v>221</v>
      </c>
      <c r="F89" s="63" t="s">
        <v>222</v>
      </c>
      <c r="G89" s="38" t="s">
        <v>122</v>
      </c>
      <c r="H89" s="38" t="s">
        <v>87</v>
      </c>
      <c r="I89" s="36">
        <v>5</v>
      </c>
      <c r="J89" s="36"/>
      <c r="K89" s="75"/>
      <c r="L89" s="75"/>
      <c r="N89"/>
    </row>
    <row r="90" spans="2:14" ht="43.2" x14ac:dyDescent="0.55000000000000004">
      <c r="B90" s="54" t="s">
        <v>92</v>
      </c>
      <c r="C90" s="62" t="s">
        <v>138</v>
      </c>
      <c r="D90" s="63" t="s">
        <v>223</v>
      </c>
      <c r="E90" s="63" t="s">
        <v>224</v>
      </c>
      <c r="F90" s="63" t="s">
        <v>225</v>
      </c>
      <c r="G90" s="38" t="s">
        <v>122</v>
      </c>
      <c r="H90" s="38" t="s">
        <v>87</v>
      </c>
      <c r="I90" s="36">
        <v>5</v>
      </c>
      <c r="J90" s="36"/>
      <c r="K90" s="75"/>
      <c r="L90" s="75"/>
      <c r="N90"/>
    </row>
    <row r="91" spans="2:14" ht="28.8" x14ac:dyDescent="0.55000000000000004">
      <c r="B91" s="54" t="s">
        <v>92</v>
      </c>
      <c r="C91" s="62" t="s">
        <v>138</v>
      </c>
      <c r="D91" s="63" t="s">
        <v>226</v>
      </c>
      <c r="E91" s="63" t="s">
        <v>140</v>
      </c>
      <c r="F91" s="63" t="s">
        <v>227</v>
      </c>
      <c r="G91" s="38" t="s">
        <v>122</v>
      </c>
      <c r="H91" s="38" t="s">
        <v>87</v>
      </c>
      <c r="I91" s="36">
        <v>5</v>
      </c>
      <c r="J91" s="36"/>
      <c r="K91" s="75"/>
      <c r="L91" s="75"/>
      <c r="N91"/>
    </row>
    <row r="92" spans="2:14" ht="28.8" x14ac:dyDescent="0.55000000000000004">
      <c r="B92" s="54" t="s">
        <v>92</v>
      </c>
      <c r="C92" s="62" t="s">
        <v>138</v>
      </c>
      <c r="D92" s="63" t="s">
        <v>226</v>
      </c>
      <c r="E92" s="63" t="s">
        <v>140</v>
      </c>
      <c r="F92" s="63" t="s">
        <v>228</v>
      </c>
      <c r="G92" s="38" t="s">
        <v>122</v>
      </c>
      <c r="H92" s="38" t="s">
        <v>87</v>
      </c>
      <c r="I92" s="36">
        <v>5</v>
      </c>
      <c r="J92" s="36"/>
      <c r="K92" s="75"/>
      <c r="L92" s="75"/>
      <c r="N92"/>
    </row>
    <row r="93" spans="2:14" ht="28.8" x14ac:dyDescent="0.55000000000000004">
      <c r="B93" s="54" t="s">
        <v>92</v>
      </c>
      <c r="C93" s="62" t="s">
        <v>138</v>
      </c>
      <c r="D93" s="63" t="s">
        <v>226</v>
      </c>
      <c r="E93" s="63" t="s">
        <v>140</v>
      </c>
      <c r="F93" s="63" t="s">
        <v>229</v>
      </c>
      <c r="G93" s="38" t="s">
        <v>122</v>
      </c>
      <c r="H93" s="38" t="s">
        <v>87</v>
      </c>
      <c r="I93" s="36">
        <v>5</v>
      </c>
      <c r="J93" s="36"/>
      <c r="K93" s="75"/>
      <c r="L93" s="75"/>
      <c r="N93"/>
    </row>
    <row r="94" spans="2:14" ht="28.8" x14ac:dyDescent="0.55000000000000004">
      <c r="B94" s="54" t="s">
        <v>92</v>
      </c>
      <c r="C94" s="62" t="s">
        <v>138</v>
      </c>
      <c r="D94" s="63" t="s">
        <v>226</v>
      </c>
      <c r="E94" s="63" t="s">
        <v>140</v>
      </c>
      <c r="F94" s="63" t="s">
        <v>230</v>
      </c>
      <c r="G94" s="38" t="s">
        <v>122</v>
      </c>
      <c r="H94" s="38" t="s">
        <v>87</v>
      </c>
      <c r="I94" s="36">
        <v>5</v>
      </c>
      <c r="J94" s="36"/>
      <c r="K94" s="75"/>
      <c r="L94" s="75"/>
      <c r="N94"/>
    </row>
    <row r="95" spans="2:14" ht="28.8" x14ac:dyDescent="0.55000000000000004">
      <c r="B95" s="54" t="s">
        <v>92</v>
      </c>
      <c r="C95" s="62" t="s">
        <v>138</v>
      </c>
      <c r="D95" s="63" t="s">
        <v>226</v>
      </c>
      <c r="E95" s="63" t="s">
        <v>140</v>
      </c>
      <c r="F95" s="63" t="s">
        <v>231</v>
      </c>
      <c r="G95" s="38" t="s">
        <v>122</v>
      </c>
      <c r="H95" s="38" t="s">
        <v>87</v>
      </c>
      <c r="I95" s="36">
        <v>5</v>
      </c>
      <c r="J95" s="36"/>
      <c r="K95" s="75"/>
      <c r="L95" s="75"/>
      <c r="N95"/>
    </row>
    <row r="96" spans="2:14" ht="43.2" x14ac:dyDescent="0.55000000000000004">
      <c r="B96" s="54" t="s">
        <v>92</v>
      </c>
      <c r="C96" s="62" t="s">
        <v>138</v>
      </c>
      <c r="D96" s="63" t="s">
        <v>226</v>
      </c>
      <c r="E96" s="63" t="s">
        <v>140</v>
      </c>
      <c r="F96" s="63" t="s">
        <v>232</v>
      </c>
      <c r="G96" s="38" t="s">
        <v>122</v>
      </c>
      <c r="H96" s="38" t="s">
        <v>87</v>
      </c>
      <c r="I96" s="36">
        <v>5</v>
      </c>
      <c r="J96" s="36"/>
      <c r="K96" s="75"/>
      <c r="L96" s="75"/>
      <c r="N96"/>
    </row>
    <row r="97" spans="2:14" ht="57.6" x14ac:dyDescent="0.55000000000000004">
      <c r="B97" s="54" t="s">
        <v>92</v>
      </c>
      <c r="C97" s="62" t="s">
        <v>138</v>
      </c>
      <c r="D97" s="63" t="s">
        <v>226</v>
      </c>
      <c r="E97" s="63" t="s">
        <v>233</v>
      </c>
      <c r="F97" s="63" t="s">
        <v>234</v>
      </c>
      <c r="G97" s="38" t="s">
        <v>122</v>
      </c>
      <c r="H97" s="38" t="s">
        <v>87</v>
      </c>
      <c r="I97" s="36">
        <v>5</v>
      </c>
      <c r="J97" s="36"/>
      <c r="K97" s="75"/>
      <c r="L97" s="75"/>
      <c r="N97"/>
    </row>
    <row r="98" spans="2:14" ht="28.8" x14ac:dyDescent="0.55000000000000004">
      <c r="B98" s="54" t="s">
        <v>92</v>
      </c>
      <c r="C98" s="62" t="s">
        <v>138</v>
      </c>
      <c r="D98" s="63" t="s">
        <v>226</v>
      </c>
      <c r="E98" s="63" t="s">
        <v>233</v>
      </c>
      <c r="F98" s="63" t="s">
        <v>235</v>
      </c>
      <c r="G98" s="38" t="s">
        <v>122</v>
      </c>
      <c r="H98" s="38" t="s">
        <v>87</v>
      </c>
      <c r="I98" s="36">
        <v>5</v>
      </c>
      <c r="J98" s="36"/>
      <c r="K98" s="75"/>
      <c r="L98" s="75"/>
      <c r="N98"/>
    </row>
    <row r="99" spans="2:14" ht="43.2" x14ac:dyDescent="0.55000000000000004">
      <c r="B99" s="54" t="s">
        <v>92</v>
      </c>
      <c r="C99" s="62" t="s">
        <v>138</v>
      </c>
      <c r="D99" s="63" t="s">
        <v>226</v>
      </c>
      <c r="E99" s="63" t="s">
        <v>233</v>
      </c>
      <c r="F99" s="63" t="s">
        <v>236</v>
      </c>
      <c r="G99" s="38" t="s">
        <v>122</v>
      </c>
      <c r="H99" s="38" t="s">
        <v>87</v>
      </c>
      <c r="I99" s="36">
        <v>5</v>
      </c>
      <c r="J99" s="36"/>
      <c r="K99" s="75"/>
      <c r="L99" s="75"/>
      <c r="N99"/>
    </row>
    <row r="100" spans="2:14" ht="28.8" x14ac:dyDescent="0.55000000000000004">
      <c r="B100" s="54" t="s">
        <v>92</v>
      </c>
      <c r="C100" s="62" t="s">
        <v>138</v>
      </c>
      <c r="D100" s="63" t="s">
        <v>237</v>
      </c>
      <c r="E100" s="63" t="s">
        <v>140</v>
      </c>
      <c r="F100" s="63" t="s">
        <v>238</v>
      </c>
      <c r="G100" s="38" t="s">
        <v>122</v>
      </c>
      <c r="H100" s="38" t="s">
        <v>87</v>
      </c>
      <c r="I100" s="36">
        <v>5</v>
      </c>
      <c r="J100" s="36"/>
      <c r="K100" s="75"/>
      <c r="L100" s="75"/>
      <c r="N100"/>
    </row>
    <row r="101" spans="2:14" ht="28.8" x14ac:dyDescent="0.55000000000000004">
      <c r="B101" s="54" t="s">
        <v>92</v>
      </c>
      <c r="C101" s="62" t="s">
        <v>138</v>
      </c>
      <c r="D101" s="63" t="s">
        <v>237</v>
      </c>
      <c r="E101" s="63" t="s">
        <v>140</v>
      </c>
      <c r="F101" s="63" t="s">
        <v>239</v>
      </c>
      <c r="G101" s="38" t="s">
        <v>122</v>
      </c>
      <c r="H101" s="38" t="s">
        <v>87</v>
      </c>
      <c r="I101" s="36">
        <v>5</v>
      </c>
      <c r="J101" s="36"/>
      <c r="K101" s="75"/>
      <c r="L101" s="75"/>
      <c r="N101"/>
    </row>
    <row r="102" spans="2:14" ht="28.8" x14ac:dyDescent="0.55000000000000004">
      <c r="B102" s="54" t="s">
        <v>92</v>
      </c>
      <c r="C102" s="62" t="s">
        <v>138</v>
      </c>
      <c r="D102" s="63" t="s">
        <v>240</v>
      </c>
      <c r="E102" s="63" t="s">
        <v>140</v>
      </c>
      <c r="F102" s="63" t="s">
        <v>241</v>
      </c>
      <c r="G102" s="38" t="s">
        <v>122</v>
      </c>
      <c r="H102" s="38" t="s">
        <v>87</v>
      </c>
      <c r="I102" s="36">
        <v>5</v>
      </c>
      <c r="J102" s="36"/>
      <c r="K102" s="75"/>
      <c r="L102" s="75"/>
      <c r="N102"/>
    </row>
    <row r="103" spans="2:14" ht="43.2" x14ac:dyDescent="0.55000000000000004">
      <c r="B103" s="54" t="s">
        <v>92</v>
      </c>
      <c r="C103" s="62" t="s">
        <v>138</v>
      </c>
      <c r="D103" s="63" t="s">
        <v>242</v>
      </c>
      <c r="E103" s="63" t="s">
        <v>140</v>
      </c>
      <c r="F103" s="63" t="s">
        <v>243</v>
      </c>
      <c r="G103" s="38" t="s">
        <v>122</v>
      </c>
      <c r="H103" s="38" t="s">
        <v>87</v>
      </c>
      <c r="I103" s="36">
        <v>5</v>
      </c>
      <c r="J103" s="36"/>
      <c r="K103" s="75"/>
      <c r="L103" s="75"/>
      <c r="N103"/>
    </row>
    <row r="104" spans="2:14" ht="43.2" x14ac:dyDescent="0.55000000000000004">
      <c r="B104" s="54" t="s">
        <v>92</v>
      </c>
      <c r="C104" s="62" t="s">
        <v>138</v>
      </c>
      <c r="D104" s="63" t="s">
        <v>242</v>
      </c>
      <c r="E104" s="63" t="s">
        <v>140</v>
      </c>
      <c r="F104" s="63" t="s">
        <v>244</v>
      </c>
      <c r="G104" s="38" t="s">
        <v>122</v>
      </c>
      <c r="H104" s="38" t="s">
        <v>87</v>
      </c>
      <c r="I104" s="36">
        <v>5</v>
      </c>
      <c r="J104" s="36"/>
      <c r="K104" s="75"/>
      <c r="L104" s="75"/>
      <c r="N104"/>
    </row>
    <row r="105" spans="2:14" ht="28.8" x14ac:dyDescent="0.55000000000000004">
      <c r="B105" s="54" t="s">
        <v>92</v>
      </c>
      <c r="C105" s="62" t="s">
        <v>138</v>
      </c>
      <c r="D105" s="63" t="s">
        <v>242</v>
      </c>
      <c r="E105" s="63" t="s">
        <v>140</v>
      </c>
      <c r="F105" s="63" t="s">
        <v>245</v>
      </c>
      <c r="G105" s="38" t="s">
        <v>122</v>
      </c>
      <c r="H105" s="38" t="s">
        <v>87</v>
      </c>
      <c r="I105" s="36">
        <v>5</v>
      </c>
      <c r="J105" s="36"/>
      <c r="K105" s="75"/>
      <c r="L105" s="75"/>
      <c r="N105"/>
    </row>
    <row r="106" spans="2:14" ht="28.8" x14ac:dyDescent="0.55000000000000004">
      <c r="B106" s="54" t="s">
        <v>92</v>
      </c>
      <c r="C106" s="62" t="s">
        <v>138</v>
      </c>
      <c r="D106" s="63" t="s">
        <v>246</v>
      </c>
      <c r="E106" s="63" t="s">
        <v>140</v>
      </c>
      <c r="F106" s="63" t="s">
        <v>247</v>
      </c>
      <c r="G106" s="38" t="s">
        <v>122</v>
      </c>
      <c r="H106" s="38" t="s">
        <v>87</v>
      </c>
      <c r="I106" s="36">
        <v>10</v>
      </c>
      <c r="J106" s="36"/>
      <c r="K106" s="75"/>
      <c r="L106" s="75"/>
      <c r="N106"/>
    </row>
    <row r="107" spans="2:14" ht="28.8" x14ac:dyDescent="0.55000000000000004">
      <c r="B107" s="54" t="s">
        <v>92</v>
      </c>
      <c r="C107" s="62" t="s">
        <v>138</v>
      </c>
      <c r="D107" s="63" t="s">
        <v>246</v>
      </c>
      <c r="E107" s="63" t="s">
        <v>140</v>
      </c>
      <c r="F107" s="63" t="s">
        <v>248</v>
      </c>
      <c r="G107" s="38" t="s">
        <v>122</v>
      </c>
      <c r="H107" s="38" t="s">
        <v>87</v>
      </c>
      <c r="I107" s="36">
        <v>5</v>
      </c>
      <c r="J107" s="36"/>
      <c r="K107" s="75"/>
      <c r="L107" s="75"/>
      <c r="N107"/>
    </row>
    <row r="108" spans="2:14" ht="28.8" x14ac:dyDescent="0.55000000000000004">
      <c r="B108" s="54" t="s">
        <v>92</v>
      </c>
      <c r="C108" s="62" t="s">
        <v>138</v>
      </c>
      <c r="D108" s="63" t="s">
        <v>246</v>
      </c>
      <c r="E108" s="63" t="s">
        <v>140</v>
      </c>
      <c r="F108" s="63" t="s">
        <v>249</v>
      </c>
      <c r="G108" s="38" t="s">
        <v>122</v>
      </c>
      <c r="H108" s="38" t="s">
        <v>87</v>
      </c>
      <c r="I108" s="36">
        <v>5</v>
      </c>
      <c r="J108" s="36"/>
      <c r="K108" s="75"/>
      <c r="L108" s="75"/>
      <c r="N108"/>
    </row>
    <row r="109" spans="2:14" ht="43.2" x14ac:dyDescent="0.55000000000000004">
      <c r="B109" s="54" t="s">
        <v>92</v>
      </c>
      <c r="C109" s="62" t="s">
        <v>138</v>
      </c>
      <c r="D109" s="63" t="s">
        <v>246</v>
      </c>
      <c r="E109" s="63" t="s">
        <v>140</v>
      </c>
      <c r="F109" s="63" t="s">
        <v>250</v>
      </c>
      <c r="G109" s="38" t="s">
        <v>122</v>
      </c>
      <c r="H109" s="38" t="s">
        <v>87</v>
      </c>
      <c r="I109" s="36">
        <v>5</v>
      </c>
      <c r="J109" s="36"/>
      <c r="K109" s="75"/>
      <c r="L109" s="75"/>
      <c r="N109"/>
    </row>
    <row r="110" spans="2:14" ht="28.8" x14ac:dyDescent="0.55000000000000004">
      <c r="B110" s="54" t="s">
        <v>92</v>
      </c>
      <c r="C110" s="62" t="s">
        <v>138</v>
      </c>
      <c r="D110" s="63" t="s">
        <v>246</v>
      </c>
      <c r="E110" s="63" t="s">
        <v>140</v>
      </c>
      <c r="F110" s="63" t="s">
        <v>251</v>
      </c>
      <c r="G110" s="38" t="s">
        <v>122</v>
      </c>
      <c r="H110" s="38" t="s">
        <v>87</v>
      </c>
      <c r="I110" s="36">
        <v>5</v>
      </c>
      <c r="J110" s="36"/>
      <c r="K110" s="75"/>
      <c r="L110" s="75"/>
      <c r="N110"/>
    </row>
    <row r="111" spans="2:14" ht="28.8" x14ac:dyDescent="0.55000000000000004">
      <c r="B111" s="54" t="s">
        <v>92</v>
      </c>
      <c r="C111" s="62" t="s">
        <v>138</v>
      </c>
      <c r="D111" s="63" t="s">
        <v>246</v>
      </c>
      <c r="E111" s="63" t="s">
        <v>140</v>
      </c>
      <c r="F111" s="63" t="s">
        <v>252</v>
      </c>
      <c r="G111" s="38" t="s">
        <v>122</v>
      </c>
      <c r="H111" s="38" t="s">
        <v>87</v>
      </c>
      <c r="I111" s="36">
        <v>5</v>
      </c>
      <c r="J111" s="36"/>
      <c r="K111" s="75"/>
      <c r="L111" s="75"/>
      <c r="N111"/>
    </row>
    <row r="112" spans="2:14" ht="28.8" x14ac:dyDescent="0.55000000000000004">
      <c r="B112" s="54" t="s">
        <v>92</v>
      </c>
      <c r="C112" s="62" t="s">
        <v>138</v>
      </c>
      <c r="D112" s="63" t="s">
        <v>246</v>
      </c>
      <c r="E112" s="63" t="s">
        <v>140</v>
      </c>
      <c r="F112" s="63" t="s">
        <v>253</v>
      </c>
      <c r="G112" s="38" t="s">
        <v>122</v>
      </c>
      <c r="H112" s="38" t="s">
        <v>87</v>
      </c>
      <c r="I112" s="36">
        <v>5</v>
      </c>
      <c r="J112" s="36"/>
      <c r="K112" s="75"/>
      <c r="L112" s="75"/>
      <c r="N112"/>
    </row>
    <row r="113" spans="2:14" ht="28.8" x14ac:dyDescent="0.55000000000000004">
      <c r="B113" s="54" t="s">
        <v>92</v>
      </c>
      <c r="C113" s="62" t="s">
        <v>138</v>
      </c>
      <c r="D113" s="63" t="s">
        <v>246</v>
      </c>
      <c r="E113" s="63" t="s">
        <v>140</v>
      </c>
      <c r="F113" s="63" t="s">
        <v>254</v>
      </c>
      <c r="G113" s="38" t="s">
        <v>122</v>
      </c>
      <c r="H113" s="38" t="s">
        <v>87</v>
      </c>
      <c r="I113" s="36">
        <v>5</v>
      </c>
      <c r="J113" s="36"/>
      <c r="K113" s="75"/>
      <c r="L113" s="75"/>
      <c r="N113"/>
    </row>
    <row r="114" spans="2:14" ht="28.8" x14ac:dyDescent="0.55000000000000004">
      <c r="B114" s="54" t="s">
        <v>92</v>
      </c>
      <c r="C114" s="62" t="s">
        <v>138</v>
      </c>
      <c r="D114" s="63" t="s">
        <v>246</v>
      </c>
      <c r="E114" s="63" t="s">
        <v>140</v>
      </c>
      <c r="F114" s="63" t="s">
        <v>255</v>
      </c>
      <c r="G114" s="38" t="s">
        <v>122</v>
      </c>
      <c r="H114" s="38" t="s">
        <v>87</v>
      </c>
      <c r="I114" s="36">
        <v>5</v>
      </c>
      <c r="J114" s="36"/>
      <c r="K114" s="75"/>
      <c r="L114" s="75"/>
      <c r="N114"/>
    </row>
    <row r="115" spans="2:14" ht="28.8" x14ac:dyDescent="0.55000000000000004">
      <c r="B115" s="54" t="s">
        <v>92</v>
      </c>
      <c r="C115" s="62" t="s">
        <v>138</v>
      </c>
      <c r="D115" s="63" t="s">
        <v>246</v>
      </c>
      <c r="E115" s="63" t="s">
        <v>224</v>
      </c>
      <c r="F115" s="63" t="s">
        <v>256</v>
      </c>
      <c r="G115" s="38" t="s">
        <v>122</v>
      </c>
      <c r="H115" s="38" t="s">
        <v>87</v>
      </c>
      <c r="I115" s="36">
        <v>5</v>
      </c>
      <c r="J115" s="36"/>
      <c r="K115" s="75"/>
      <c r="L115" s="75"/>
      <c r="N115"/>
    </row>
    <row r="116" spans="2:14" ht="72" x14ac:dyDescent="0.55000000000000004">
      <c r="B116" s="54" t="s">
        <v>92</v>
      </c>
      <c r="C116" s="62" t="s">
        <v>138</v>
      </c>
      <c r="D116" s="63" t="s">
        <v>246</v>
      </c>
      <c r="E116" s="63" t="s">
        <v>257</v>
      </c>
      <c r="F116" s="63" t="s">
        <v>258</v>
      </c>
      <c r="G116" s="38" t="s">
        <v>122</v>
      </c>
      <c r="H116" s="38" t="s">
        <v>87</v>
      </c>
      <c r="I116" s="36">
        <v>5</v>
      </c>
      <c r="J116" s="36"/>
      <c r="K116" s="75"/>
      <c r="L116" s="75"/>
      <c r="N116"/>
    </row>
    <row r="117" spans="2:14" ht="28.8" x14ac:dyDescent="0.55000000000000004">
      <c r="B117" s="54" t="s">
        <v>92</v>
      </c>
      <c r="C117" s="62" t="s">
        <v>138</v>
      </c>
      <c r="D117" s="63" t="s">
        <v>259</v>
      </c>
      <c r="E117" s="63" t="s">
        <v>140</v>
      </c>
      <c r="F117" s="63" t="s">
        <v>260</v>
      </c>
      <c r="G117" s="38" t="s">
        <v>122</v>
      </c>
      <c r="H117" s="38" t="s">
        <v>87</v>
      </c>
      <c r="I117" s="36">
        <v>5</v>
      </c>
      <c r="J117" s="36"/>
      <c r="K117" s="75"/>
      <c r="L117" s="75"/>
      <c r="N117"/>
    </row>
    <row r="118" spans="2:14" ht="28.8" x14ac:dyDescent="0.55000000000000004">
      <c r="B118" s="54" t="s">
        <v>92</v>
      </c>
      <c r="C118" s="62" t="s">
        <v>138</v>
      </c>
      <c r="D118" s="63" t="s">
        <v>259</v>
      </c>
      <c r="E118" s="63" t="s">
        <v>140</v>
      </c>
      <c r="F118" s="63" t="s">
        <v>261</v>
      </c>
      <c r="G118" s="38" t="s">
        <v>122</v>
      </c>
      <c r="H118" s="38" t="s">
        <v>87</v>
      </c>
      <c r="I118" s="36">
        <v>5</v>
      </c>
      <c r="J118" s="36"/>
      <c r="K118" s="75"/>
      <c r="L118" s="75"/>
      <c r="N118"/>
    </row>
    <row r="119" spans="2:14" ht="28.8" x14ac:dyDescent="0.55000000000000004">
      <c r="B119" s="54" t="s">
        <v>92</v>
      </c>
      <c r="C119" s="62" t="s">
        <v>138</v>
      </c>
      <c r="D119" s="63" t="s">
        <v>259</v>
      </c>
      <c r="E119" s="63" t="s">
        <v>140</v>
      </c>
      <c r="F119" s="63" t="s">
        <v>262</v>
      </c>
      <c r="G119" s="38" t="s">
        <v>122</v>
      </c>
      <c r="H119" s="38" t="s">
        <v>87</v>
      </c>
      <c r="I119" s="36">
        <v>5</v>
      </c>
      <c r="J119" s="36"/>
      <c r="K119" s="75"/>
      <c r="L119" s="75"/>
      <c r="N119"/>
    </row>
    <row r="120" spans="2:14" ht="28.8" x14ac:dyDescent="0.55000000000000004">
      <c r="B120" s="54" t="s">
        <v>92</v>
      </c>
      <c r="C120" s="62" t="s">
        <v>138</v>
      </c>
      <c r="D120" s="63" t="s">
        <v>263</v>
      </c>
      <c r="E120" s="63" t="s">
        <v>140</v>
      </c>
      <c r="F120" s="63" t="s">
        <v>264</v>
      </c>
      <c r="G120" s="38" t="s">
        <v>122</v>
      </c>
      <c r="H120" s="38" t="s">
        <v>87</v>
      </c>
      <c r="I120" s="36">
        <v>5</v>
      </c>
      <c r="J120" s="36"/>
      <c r="K120" s="75"/>
      <c r="L120" s="75"/>
      <c r="N120"/>
    </row>
    <row r="121" spans="2:14" ht="43.2" x14ac:dyDescent="0.55000000000000004">
      <c r="B121" s="54" t="s">
        <v>92</v>
      </c>
      <c r="C121" s="62" t="s">
        <v>138</v>
      </c>
      <c r="D121" s="63" t="s">
        <v>263</v>
      </c>
      <c r="E121" s="63" t="s">
        <v>140</v>
      </c>
      <c r="F121" s="63" t="s">
        <v>265</v>
      </c>
      <c r="G121" s="38" t="s">
        <v>122</v>
      </c>
      <c r="H121" s="38" t="s">
        <v>87</v>
      </c>
      <c r="I121" s="36">
        <v>5</v>
      </c>
      <c r="J121" s="36"/>
      <c r="K121" s="75"/>
      <c r="L121" s="75"/>
      <c r="N121"/>
    </row>
    <row r="122" spans="2:14" ht="28.8" x14ac:dyDescent="0.55000000000000004">
      <c r="B122" s="54" t="s">
        <v>92</v>
      </c>
      <c r="C122" s="62" t="s">
        <v>138</v>
      </c>
      <c r="D122" s="63" t="s">
        <v>263</v>
      </c>
      <c r="E122" s="63" t="s">
        <v>140</v>
      </c>
      <c r="F122" s="63" t="s">
        <v>266</v>
      </c>
      <c r="G122" s="38" t="s">
        <v>122</v>
      </c>
      <c r="H122" s="38" t="s">
        <v>87</v>
      </c>
      <c r="I122" s="36">
        <v>5</v>
      </c>
      <c r="J122" s="36"/>
      <c r="K122" s="75"/>
      <c r="L122" s="75"/>
      <c r="N122"/>
    </row>
    <row r="123" spans="2:14" ht="28.8" x14ac:dyDescent="0.55000000000000004">
      <c r="B123" s="54" t="s">
        <v>92</v>
      </c>
      <c r="C123" s="62" t="s">
        <v>138</v>
      </c>
      <c r="D123" s="63" t="s">
        <v>263</v>
      </c>
      <c r="E123" s="63" t="s">
        <v>140</v>
      </c>
      <c r="F123" s="63" t="s">
        <v>267</v>
      </c>
      <c r="G123" s="38" t="s">
        <v>122</v>
      </c>
      <c r="H123" s="38" t="s">
        <v>87</v>
      </c>
      <c r="I123" s="36">
        <v>5</v>
      </c>
      <c r="J123" s="36"/>
      <c r="K123" s="75"/>
      <c r="L123" s="75"/>
      <c r="N123"/>
    </row>
    <row r="124" spans="2:14" ht="43.2" x14ac:dyDescent="0.55000000000000004">
      <c r="B124" s="54" t="s">
        <v>92</v>
      </c>
      <c r="C124" s="62" t="s">
        <v>138</v>
      </c>
      <c r="D124" s="63" t="s">
        <v>263</v>
      </c>
      <c r="E124" s="63" t="s">
        <v>268</v>
      </c>
      <c r="F124" s="63" t="s">
        <v>269</v>
      </c>
      <c r="G124" s="38" t="s">
        <v>122</v>
      </c>
      <c r="H124" s="38" t="s">
        <v>87</v>
      </c>
      <c r="I124" s="36">
        <v>5</v>
      </c>
      <c r="J124" s="36"/>
      <c r="K124" s="75"/>
      <c r="L124" s="75"/>
      <c r="N124"/>
    </row>
    <row r="125" spans="2:14" ht="28.8" x14ac:dyDescent="0.55000000000000004">
      <c r="B125" s="54" t="s">
        <v>92</v>
      </c>
      <c r="C125" s="62" t="s">
        <v>138</v>
      </c>
      <c r="D125" s="63" t="s">
        <v>270</v>
      </c>
      <c r="E125" s="63" t="s">
        <v>140</v>
      </c>
      <c r="F125" s="63" t="s">
        <v>271</v>
      </c>
      <c r="G125" s="38" t="s">
        <v>122</v>
      </c>
      <c r="H125" s="38" t="s">
        <v>87</v>
      </c>
      <c r="I125" s="36">
        <v>5</v>
      </c>
      <c r="J125" s="36"/>
      <c r="K125" s="75"/>
      <c r="L125" s="75"/>
      <c r="N125"/>
    </row>
    <row r="126" spans="2:14" ht="28.8" x14ac:dyDescent="0.55000000000000004">
      <c r="B126" s="54" t="s">
        <v>92</v>
      </c>
      <c r="C126" s="62" t="s">
        <v>138</v>
      </c>
      <c r="D126" s="63" t="s">
        <v>270</v>
      </c>
      <c r="E126" s="63" t="s">
        <v>140</v>
      </c>
      <c r="F126" s="63" t="s">
        <v>272</v>
      </c>
      <c r="G126" s="38" t="s">
        <v>122</v>
      </c>
      <c r="H126" s="38" t="s">
        <v>87</v>
      </c>
      <c r="I126" s="36">
        <v>5</v>
      </c>
      <c r="J126" s="36"/>
      <c r="K126" s="75"/>
      <c r="L126" s="75"/>
      <c r="N126"/>
    </row>
    <row r="127" spans="2:14" x14ac:dyDescent="0.55000000000000004">
      <c r="N127"/>
    </row>
    <row r="128" spans="2:14" x14ac:dyDescent="0.55000000000000004">
      <c r="N128"/>
    </row>
    <row r="129" spans="14:14" x14ac:dyDescent="0.55000000000000004">
      <c r="N129"/>
    </row>
    <row r="130" spans="14:14" x14ac:dyDescent="0.55000000000000004">
      <c r="N130"/>
    </row>
    <row r="131" spans="14:14" x14ac:dyDescent="0.55000000000000004">
      <c r="N131"/>
    </row>
    <row r="132" spans="14:14" x14ac:dyDescent="0.55000000000000004">
      <c r="N132"/>
    </row>
    <row r="133" spans="14:14" x14ac:dyDescent="0.55000000000000004">
      <c r="N133"/>
    </row>
    <row r="134" spans="14:14" x14ac:dyDescent="0.55000000000000004">
      <c r="N134"/>
    </row>
    <row r="135" spans="14:14" x14ac:dyDescent="0.55000000000000004">
      <c r="N135"/>
    </row>
    <row r="136" spans="14:14" x14ac:dyDescent="0.55000000000000004">
      <c r="N136"/>
    </row>
    <row r="137" spans="14:14" x14ac:dyDescent="0.55000000000000004">
      <c r="N137"/>
    </row>
    <row r="138" spans="14:14" x14ac:dyDescent="0.55000000000000004">
      <c r="N138"/>
    </row>
    <row r="139" spans="14:14" x14ac:dyDescent="0.55000000000000004">
      <c r="N139"/>
    </row>
    <row r="140" spans="14:14" x14ac:dyDescent="0.55000000000000004">
      <c r="N140"/>
    </row>
    <row r="141" spans="14:14" x14ac:dyDescent="0.55000000000000004">
      <c r="N141"/>
    </row>
    <row r="142" spans="14:14" x14ac:dyDescent="0.55000000000000004">
      <c r="N142"/>
    </row>
    <row r="143" spans="14:14" x14ac:dyDescent="0.55000000000000004">
      <c r="N143"/>
    </row>
    <row r="144" spans="14:14" x14ac:dyDescent="0.55000000000000004">
      <c r="N144"/>
    </row>
    <row r="145" spans="14:14" x14ac:dyDescent="0.55000000000000004">
      <c r="N145"/>
    </row>
    <row r="146" spans="14:14" x14ac:dyDescent="0.55000000000000004">
      <c r="N146"/>
    </row>
    <row r="147" spans="14:14" x14ac:dyDescent="0.55000000000000004">
      <c r="N147"/>
    </row>
    <row r="148" spans="14:14" x14ac:dyDescent="0.55000000000000004">
      <c r="N148"/>
    </row>
    <row r="149" spans="14:14" x14ac:dyDescent="0.55000000000000004">
      <c r="N149"/>
    </row>
    <row r="150" spans="14:14" x14ac:dyDescent="0.55000000000000004">
      <c r="N150"/>
    </row>
    <row r="151" spans="14:14" x14ac:dyDescent="0.55000000000000004">
      <c r="N151"/>
    </row>
    <row r="152" spans="14:14" x14ac:dyDescent="0.55000000000000004">
      <c r="N152"/>
    </row>
    <row r="153" spans="14:14" x14ac:dyDescent="0.55000000000000004">
      <c r="N153"/>
    </row>
    <row r="154" spans="14:14" x14ac:dyDescent="0.55000000000000004">
      <c r="N154"/>
    </row>
    <row r="155" spans="14:14" x14ac:dyDescent="0.55000000000000004">
      <c r="N155"/>
    </row>
    <row r="156" spans="14:14" x14ac:dyDescent="0.55000000000000004">
      <c r="N156"/>
    </row>
    <row r="157" spans="14:14" x14ac:dyDescent="0.55000000000000004">
      <c r="N157"/>
    </row>
    <row r="158" spans="14:14" x14ac:dyDescent="0.55000000000000004">
      <c r="N158"/>
    </row>
    <row r="159" spans="14:14" x14ac:dyDescent="0.55000000000000004">
      <c r="N159"/>
    </row>
    <row r="160" spans="14:14" x14ac:dyDescent="0.55000000000000004">
      <c r="N160"/>
    </row>
    <row r="161" spans="14:14" x14ac:dyDescent="0.55000000000000004">
      <c r="N161"/>
    </row>
    <row r="162" spans="14:14" x14ac:dyDescent="0.55000000000000004">
      <c r="N162"/>
    </row>
    <row r="163" spans="14:14" x14ac:dyDescent="0.55000000000000004">
      <c r="N163"/>
    </row>
    <row r="164" spans="14:14" x14ac:dyDescent="0.55000000000000004">
      <c r="N164"/>
    </row>
    <row r="165" spans="14:14" x14ac:dyDescent="0.55000000000000004">
      <c r="N165"/>
    </row>
    <row r="166" spans="14:14" x14ac:dyDescent="0.55000000000000004">
      <c r="N166"/>
    </row>
    <row r="167" spans="14:14" x14ac:dyDescent="0.55000000000000004">
      <c r="N167"/>
    </row>
    <row r="168" spans="14:14" x14ac:dyDescent="0.55000000000000004">
      <c r="N168"/>
    </row>
    <row r="169" spans="14:14" x14ac:dyDescent="0.55000000000000004">
      <c r="N169"/>
    </row>
    <row r="170" spans="14:14" x14ac:dyDescent="0.55000000000000004">
      <c r="N170"/>
    </row>
    <row r="171" spans="14:14" x14ac:dyDescent="0.55000000000000004">
      <c r="N171"/>
    </row>
    <row r="172" spans="14:14" x14ac:dyDescent="0.55000000000000004">
      <c r="N172"/>
    </row>
    <row r="173" spans="14:14" x14ac:dyDescent="0.55000000000000004">
      <c r="N173"/>
    </row>
    <row r="174" spans="14:14" x14ac:dyDescent="0.55000000000000004">
      <c r="N174"/>
    </row>
    <row r="175" spans="14:14" x14ac:dyDescent="0.55000000000000004">
      <c r="N175"/>
    </row>
    <row r="176" spans="14:14" x14ac:dyDescent="0.55000000000000004">
      <c r="N176"/>
    </row>
    <row r="177" spans="14:14" x14ac:dyDescent="0.55000000000000004">
      <c r="N177"/>
    </row>
    <row r="178" spans="14:14" x14ac:dyDescent="0.55000000000000004">
      <c r="N178"/>
    </row>
    <row r="179" spans="14:14" x14ac:dyDescent="0.55000000000000004">
      <c r="N179"/>
    </row>
    <row r="180" spans="14:14" x14ac:dyDescent="0.55000000000000004">
      <c r="N180"/>
    </row>
    <row r="181" spans="14:14" x14ac:dyDescent="0.55000000000000004">
      <c r="N181"/>
    </row>
    <row r="182" spans="14:14" x14ac:dyDescent="0.55000000000000004">
      <c r="N182"/>
    </row>
    <row r="183" spans="14:14" x14ac:dyDescent="0.55000000000000004">
      <c r="N183"/>
    </row>
    <row r="184" spans="14:14" x14ac:dyDescent="0.55000000000000004">
      <c r="N184"/>
    </row>
    <row r="185" spans="14:14" x14ac:dyDescent="0.55000000000000004">
      <c r="N185"/>
    </row>
    <row r="186" spans="14:14" x14ac:dyDescent="0.55000000000000004">
      <c r="N186"/>
    </row>
    <row r="187" spans="14:14" x14ac:dyDescent="0.55000000000000004">
      <c r="N187"/>
    </row>
    <row r="188" spans="14:14" x14ac:dyDescent="0.55000000000000004">
      <c r="N188"/>
    </row>
    <row r="189" spans="14:14" x14ac:dyDescent="0.55000000000000004">
      <c r="N189"/>
    </row>
    <row r="190" spans="14:14" x14ac:dyDescent="0.55000000000000004">
      <c r="N190"/>
    </row>
    <row r="191" spans="14:14" x14ac:dyDescent="0.55000000000000004">
      <c r="N191"/>
    </row>
    <row r="192" spans="14:14" x14ac:dyDescent="0.55000000000000004">
      <c r="N192"/>
    </row>
    <row r="193" spans="14:14" x14ac:dyDescent="0.55000000000000004">
      <c r="N193"/>
    </row>
    <row r="194" spans="14:14" x14ac:dyDescent="0.55000000000000004">
      <c r="N194"/>
    </row>
    <row r="195" spans="14:14" x14ac:dyDescent="0.55000000000000004">
      <c r="N195"/>
    </row>
    <row r="196" spans="14:14" x14ac:dyDescent="0.55000000000000004">
      <c r="N196"/>
    </row>
    <row r="197" spans="14:14" x14ac:dyDescent="0.55000000000000004">
      <c r="N197"/>
    </row>
    <row r="198" spans="14:14" x14ac:dyDescent="0.55000000000000004">
      <c r="N198"/>
    </row>
    <row r="199" spans="14:14" x14ac:dyDescent="0.55000000000000004">
      <c r="N199"/>
    </row>
    <row r="200" spans="14:14" x14ac:dyDescent="0.55000000000000004">
      <c r="N200"/>
    </row>
    <row r="201" spans="14:14" x14ac:dyDescent="0.55000000000000004">
      <c r="N201"/>
    </row>
    <row r="202" spans="14:14" x14ac:dyDescent="0.55000000000000004">
      <c r="N202"/>
    </row>
    <row r="203" spans="14:14" x14ac:dyDescent="0.55000000000000004">
      <c r="N203"/>
    </row>
    <row r="204" spans="14:14" x14ac:dyDescent="0.55000000000000004">
      <c r="N204"/>
    </row>
    <row r="205" spans="14:14" x14ac:dyDescent="0.55000000000000004">
      <c r="N205"/>
    </row>
    <row r="206" spans="14:14" x14ac:dyDescent="0.55000000000000004">
      <c r="N206"/>
    </row>
    <row r="207" spans="14:14" x14ac:dyDescent="0.55000000000000004">
      <c r="N207"/>
    </row>
    <row r="208" spans="14:14" x14ac:dyDescent="0.55000000000000004">
      <c r="N208"/>
    </row>
    <row r="209" spans="14:14" x14ac:dyDescent="0.55000000000000004">
      <c r="N209"/>
    </row>
    <row r="210" spans="14:14" x14ac:dyDescent="0.55000000000000004">
      <c r="N210"/>
    </row>
    <row r="211" spans="14:14" x14ac:dyDescent="0.55000000000000004">
      <c r="N211"/>
    </row>
    <row r="212" spans="14:14" x14ac:dyDescent="0.55000000000000004">
      <c r="N212"/>
    </row>
    <row r="213" spans="14:14" x14ac:dyDescent="0.55000000000000004">
      <c r="N213"/>
    </row>
    <row r="214" spans="14:14" x14ac:dyDescent="0.55000000000000004">
      <c r="N214"/>
    </row>
    <row r="215" spans="14:14" x14ac:dyDescent="0.55000000000000004">
      <c r="N215"/>
    </row>
    <row r="216" spans="14:14" x14ac:dyDescent="0.55000000000000004">
      <c r="N216"/>
    </row>
    <row r="217" spans="14:14" x14ac:dyDescent="0.55000000000000004">
      <c r="N217"/>
    </row>
    <row r="218" spans="14:14" x14ac:dyDescent="0.55000000000000004">
      <c r="N218"/>
    </row>
    <row r="219" spans="14:14" x14ac:dyDescent="0.55000000000000004">
      <c r="N219"/>
    </row>
    <row r="220" spans="14:14" x14ac:dyDescent="0.55000000000000004">
      <c r="N220"/>
    </row>
    <row r="221" spans="14:14" x14ac:dyDescent="0.55000000000000004">
      <c r="N221"/>
    </row>
    <row r="222" spans="14:14" x14ac:dyDescent="0.55000000000000004">
      <c r="N222"/>
    </row>
    <row r="223" spans="14:14" x14ac:dyDescent="0.55000000000000004">
      <c r="N223"/>
    </row>
    <row r="224" spans="14:14" x14ac:dyDescent="0.55000000000000004">
      <c r="N224"/>
    </row>
    <row r="225" spans="14:14" x14ac:dyDescent="0.55000000000000004">
      <c r="N225"/>
    </row>
    <row r="226" spans="14:14" x14ac:dyDescent="0.55000000000000004">
      <c r="N226"/>
    </row>
    <row r="227" spans="14:14" x14ac:dyDescent="0.55000000000000004">
      <c r="N227"/>
    </row>
    <row r="228" spans="14:14" x14ac:dyDescent="0.55000000000000004">
      <c r="N228"/>
    </row>
    <row r="229" spans="14:14" x14ac:dyDescent="0.55000000000000004">
      <c r="N229"/>
    </row>
    <row r="230" spans="14:14" x14ac:dyDescent="0.55000000000000004">
      <c r="N230"/>
    </row>
    <row r="231" spans="14:14" x14ac:dyDescent="0.55000000000000004">
      <c r="N231"/>
    </row>
    <row r="232" spans="14:14" x14ac:dyDescent="0.55000000000000004">
      <c r="N232"/>
    </row>
    <row r="233" spans="14:14" x14ac:dyDescent="0.55000000000000004">
      <c r="N233"/>
    </row>
    <row r="234" spans="14:14" x14ac:dyDescent="0.55000000000000004">
      <c r="N234"/>
    </row>
    <row r="235" spans="14:14" x14ac:dyDescent="0.55000000000000004">
      <c r="N235"/>
    </row>
    <row r="236" spans="14:14" x14ac:dyDescent="0.55000000000000004">
      <c r="N236"/>
    </row>
    <row r="237" spans="14:14" x14ac:dyDescent="0.55000000000000004">
      <c r="N237"/>
    </row>
    <row r="238" spans="14:14" x14ac:dyDescent="0.55000000000000004">
      <c r="N238"/>
    </row>
    <row r="239" spans="14:14" x14ac:dyDescent="0.55000000000000004">
      <c r="N239"/>
    </row>
    <row r="240" spans="14:14" x14ac:dyDescent="0.55000000000000004">
      <c r="N240"/>
    </row>
    <row r="241" spans="14:14" x14ac:dyDescent="0.55000000000000004">
      <c r="N241"/>
    </row>
    <row r="242" spans="14:14" x14ac:dyDescent="0.55000000000000004">
      <c r="N242"/>
    </row>
    <row r="243" spans="14:14" x14ac:dyDescent="0.55000000000000004">
      <c r="N243"/>
    </row>
    <row r="244" spans="14:14" x14ac:dyDescent="0.55000000000000004">
      <c r="N244"/>
    </row>
    <row r="245" spans="14:14" x14ac:dyDescent="0.55000000000000004">
      <c r="N245"/>
    </row>
    <row r="246" spans="14:14" x14ac:dyDescent="0.55000000000000004">
      <c r="N246"/>
    </row>
    <row r="247" spans="14:14" x14ac:dyDescent="0.55000000000000004">
      <c r="N247"/>
    </row>
    <row r="248" spans="14:14" x14ac:dyDescent="0.55000000000000004">
      <c r="N248"/>
    </row>
    <row r="249" spans="14:14" x14ac:dyDescent="0.55000000000000004">
      <c r="N249"/>
    </row>
    <row r="250" spans="14:14" x14ac:dyDescent="0.55000000000000004">
      <c r="N250"/>
    </row>
    <row r="251" spans="14:14" x14ac:dyDescent="0.55000000000000004">
      <c r="N251"/>
    </row>
    <row r="252" spans="14:14" x14ac:dyDescent="0.55000000000000004">
      <c r="N252"/>
    </row>
    <row r="253" spans="14:14" x14ac:dyDescent="0.55000000000000004">
      <c r="N253"/>
    </row>
    <row r="254" spans="14:14" x14ac:dyDescent="0.55000000000000004">
      <c r="N254"/>
    </row>
    <row r="255" spans="14:14" x14ac:dyDescent="0.55000000000000004">
      <c r="N255"/>
    </row>
    <row r="256" spans="14:14" x14ac:dyDescent="0.55000000000000004">
      <c r="N256"/>
    </row>
    <row r="257" spans="14:14" x14ac:dyDescent="0.55000000000000004">
      <c r="N257"/>
    </row>
    <row r="258" spans="14:14" x14ac:dyDescent="0.55000000000000004">
      <c r="N258"/>
    </row>
    <row r="259" spans="14:14" x14ac:dyDescent="0.55000000000000004">
      <c r="N259"/>
    </row>
    <row r="260" spans="14:14" x14ac:dyDescent="0.55000000000000004">
      <c r="N260"/>
    </row>
    <row r="261" spans="14:14" x14ac:dyDescent="0.55000000000000004">
      <c r="N261"/>
    </row>
    <row r="262" spans="14:14" x14ac:dyDescent="0.55000000000000004">
      <c r="N262"/>
    </row>
    <row r="263" spans="14:14" x14ac:dyDescent="0.55000000000000004">
      <c r="N263"/>
    </row>
    <row r="264" spans="14:14" x14ac:dyDescent="0.55000000000000004">
      <c r="N264"/>
    </row>
    <row r="265" spans="14:14" x14ac:dyDescent="0.55000000000000004">
      <c r="N265"/>
    </row>
    <row r="266" spans="14:14" x14ac:dyDescent="0.55000000000000004">
      <c r="N266"/>
    </row>
    <row r="267" spans="14:14" x14ac:dyDescent="0.55000000000000004">
      <c r="N267"/>
    </row>
    <row r="268" spans="14:14" x14ac:dyDescent="0.55000000000000004">
      <c r="N268"/>
    </row>
    <row r="269" spans="14:14" x14ac:dyDescent="0.55000000000000004">
      <c r="N269"/>
    </row>
    <row r="270" spans="14:14" x14ac:dyDescent="0.55000000000000004">
      <c r="N270"/>
    </row>
    <row r="271" spans="14:14" x14ac:dyDescent="0.55000000000000004">
      <c r="N271"/>
    </row>
    <row r="272" spans="14:14" x14ac:dyDescent="0.55000000000000004">
      <c r="N272"/>
    </row>
    <row r="273" spans="14:14" x14ac:dyDescent="0.55000000000000004">
      <c r="N273"/>
    </row>
    <row r="274" spans="14:14" x14ac:dyDescent="0.55000000000000004">
      <c r="N274"/>
    </row>
    <row r="275" spans="14:14" x14ac:dyDescent="0.55000000000000004">
      <c r="N275"/>
    </row>
    <row r="276" spans="14:14" x14ac:dyDescent="0.55000000000000004">
      <c r="N276"/>
    </row>
    <row r="277" spans="14:14" x14ac:dyDescent="0.55000000000000004">
      <c r="N277"/>
    </row>
    <row r="278" spans="14:14" x14ac:dyDescent="0.55000000000000004">
      <c r="N278"/>
    </row>
    <row r="279" spans="14:14" x14ac:dyDescent="0.55000000000000004">
      <c r="N279"/>
    </row>
    <row r="280" spans="14:14" x14ac:dyDescent="0.55000000000000004">
      <c r="N280"/>
    </row>
    <row r="281" spans="14:14" x14ac:dyDescent="0.55000000000000004">
      <c r="N281"/>
    </row>
    <row r="282" spans="14:14" x14ac:dyDescent="0.55000000000000004">
      <c r="N282"/>
    </row>
    <row r="283" spans="14:14" x14ac:dyDescent="0.55000000000000004">
      <c r="N283"/>
    </row>
    <row r="284" spans="14:14" x14ac:dyDescent="0.55000000000000004">
      <c r="N284"/>
    </row>
    <row r="285" spans="14:14" x14ac:dyDescent="0.55000000000000004">
      <c r="N285"/>
    </row>
    <row r="286" spans="14:14" x14ac:dyDescent="0.55000000000000004">
      <c r="N286"/>
    </row>
    <row r="287" spans="14:14" x14ac:dyDescent="0.55000000000000004">
      <c r="N287"/>
    </row>
    <row r="288" spans="14:14" x14ac:dyDescent="0.55000000000000004">
      <c r="N288"/>
    </row>
    <row r="289" spans="14:14" x14ac:dyDescent="0.55000000000000004">
      <c r="N289"/>
    </row>
    <row r="290" spans="14:14" x14ac:dyDescent="0.55000000000000004">
      <c r="N290"/>
    </row>
    <row r="291" spans="14:14" x14ac:dyDescent="0.55000000000000004">
      <c r="N291"/>
    </row>
    <row r="292" spans="14:14" x14ac:dyDescent="0.55000000000000004">
      <c r="N292"/>
    </row>
    <row r="293" spans="14:14" x14ac:dyDescent="0.55000000000000004">
      <c r="N293"/>
    </row>
    <row r="294" spans="14:14" x14ac:dyDescent="0.55000000000000004">
      <c r="N294"/>
    </row>
    <row r="295" spans="14:14" x14ac:dyDescent="0.55000000000000004">
      <c r="N295"/>
    </row>
    <row r="296" spans="14:14" x14ac:dyDescent="0.55000000000000004">
      <c r="N296"/>
    </row>
    <row r="297" spans="14:14" x14ac:dyDescent="0.55000000000000004">
      <c r="N297"/>
    </row>
    <row r="298" spans="14:14" x14ac:dyDescent="0.55000000000000004">
      <c r="N298"/>
    </row>
    <row r="299" spans="14:14" x14ac:dyDescent="0.55000000000000004">
      <c r="N299"/>
    </row>
    <row r="300" spans="14:14" x14ac:dyDescent="0.55000000000000004">
      <c r="N300"/>
    </row>
    <row r="301" spans="14:14" x14ac:dyDescent="0.55000000000000004">
      <c r="N301"/>
    </row>
    <row r="302" spans="14:14" x14ac:dyDescent="0.55000000000000004">
      <c r="N302"/>
    </row>
    <row r="303" spans="14:14" x14ac:dyDescent="0.55000000000000004">
      <c r="N303"/>
    </row>
    <row r="304" spans="14:14" x14ac:dyDescent="0.55000000000000004">
      <c r="N304"/>
    </row>
    <row r="305" spans="14:14" x14ac:dyDescent="0.55000000000000004">
      <c r="N305"/>
    </row>
    <row r="306" spans="14:14" x14ac:dyDescent="0.55000000000000004">
      <c r="N306"/>
    </row>
    <row r="307" spans="14:14" x14ac:dyDescent="0.55000000000000004">
      <c r="N307"/>
    </row>
    <row r="308" spans="14:14" x14ac:dyDescent="0.55000000000000004">
      <c r="N308"/>
    </row>
    <row r="309" spans="14:14" x14ac:dyDescent="0.55000000000000004">
      <c r="N309"/>
    </row>
    <row r="310" spans="14:14" x14ac:dyDescent="0.55000000000000004">
      <c r="N310"/>
    </row>
    <row r="311" spans="14:14" x14ac:dyDescent="0.55000000000000004">
      <c r="N311"/>
    </row>
    <row r="312" spans="14:14" x14ac:dyDescent="0.55000000000000004">
      <c r="N312"/>
    </row>
    <row r="313" spans="14:14" x14ac:dyDescent="0.55000000000000004">
      <c r="N313"/>
    </row>
    <row r="314" spans="14:14" x14ac:dyDescent="0.55000000000000004">
      <c r="N314"/>
    </row>
    <row r="315" spans="14:14" x14ac:dyDescent="0.55000000000000004">
      <c r="N315"/>
    </row>
    <row r="316" spans="14:14" x14ac:dyDescent="0.55000000000000004">
      <c r="N316"/>
    </row>
    <row r="317" spans="14:14" x14ac:dyDescent="0.55000000000000004">
      <c r="N317"/>
    </row>
    <row r="318" spans="14:14" x14ac:dyDescent="0.55000000000000004">
      <c r="N318"/>
    </row>
    <row r="319" spans="14:14" x14ac:dyDescent="0.55000000000000004">
      <c r="N319"/>
    </row>
    <row r="320" spans="14:14" x14ac:dyDescent="0.55000000000000004">
      <c r="N320"/>
    </row>
    <row r="321" spans="14:14" x14ac:dyDescent="0.55000000000000004">
      <c r="N321"/>
    </row>
    <row r="322" spans="14:14" x14ac:dyDescent="0.55000000000000004">
      <c r="N322"/>
    </row>
    <row r="323" spans="14:14" x14ac:dyDescent="0.55000000000000004">
      <c r="N323"/>
    </row>
    <row r="324" spans="14:14" x14ac:dyDescent="0.55000000000000004">
      <c r="N324"/>
    </row>
    <row r="325" spans="14:14" x14ac:dyDescent="0.55000000000000004">
      <c r="N325"/>
    </row>
    <row r="326" spans="14:14" x14ac:dyDescent="0.55000000000000004">
      <c r="N326"/>
    </row>
    <row r="327" spans="14:14" x14ac:dyDescent="0.55000000000000004">
      <c r="N327"/>
    </row>
    <row r="328" spans="14:14" x14ac:dyDescent="0.55000000000000004">
      <c r="N328"/>
    </row>
    <row r="329" spans="14:14" x14ac:dyDescent="0.55000000000000004">
      <c r="N329"/>
    </row>
    <row r="330" spans="14:14" x14ac:dyDescent="0.55000000000000004">
      <c r="N330"/>
    </row>
    <row r="331" spans="14:14" x14ac:dyDescent="0.55000000000000004">
      <c r="N331"/>
    </row>
    <row r="332" spans="14:14" x14ac:dyDescent="0.55000000000000004">
      <c r="N332"/>
    </row>
    <row r="333" spans="14:14" x14ac:dyDescent="0.55000000000000004">
      <c r="N333"/>
    </row>
    <row r="334" spans="14:14" x14ac:dyDescent="0.55000000000000004">
      <c r="N334"/>
    </row>
    <row r="335" spans="14:14" x14ac:dyDescent="0.55000000000000004">
      <c r="N335"/>
    </row>
    <row r="336" spans="14:14" x14ac:dyDescent="0.55000000000000004">
      <c r="N336"/>
    </row>
    <row r="337" spans="14:14" x14ac:dyDescent="0.55000000000000004">
      <c r="N337"/>
    </row>
    <row r="338" spans="14:14" x14ac:dyDescent="0.55000000000000004">
      <c r="N338"/>
    </row>
    <row r="339" spans="14:14" x14ac:dyDescent="0.55000000000000004">
      <c r="N339"/>
    </row>
    <row r="340" spans="14:14" x14ac:dyDescent="0.55000000000000004">
      <c r="N340"/>
    </row>
    <row r="341" spans="14:14" x14ac:dyDescent="0.55000000000000004">
      <c r="N341"/>
    </row>
    <row r="342" spans="14:14" x14ac:dyDescent="0.55000000000000004">
      <c r="N342"/>
    </row>
    <row r="343" spans="14:14" x14ac:dyDescent="0.55000000000000004">
      <c r="N343"/>
    </row>
    <row r="344" spans="14:14" x14ac:dyDescent="0.55000000000000004">
      <c r="N344"/>
    </row>
    <row r="345" spans="14:14" x14ac:dyDescent="0.55000000000000004">
      <c r="N345"/>
    </row>
    <row r="346" spans="14:14" x14ac:dyDescent="0.55000000000000004">
      <c r="N346"/>
    </row>
    <row r="347" spans="14:14" x14ac:dyDescent="0.55000000000000004">
      <c r="N347"/>
    </row>
    <row r="348" spans="14:14" x14ac:dyDescent="0.55000000000000004">
      <c r="N348"/>
    </row>
    <row r="349" spans="14:14" x14ac:dyDescent="0.55000000000000004">
      <c r="N349"/>
    </row>
    <row r="350" spans="14:14" x14ac:dyDescent="0.55000000000000004">
      <c r="N350"/>
    </row>
    <row r="351" spans="14:14" x14ac:dyDescent="0.55000000000000004">
      <c r="N351"/>
    </row>
    <row r="352" spans="14:14" x14ac:dyDescent="0.55000000000000004">
      <c r="N352"/>
    </row>
    <row r="353" spans="14:14" x14ac:dyDescent="0.55000000000000004">
      <c r="N353"/>
    </row>
    <row r="354" spans="14:14" x14ac:dyDescent="0.55000000000000004">
      <c r="N354"/>
    </row>
    <row r="355" spans="14:14" x14ac:dyDescent="0.55000000000000004">
      <c r="N355"/>
    </row>
    <row r="356" spans="14:14" x14ac:dyDescent="0.55000000000000004">
      <c r="N356"/>
    </row>
    <row r="357" spans="14:14" x14ac:dyDescent="0.55000000000000004">
      <c r="N357"/>
    </row>
    <row r="358" spans="14:14" x14ac:dyDescent="0.55000000000000004">
      <c r="N358"/>
    </row>
    <row r="359" spans="14:14" x14ac:dyDescent="0.55000000000000004">
      <c r="N359"/>
    </row>
    <row r="360" spans="14:14" x14ac:dyDescent="0.55000000000000004">
      <c r="N360"/>
    </row>
    <row r="361" spans="14:14" x14ac:dyDescent="0.55000000000000004">
      <c r="N361"/>
    </row>
    <row r="362" spans="14:14" x14ac:dyDescent="0.55000000000000004">
      <c r="N362"/>
    </row>
    <row r="363" spans="14:14" x14ac:dyDescent="0.55000000000000004">
      <c r="N363"/>
    </row>
    <row r="364" spans="14:14" x14ac:dyDescent="0.55000000000000004">
      <c r="N364"/>
    </row>
  </sheetData>
  <autoFilter ref="B7:R126" xr:uid="{9CE6213F-DF30-438A-8493-F33013243469}"/>
  <mergeCells count="1">
    <mergeCell ref="F5:H5"/>
  </mergeCells>
  <dataValidations count="1">
    <dataValidation type="list" allowBlank="1" showInputMessage="1" showErrorMessage="1" sqref="J8:J126" xr:uid="{C3A260D1-B29C-4A3E-8692-60EA9508AB28}">
      <formula1>"TAK, NIE"</formula1>
    </dataValidation>
  </dataValidations>
  <pageMargins left="0.7" right="0.7" top="0.75" bottom="0.75" header="0.3" footer="0.3"/>
  <pageSetup paperSize="9" scale="2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 nr 1 wdrożenie</vt:lpstr>
      <vt:lpstr>Tabela nr 2 funkcje punktowane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Gałuszka Sylwia</dc:creator>
  <cp:keywords/>
  <dc:description/>
  <cp:lastModifiedBy>Gałuszka Sylwia</cp:lastModifiedBy>
  <cp:revision/>
  <cp:lastPrinted>2025-04-09T11:27:27Z</cp:lastPrinted>
  <dcterms:created xsi:type="dcterms:W3CDTF">2025-03-07T12:43:38Z</dcterms:created>
  <dcterms:modified xsi:type="dcterms:W3CDTF">2025-04-09T11:29:26Z</dcterms:modified>
  <cp:category/>
  <cp:contentStatus/>
</cp:coreProperties>
</file>