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stępowania 2023 r\operator płatności\Dokumenty w wersji edytowalnej - do publikacji ostateczne\"/>
    </mc:Choice>
  </mc:AlternateContent>
  <xr:revisionPtr revIDLastSave="0" documentId="13_ncr:1_{F63C1984-EC72-405E-946C-76341CE7B512}" xr6:coauthVersionLast="47" xr6:coauthVersionMax="47" xr10:uidLastSave="{00000000-0000-0000-0000-000000000000}"/>
  <bookViews>
    <workbookView xWindow="-28920" yWindow="-4095" windowWidth="29040" windowHeight="15840" xr2:uid="{25A84777-A1BA-4CA6-9208-7A099FA046AD}"/>
  </bookViews>
  <sheets>
    <sheet name="Formularz ofertowy ost" sheetId="1" r:id="rId1"/>
  </sheets>
  <definedNames>
    <definedName name="_xlnm.Print_Area" localSheetId="0">'Formularz ofertowy ost'!$A$2:$J$99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J26" i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E79" i="1" l="1"/>
  <c r="E78" i="1"/>
  <c r="E77" i="1"/>
  <c r="E73" i="1"/>
  <c r="G73" i="1" s="1"/>
  <c r="C86" i="1" s="1"/>
  <c r="C67" i="1"/>
  <c r="C68" i="1" s="1"/>
  <c r="C85" i="1" s="1"/>
  <c r="G42" i="1"/>
  <c r="I42" i="1" s="1"/>
  <c r="G41" i="1"/>
  <c r="I41" i="1" s="1"/>
  <c r="G40" i="1"/>
  <c r="I40" i="1" s="1"/>
  <c r="H25" i="1"/>
  <c r="H9" i="1"/>
  <c r="J9" i="1" l="1"/>
  <c r="J25" i="1"/>
  <c r="J34" i="1" s="1"/>
  <c r="C48" i="1" s="1"/>
  <c r="I43" i="1"/>
  <c r="C49" i="1" s="1"/>
  <c r="E81" i="1"/>
  <c r="C87" i="1" s="1"/>
  <c r="C88" i="1" s="1"/>
  <c r="J20" i="1" l="1"/>
  <c r="C47" i="1" s="1"/>
  <c r="C50" i="1" s="1"/>
  <c r="B92" i="1" s="1"/>
  <c r="B97" i="1" s="1"/>
  <c r="C92" i="1" l="1"/>
</calcChain>
</file>

<file path=xl/sharedStrings.xml><?xml version="1.0" encoding="utf-8"?>
<sst xmlns="http://schemas.openxmlformats.org/spreadsheetml/2006/main" count="135" uniqueCount="99">
  <si>
    <t>Szczegółowy formularz ofertowy</t>
  </si>
  <si>
    <t>1.</t>
  </si>
  <si>
    <t>Opłaty zmienne w ramach usługi Operatora Płatności</t>
  </si>
  <si>
    <t>a)</t>
  </si>
  <si>
    <r>
      <t xml:space="preserve">Za usługi technicznej autoryzacji i rozliczeń określone Umową, w tym rozliczenia transakcji dokonanych instrumentami płatniczymi </t>
    </r>
    <r>
      <rPr>
        <b/>
        <sz val="11"/>
        <color rgb="FF000000"/>
        <rFont val="Calibri"/>
        <family val="2"/>
        <charset val="238"/>
      </rPr>
      <t xml:space="preserve">w środowisku online </t>
    </r>
    <r>
      <rPr>
        <sz val="11"/>
        <color rgb="FF000000"/>
        <rFont val="Calibri"/>
        <family val="2"/>
        <charset val="238"/>
      </rPr>
      <t>(</t>
    </r>
    <r>
      <rPr>
        <b/>
        <sz val="11"/>
        <color rgb="FF000000"/>
        <rFont val="Calibri"/>
        <family val="2"/>
        <charset val="238"/>
      </rPr>
      <t>serwis internetowy FALA i dedykowana aplikacja mobilna</t>
    </r>
    <r>
      <rPr>
        <sz val="11"/>
        <color rgb="FF000000"/>
        <rFont val="Calibri"/>
        <family val="2"/>
        <charset val="238"/>
      </rPr>
      <t>), naliczona zostanie miesięczna opłata na rzecz Operatora Płatności (w tym organizacji kartowych) od wartości i liczby dokonanych transakcji wg wskazanego poniżej schematu:</t>
    </r>
  </si>
  <si>
    <t>Nazwa systemu płatniczego</t>
  </si>
  <si>
    <t>Opłata OP na rzecz organizacji kartowych naliczana od wartości transakcji (%)</t>
  </si>
  <si>
    <r>
      <t xml:space="preserve">Opłata dla OP naliczana od wartości transakcji (%)
</t>
    </r>
    <r>
      <rPr>
        <i/>
        <sz val="11"/>
        <color theme="1"/>
        <rFont val="Calibri"/>
        <family val="2"/>
        <charset val="238"/>
      </rPr>
      <t>nie zawiera wartości wykazanej w  kol. 2</t>
    </r>
  </si>
  <si>
    <t>Opłata dla OP naliczana od pojedynczej transakcji
(PLN)</t>
  </si>
  <si>
    <t>Szacowana liczba transakcji on-line w miesiącu</t>
  </si>
  <si>
    <t>Szacowana miesięczna wartość obrotu 
(PLN)</t>
  </si>
  <si>
    <t>Łączna Opłata miesięczna 
(PLN)</t>
  </si>
  <si>
    <t>Okres trwania umowy (liczba miesięcy)</t>
  </si>
  <si>
    <t>Wartość Opłaty w całym okresie umowy</t>
  </si>
  <si>
    <t>7=(2+3)%x6+4x5</t>
  </si>
  <si>
    <t>9=7x8</t>
  </si>
  <si>
    <t>MasterCard konsumenckie kredytowe</t>
  </si>
  <si>
    <t>MasterCard konsumenckie i debetowe</t>
  </si>
  <si>
    <t>MasterCard komercyjne biznesowe</t>
  </si>
  <si>
    <t>Maestro</t>
  </si>
  <si>
    <t>MasterCard World, MasterCard World Signia</t>
  </si>
  <si>
    <t>VISA konsumenckie obciążeniowe i kredytowe</t>
  </si>
  <si>
    <t>VISA konsumenckie debetowe</t>
  </si>
  <si>
    <t>VISA komercyjne i biznesowe</t>
  </si>
  <si>
    <t>Pozostałe karty płatnicze</t>
  </si>
  <si>
    <t>BLIK</t>
  </si>
  <si>
    <t>Przelewy bankowe</t>
  </si>
  <si>
    <t>Razem:</t>
  </si>
  <si>
    <t>b)</t>
  </si>
  <si>
    <r>
      <rPr>
        <sz val="11"/>
        <color rgb="FF000000"/>
        <rFont val="Calibri"/>
        <family val="2"/>
        <charset val="238"/>
      </rPr>
      <t xml:space="preserve">Za usługi technicznej autoryzacji i rozliczeń określone Umową, w tym rozliczenia transakcji dokonanych instrumentami płatniczymi EMV </t>
    </r>
    <r>
      <rPr>
        <b/>
        <sz val="11"/>
        <color rgb="FF000000"/>
        <rFont val="Calibri"/>
        <family val="2"/>
        <charset val="238"/>
      </rPr>
      <t>w Urządzeniach Walidujących systemu FALA</t>
    </r>
    <r>
      <rPr>
        <sz val="11"/>
        <color rgb="FF000000"/>
        <rFont val="Calibri"/>
        <family val="2"/>
        <charset val="238"/>
      </rPr>
      <t xml:space="preserve">  naliczona zostanie miesięczna opłata na rzecz Operatora Płatności (w tym organizacji kartowych) od wartości i liczby dokonanych transakcji wg wskazanego poniżej schematu:</t>
    </r>
  </si>
  <si>
    <r>
      <t xml:space="preserve">Opłata dla OP naliczana od wartości transakcji (%)
</t>
    </r>
    <r>
      <rPr>
        <i/>
        <sz val="11"/>
        <color theme="1"/>
        <rFont val="Calibri"/>
        <family val="2"/>
        <charset val="238"/>
        <scheme val="minor"/>
      </rPr>
      <t>nie zawiera wartości zawartej w  kol. 2</t>
    </r>
  </si>
  <si>
    <t>MasterCard World, MastęrCarg World Signia</t>
  </si>
  <si>
    <t>c)</t>
  </si>
  <si>
    <t>Opłata z tytułu dociążenia, odciążenia lub zwrotu danej transakcji</t>
  </si>
  <si>
    <t>Pozycja</t>
  </si>
  <si>
    <t>Koszt jednostki rozliczeniowej</t>
  </si>
  <si>
    <t>Szacowane liczba transakcji / mies.</t>
  </si>
  <si>
    <t>Wartość transakcji miesięcznie</t>
  </si>
  <si>
    <t>Łączna opłata PLN/miesiąc</t>
  </si>
  <si>
    <t>Okres trwania umowy (miesiące)</t>
  </si>
  <si>
    <t>wyrażona w:</t>
  </si>
  <si>
    <t>6=2x4x5</t>
  </si>
  <si>
    <t>8=6x7</t>
  </si>
  <si>
    <t>Transakcje dokonane instrumentami płatniczymi EMV w Urządzeniach Walidujących systemu FALA</t>
  </si>
  <si>
    <t>PLN/szt</t>
  </si>
  <si>
    <t>nd</t>
  </si>
  <si>
    <t>Transakcje dociążenia dokonane instrumentami płatniczymi w środowisku online</t>
  </si>
  <si>
    <t>% dociążenia</t>
  </si>
  <si>
    <t>Transakcje odciążenia lub zwrotu dokonane instrumentami płatniczymi w środowisku online</t>
  </si>
  <si>
    <t>PLN/zwrot</t>
  </si>
  <si>
    <t>Suma opłat zmiennych w ramach usługi Operatora Płatności</t>
  </si>
  <si>
    <t>Poz. 1 a)</t>
  </si>
  <si>
    <t>Poz. 1 b)</t>
  </si>
  <si>
    <t>Poz. 1 c)</t>
  </si>
  <si>
    <r>
      <t xml:space="preserve">Suma opłat zmiennych w ramach usługi Operatora Płatności
</t>
    </r>
    <r>
      <rPr>
        <sz val="11"/>
        <color rgb="FF000000"/>
        <rFont val="Calibri"/>
        <family val="2"/>
        <charset val="238"/>
      </rPr>
      <t>(</t>
    </r>
    <r>
      <rPr>
        <sz val="9"/>
        <color rgb="FF000000"/>
        <rFont val="Calibri"/>
        <family val="2"/>
        <charset val="238"/>
      </rPr>
      <t>Wartość należy przenieść do Formularza ofertowego)</t>
    </r>
  </si>
  <si>
    <t>2.</t>
  </si>
  <si>
    <t>Opłaty stałe w ramach usługi Operatora Płatności</t>
  </si>
  <si>
    <t>Opłata roczna (tj. płatna za każdy rok kalendarzowy obowiązywania Umowy) uzależniona od kwoty obrotu rocznego Operatora Płatności, wygenerowanego w ramach Umowy, wg poniższej tabeli:</t>
  </si>
  <si>
    <t>Obrót roczny wygenerowany w ramach Umowy</t>
  </si>
  <si>
    <t>Opłata roczna
(PLN)</t>
  </si>
  <si>
    <t>do 50 000 000,00 PLN</t>
  </si>
  <si>
    <t>50 000 000,01 PLN - 100 000 000,00 PLN</t>
  </si>
  <si>
    <t>100 000 000,01 PLN - 150 000 000,00 PLN</t>
  </si>
  <si>
    <t>150 000 000,01 PLN - 200 000 000,00 PLN</t>
  </si>
  <si>
    <t>200 000 000,01 PLN - 250 000 000,00 PLN</t>
  </si>
  <si>
    <t>250 000 000,01 PLN - 300 000 000,00 PLN</t>
  </si>
  <si>
    <t>300 000 000,01 PLN - 350 000 000,00 PLN</t>
  </si>
  <si>
    <t>powyżej 350 000 000,00 PLN</t>
  </si>
  <si>
    <r>
      <rPr>
        <b/>
        <sz val="11"/>
        <color rgb="FF000000"/>
        <rFont val="Calibri"/>
        <family val="2"/>
        <charset val="238"/>
      </rPr>
      <t>Uwaga:</t>
    </r>
    <r>
      <rPr>
        <sz val="11"/>
        <color rgb="FF000000"/>
        <rFont val="Calibri"/>
        <family val="2"/>
        <charset val="238"/>
      </rPr>
      <t xml:space="preserve"> Do oceny oferty w ramach kryterium oceny ofert oraz określenia wartości umowy zostanie przyjęta średnia  arytmetyczna zaoferowanych opłat rocznych pomnożona przez okres 5 lat obowiązywania umowy</t>
    </r>
  </si>
  <si>
    <t>Średnia arytmetyczna opłat rocznych</t>
  </si>
  <si>
    <t>Średnia arytmetyczna opłat rocznych pomnożona przez 5 lat</t>
  </si>
  <si>
    <t>Miesięczne wynagrodzenie Operatora Płatności za każde zdalnie monitorowane aktywne Urządzenie Walidujące.</t>
  </si>
  <si>
    <t>Jednostka rozliczeniowa</t>
  </si>
  <si>
    <t>Miesięczna opłata dla OP za jedno Urządzenie Walidujące</t>
  </si>
  <si>
    <t>Szacunkowa liczba Urządzeń Walidujących</t>
  </si>
  <si>
    <t>Okres trwania umowy 
(liczba miesięcy)</t>
  </si>
  <si>
    <t>4=2x3</t>
  </si>
  <si>
    <t>6=4x5</t>
  </si>
  <si>
    <t>Łączna liczba Urządzeń Walidujących systemu FALA podłączonych do Systemu Operatora Płatności w danym miesiącu oznacza największą liczbę Urządzeń Walidujących systemu FALA jednocześnie podłączonych do Systemu Operatora Płatności w danym miesiącu</t>
  </si>
  <si>
    <t>Pozostałe koszty stałe</t>
  </si>
  <si>
    <t>Opłata miesięczna PLN</t>
  </si>
  <si>
    <t>Opłata za utrzymanie funkcjonalności tokenizacji online dla schematu płatniczego Mastercard</t>
  </si>
  <si>
    <t>Zwrot kosztów za rachunek bankowy mass collect</t>
  </si>
  <si>
    <t xml:space="preserve">Opłata miesięczna za utrzymanie usług Operatora Płatności </t>
  </si>
  <si>
    <t>Inne opłaty (zsumowane w okresie czasu trwania umowy i podzielone na okres miesięczny)</t>
  </si>
  <si>
    <t>Suma opłat stałych w ramach usługi Operatora Płatności</t>
  </si>
  <si>
    <t>Poz. 2 a)</t>
  </si>
  <si>
    <t>Poz. 2 b)</t>
  </si>
  <si>
    <t>Poz. 2 c)</t>
  </si>
  <si>
    <r>
      <t xml:space="preserve">Suma opłat stałych w ramach usługi Operatora Płatności
</t>
    </r>
    <r>
      <rPr>
        <sz val="11"/>
        <color rgb="FF000000"/>
        <rFont val="Calibri"/>
        <family val="2"/>
        <charset val="238"/>
      </rPr>
      <t>(</t>
    </r>
    <r>
      <rPr>
        <sz val="9"/>
        <color rgb="FF000000"/>
        <rFont val="Calibri"/>
        <family val="2"/>
        <charset val="238"/>
      </rPr>
      <t>Wartość należy przenieść do Formularza ofertowego)</t>
    </r>
  </si>
  <si>
    <t xml:space="preserve">3. </t>
  </si>
  <si>
    <r>
      <t xml:space="preserve">Łączna wartość oferty </t>
    </r>
    <r>
      <rPr>
        <sz val="11"/>
        <color rgb="FF000000"/>
        <rFont val="Calibri"/>
        <family val="2"/>
        <charset val="238"/>
      </rPr>
      <t>(zamówienie podstawowe)</t>
    </r>
  </si>
  <si>
    <t>% opłat stałych</t>
  </si>
  <si>
    <r>
      <rPr>
        <b/>
        <sz val="11"/>
        <color rgb="FF000000"/>
        <rFont val="Calibri"/>
        <family val="2"/>
        <charset val="238"/>
      </rPr>
      <t>Uwaga:</t>
    </r>
    <r>
      <rPr>
        <sz val="11"/>
        <color rgb="FF000000"/>
        <rFont val="Calibri"/>
        <family val="2"/>
        <charset val="238"/>
      </rPr>
      <t xml:space="preserve"> Zaoferowana suma opłat stałych nie może wynosić 0 oraz nie może przekroczyć 25% całkowitej wartości oferty (zamówienia podstawowego).</t>
    </r>
  </si>
  <si>
    <t xml:space="preserve">4. </t>
  </si>
  <si>
    <t>Załącznik nr 3a do SWZ</t>
  </si>
  <si>
    <t>UWAGA:
Komórki Szczegółowego formularza ofertowego zostały zablokowane do edycji, z wyjątkiem komórek zaznaczonych na zielono przeznaczonych do wypełninia przez Wykonawcę.
W celu złożenia oferty Zamawiajacy zaleca wygenerowanie Szczegółowego formularza ofertowego do pliku pdf, a następnie podpisanie go kwalifikowanym podpisem elektronicznym.</t>
  </si>
  <si>
    <r>
      <t xml:space="preserve">Łączna wartość oferty
</t>
    </r>
    <r>
      <rPr>
        <sz val="11"/>
        <color rgb="FF000000"/>
        <rFont val="Calibri"/>
        <family val="2"/>
        <charset val="238"/>
      </rPr>
      <t xml:space="preserve">(zamówienie podstawowe wraz z  zamówieniem w ramach prawa opcji (20%))
</t>
    </r>
    <r>
      <rPr>
        <sz val="10"/>
        <color rgb="FF000000"/>
        <rFont val="Calibri"/>
        <family val="2"/>
        <charset val="238"/>
      </rPr>
      <t>(Wartość należy przenieść do Formularza ofertowego)</t>
    </r>
  </si>
  <si>
    <r>
      <t xml:space="preserve">Wartość oferty brutto
</t>
    </r>
    <r>
      <rPr>
        <sz val="12"/>
        <color rgb="FF000000"/>
        <rFont val="Calibri"/>
        <family val="2"/>
        <charset val="238"/>
      </rPr>
      <t xml:space="preserve">(zamówienie podstawowe)
</t>
    </r>
    <r>
      <rPr>
        <b/>
        <sz val="12"/>
        <color rgb="FF000000"/>
        <rFont val="Calibri"/>
        <family val="2"/>
        <charset val="238"/>
      </rPr>
      <t xml:space="preserve">[PLN]
</t>
    </r>
    <r>
      <rPr>
        <sz val="10"/>
        <color rgb="FF000000"/>
        <rFont val="Calibri"/>
        <family val="2"/>
        <charset val="238"/>
      </rPr>
      <t>(Wartość należy przenieść do Formularza ofertowego)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</si>
</sst>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.5"/>
      <name val="Times New Roman"/>
      <family val="1"/>
      <charset val="238"/>
    </font>
    <font>
      <sz val="10.5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0.5"/>
      <name val="Times New Roman"/>
      <family val="1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 vertical="center" wrapText="1" indent="6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 wrapText="1" indent="6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/>
    <xf numFmtId="3" fontId="3" fillId="0" borderId="0" xfId="0" applyNumberFormat="1" applyFont="1"/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 inden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3" xfId="0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4" fontId="0" fillId="0" borderId="0" xfId="0" applyNumberFormat="1"/>
    <xf numFmtId="0" fontId="0" fillId="0" borderId="0" xfId="0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0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0" fillId="0" borderId="9" xfId="0" applyBorder="1"/>
    <xf numFmtId="2" fontId="0" fillId="0" borderId="0" xfId="0" applyNumberFormat="1" applyAlignment="1">
      <alignment horizontal="center" vertical="center" wrapText="1"/>
    </xf>
    <xf numFmtId="3" fontId="0" fillId="0" borderId="0" xfId="0" applyNumberFormat="1"/>
    <xf numFmtId="0" fontId="14" fillId="0" borderId="2" xfId="0" applyFont="1" applyBorder="1" applyAlignment="1">
      <alignment horizontal="center" vertical="center" wrapText="1"/>
    </xf>
    <xf numFmtId="10" fontId="0" fillId="0" borderId="0" xfId="1" applyNumberFormat="1" applyFont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3" fillId="0" borderId="0" xfId="0" applyFont="1"/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 vertical="center"/>
    </xf>
    <xf numFmtId="3" fontId="11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0" fillId="0" borderId="2" xfId="0" applyFont="1" applyBorder="1"/>
    <xf numFmtId="3" fontId="10" fillId="0" borderId="2" xfId="0" applyNumberFormat="1" applyFont="1" applyBorder="1"/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vertical="center"/>
    </xf>
    <xf numFmtId="3" fontId="13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0" fontId="3" fillId="0" borderId="2" xfId="0" applyFont="1" applyBorder="1"/>
    <xf numFmtId="3" fontId="3" fillId="0" borderId="5" xfId="0" applyNumberFormat="1" applyFont="1" applyBorder="1"/>
    <xf numFmtId="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" xfId="0" applyNumberFormat="1" applyFont="1" applyFill="1" applyBorder="1" applyAlignment="1" applyProtection="1">
      <alignment vertical="center"/>
      <protection locked="0"/>
    </xf>
    <xf numFmtId="2" fontId="13" fillId="2" borderId="2" xfId="0" applyNumberFormat="1" applyFont="1" applyFill="1" applyBorder="1" applyAlignment="1" applyProtection="1">
      <alignment vertical="center"/>
      <protection locked="0"/>
    </xf>
    <xf numFmtId="4" fontId="23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11607-8AC4-49F1-B878-958A1B3CA617}">
  <sheetPr>
    <pageSetUpPr fitToPage="1"/>
  </sheetPr>
  <dimension ref="A2:N99"/>
  <sheetViews>
    <sheetView tabSelected="1" topLeftCell="A47" zoomScaleNormal="100" workbookViewId="0">
      <selection activeCell="D84" sqref="D84"/>
    </sheetView>
  </sheetViews>
  <sheetFormatPr defaultRowHeight="14.4" x14ac:dyDescent="0.3"/>
  <cols>
    <col min="2" max="2" width="42.33203125" customWidth="1"/>
    <col min="3" max="3" width="24.44140625" customWidth="1"/>
    <col min="4" max="4" width="25.88671875" customWidth="1"/>
    <col min="5" max="5" width="25.33203125" customWidth="1"/>
    <col min="6" max="10" width="21.44140625" customWidth="1"/>
    <col min="11" max="11" width="11" customWidth="1"/>
    <col min="12" max="12" width="13.109375" customWidth="1"/>
    <col min="13" max="13" width="13.6640625" customWidth="1"/>
    <col min="14" max="14" width="12.109375" bestFit="1" customWidth="1"/>
  </cols>
  <sheetData>
    <row r="2" spans="1:10" ht="21" x14ac:dyDescent="0.4">
      <c r="A2" s="1" t="s">
        <v>0</v>
      </c>
      <c r="J2" s="3" t="s">
        <v>95</v>
      </c>
    </row>
    <row r="4" spans="1:10" x14ac:dyDescent="0.3">
      <c r="A4" s="2" t="s">
        <v>1</v>
      </c>
      <c r="B4" s="3" t="s">
        <v>2</v>
      </c>
    </row>
    <row r="6" spans="1:10" ht="52.5" customHeight="1" x14ac:dyDescent="0.3">
      <c r="A6" s="4" t="s">
        <v>3</v>
      </c>
      <c r="B6" s="102" t="s">
        <v>4</v>
      </c>
      <c r="C6" s="102"/>
      <c r="D6" s="102"/>
      <c r="E6" s="102"/>
      <c r="F6" s="102"/>
      <c r="G6" s="102"/>
      <c r="H6" s="102"/>
      <c r="I6" s="102"/>
      <c r="J6" s="102"/>
    </row>
    <row r="7" spans="1:10" ht="88.5" customHeight="1" x14ac:dyDescent="0.3">
      <c r="A7" s="4"/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  <c r="I7" s="6" t="s">
        <v>12</v>
      </c>
      <c r="J7" s="6" t="s">
        <v>13</v>
      </c>
    </row>
    <row r="8" spans="1:10" ht="15.75" customHeight="1" x14ac:dyDescent="0.3">
      <c r="A8" s="4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9" t="s">
        <v>14</v>
      </c>
      <c r="I8" s="8">
        <v>8</v>
      </c>
      <c r="J8" s="8" t="s">
        <v>15</v>
      </c>
    </row>
    <row r="9" spans="1:10" ht="15.75" customHeight="1" x14ac:dyDescent="0.3">
      <c r="A9" s="4"/>
      <c r="B9" s="10" t="s">
        <v>16</v>
      </c>
      <c r="C9" s="95">
        <v>0</v>
      </c>
      <c r="D9" s="95">
        <v>0</v>
      </c>
      <c r="E9" s="95">
        <v>0</v>
      </c>
      <c r="F9" s="84">
        <v>112000</v>
      </c>
      <c r="G9" s="84">
        <v>1680000</v>
      </c>
      <c r="H9" s="85">
        <f>(C9%+D9%)*G9+E9*F9</f>
        <v>0</v>
      </c>
      <c r="I9" s="86">
        <v>56</v>
      </c>
      <c r="J9" s="87">
        <f>H9*I9</f>
        <v>0</v>
      </c>
    </row>
    <row r="10" spans="1:10" ht="15.75" customHeight="1" x14ac:dyDescent="0.3">
      <c r="A10" s="4"/>
      <c r="B10" s="10" t="s">
        <v>17</v>
      </c>
      <c r="C10" s="95">
        <v>0</v>
      </c>
      <c r="D10" s="95">
        <v>0</v>
      </c>
      <c r="E10" s="95">
        <v>0</v>
      </c>
      <c r="F10" s="84">
        <v>112000</v>
      </c>
      <c r="G10" s="84">
        <v>1680000</v>
      </c>
      <c r="H10" s="85">
        <f t="shared" ref="H10:H19" si="0">(C10%+D10%)*G10+E10*F10</f>
        <v>0</v>
      </c>
      <c r="I10" s="86">
        <v>56</v>
      </c>
      <c r="J10" s="87">
        <f t="shared" ref="J10:J19" si="1">H10*I10</f>
        <v>0</v>
      </c>
    </row>
    <row r="11" spans="1:10" ht="15.75" customHeight="1" x14ac:dyDescent="0.3">
      <c r="A11" s="4"/>
      <c r="B11" s="10" t="s">
        <v>18</v>
      </c>
      <c r="C11" s="95">
        <v>0</v>
      </c>
      <c r="D11" s="95">
        <v>0</v>
      </c>
      <c r="E11" s="95">
        <v>0</v>
      </c>
      <c r="F11" s="84">
        <v>112000</v>
      </c>
      <c r="G11" s="84">
        <v>1680000</v>
      </c>
      <c r="H11" s="85">
        <f t="shared" si="0"/>
        <v>0</v>
      </c>
      <c r="I11" s="86">
        <v>56</v>
      </c>
      <c r="J11" s="87">
        <f t="shared" si="1"/>
        <v>0</v>
      </c>
    </row>
    <row r="12" spans="1:10" ht="15.75" customHeight="1" x14ac:dyDescent="0.3">
      <c r="A12" s="4"/>
      <c r="B12" s="10" t="s">
        <v>19</v>
      </c>
      <c r="C12" s="95">
        <v>0</v>
      </c>
      <c r="D12" s="95">
        <v>0</v>
      </c>
      <c r="E12" s="95">
        <v>0</v>
      </c>
      <c r="F12" s="84">
        <v>112000</v>
      </c>
      <c r="G12" s="84">
        <v>1680000</v>
      </c>
      <c r="H12" s="85">
        <f t="shared" si="0"/>
        <v>0</v>
      </c>
      <c r="I12" s="86">
        <v>56</v>
      </c>
      <c r="J12" s="87">
        <f t="shared" si="1"/>
        <v>0</v>
      </c>
    </row>
    <row r="13" spans="1:10" ht="15.75" customHeight="1" x14ac:dyDescent="0.3">
      <c r="A13" s="4"/>
      <c r="B13" s="10" t="s">
        <v>20</v>
      </c>
      <c r="C13" s="95">
        <v>0</v>
      </c>
      <c r="D13" s="95">
        <v>0</v>
      </c>
      <c r="E13" s="95">
        <v>0</v>
      </c>
      <c r="F13" s="84">
        <v>112000</v>
      </c>
      <c r="G13" s="84">
        <v>1680000</v>
      </c>
      <c r="H13" s="85">
        <f t="shared" si="0"/>
        <v>0</v>
      </c>
      <c r="I13" s="86">
        <v>56</v>
      </c>
      <c r="J13" s="87">
        <f t="shared" si="1"/>
        <v>0</v>
      </c>
    </row>
    <row r="14" spans="1:10" ht="15.75" customHeight="1" x14ac:dyDescent="0.3">
      <c r="A14" s="4"/>
      <c r="B14" s="10" t="s">
        <v>21</v>
      </c>
      <c r="C14" s="95">
        <v>0</v>
      </c>
      <c r="D14" s="95">
        <v>0</v>
      </c>
      <c r="E14" s="95">
        <v>0</v>
      </c>
      <c r="F14" s="84">
        <v>112000</v>
      </c>
      <c r="G14" s="84">
        <v>1680000</v>
      </c>
      <c r="H14" s="85">
        <f t="shared" si="0"/>
        <v>0</v>
      </c>
      <c r="I14" s="86">
        <v>56</v>
      </c>
      <c r="J14" s="87">
        <f t="shared" si="1"/>
        <v>0</v>
      </c>
    </row>
    <row r="15" spans="1:10" ht="15.75" customHeight="1" x14ac:dyDescent="0.3">
      <c r="A15" s="4"/>
      <c r="B15" s="10" t="s">
        <v>22</v>
      </c>
      <c r="C15" s="95">
        <v>0</v>
      </c>
      <c r="D15" s="95">
        <v>0</v>
      </c>
      <c r="E15" s="95">
        <v>0</v>
      </c>
      <c r="F15" s="84">
        <v>112000</v>
      </c>
      <c r="G15" s="84">
        <v>1680000</v>
      </c>
      <c r="H15" s="85">
        <f t="shared" si="0"/>
        <v>0</v>
      </c>
      <c r="I15" s="86">
        <v>56</v>
      </c>
      <c r="J15" s="87">
        <f t="shared" si="1"/>
        <v>0</v>
      </c>
    </row>
    <row r="16" spans="1:10" ht="15.75" customHeight="1" x14ac:dyDescent="0.3">
      <c r="A16" s="4"/>
      <c r="B16" s="10" t="s">
        <v>23</v>
      </c>
      <c r="C16" s="95">
        <v>0</v>
      </c>
      <c r="D16" s="95">
        <v>0</v>
      </c>
      <c r="E16" s="95">
        <v>0</v>
      </c>
      <c r="F16" s="84">
        <v>112000</v>
      </c>
      <c r="G16" s="84">
        <v>1680000</v>
      </c>
      <c r="H16" s="85">
        <f t="shared" si="0"/>
        <v>0</v>
      </c>
      <c r="I16" s="86">
        <v>56</v>
      </c>
      <c r="J16" s="87">
        <f t="shared" si="1"/>
        <v>0</v>
      </c>
    </row>
    <row r="17" spans="1:11" ht="15.75" customHeight="1" x14ac:dyDescent="0.3">
      <c r="A17" s="4"/>
      <c r="B17" s="10" t="s">
        <v>24</v>
      </c>
      <c r="C17" s="95">
        <v>0</v>
      </c>
      <c r="D17" s="95">
        <v>0</v>
      </c>
      <c r="E17" s="95">
        <v>0</v>
      </c>
      <c r="F17" s="84">
        <v>112000</v>
      </c>
      <c r="G17" s="84">
        <v>1680000</v>
      </c>
      <c r="H17" s="85">
        <f t="shared" si="0"/>
        <v>0</v>
      </c>
      <c r="I17" s="86">
        <v>56</v>
      </c>
      <c r="J17" s="87">
        <f t="shared" si="1"/>
        <v>0</v>
      </c>
    </row>
    <row r="18" spans="1:11" ht="15.75" customHeight="1" x14ac:dyDescent="0.3">
      <c r="A18" s="4"/>
      <c r="B18" s="10" t="s">
        <v>25</v>
      </c>
      <c r="C18" s="95">
        <v>0</v>
      </c>
      <c r="D18" s="95">
        <v>0</v>
      </c>
      <c r="E18" s="95">
        <v>0</v>
      </c>
      <c r="F18" s="84">
        <v>112000</v>
      </c>
      <c r="G18" s="84">
        <v>1680000</v>
      </c>
      <c r="H18" s="85">
        <f t="shared" si="0"/>
        <v>0</v>
      </c>
      <c r="I18" s="86">
        <v>56</v>
      </c>
      <c r="J18" s="87">
        <f t="shared" si="1"/>
        <v>0</v>
      </c>
    </row>
    <row r="19" spans="1:11" ht="15.75" customHeight="1" x14ac:dyDescent="0.3">
      <c r="A19" s="4"/>
      <c r="B19" s="11" t="s">
        <v>26</v>
      </c>
      <c r="C19" s="96">
        <v>0</v>
      </c>
      <c r="D19" s="95">
        <v>0</v>
      </c>
      <c r="E19" s="95">
        <v>0</v>
      </c>
      <c r="F19" s="84">
        <v>112000</v>
      </c>
      <c r="G19" s="84">
        <v>1680000</v>
      </c>
      <c r="H19" s="85">
        <f t="shared" si="0"/>
        <v>0</v>
      </c>
      <c r="I19" s="86">
        <v>56</v>
      </c>
      <c r="J19" s="87">
        <f t="shared" si="1"/>
        <v>0</v>
      </c>
    </row>
    <row r="20" spans="1:11" x14ac:dyDescent="0.3">
      <c r="A20" s="4"/>
      <c r="B20" s="12"/>
      <c r="C20" s="12"/>
      <c r="D20" s="13"/>
      <c r="F20" s="16"/>
      <c r="G20" s="16"/>
      <c r="H20" s="16"/>
      <c r="I20" s="88" t="s">
        <v>27</v>
      </c>
      <c r="J20" s="89">
        <f>SUM(J9:J19)</f>
        <v>0</v>
      </c>
    </row>
    <row r="21" spans="1:11" x14ac:dyDescent="0.3">
      <c r="A21" s="4"/>
      <c r="B21" s="14"/>
      <c r="C21" s="14"/>
      <c r="D21" s="15"/>
      <c r="E21" s="81"/>
      <c r="F21" s="16"/>
      <c r="G21" s="16"/>
      <c r="H21" s="16"/>
      <c r="I21" s="16"/>
      <c r="J21" s="16"/>
    </row>
    <row r="22" spans="1:11" ht="61.5" customHeight="1" x14ac:dyDescent="0.3">
      <c r="A22" s="4" t="s">
        <v>28</v>
      </c>
      <c r="B22" s="102" t="s">
        <v>29</v>
      </c>
      <c r="C22" s="102"/>
      <c r="D22" s="102"/>
      <c r="E22" s="102"/>
      <c r="F22" s="102"/>
      <c r="G22" s="102"/>
      <c r="H22" s="102"/>
      <c r="I22" s="102"/>
      <c r="J22" s="102"/>
    </row>
    <row r="23" spans="1:11" ht="75.75" customHeight="1" x14ac:dyDescent="0.3">
      <c r="A23" s="4"/>
      <c r="B23" s="17" t="s">
        <v>5</v>
      </c>
      <c r="C23" s="18" t="s">
        <v>6</v>
      </c>
      <c r="D23" s="18" t="s">
        <v>30</v>
      </c>
      <c r="E23" s="18" t="s">
        <v>8</v>
      </c>
      <c r="F23" s="6" t="s">
        <v>9</v>
      </c>
      <c r="G23" s="6" t="s">
        <v>10</v>
      </c>
      <c r="H23" s="7" t="s">
        <v>11</v>
      </c>
      <c r="I23" s="6" t="s">
        <v>12</v>
      </c>
      <c r="J23" s="18" t="s">
        <v>13</v>
      </c>
    </row>
    <row r="24" spans="1:11" ht="15.75" customHeight="1" x14ac:dyDescent="0.3">
      <c r="A24" s="4"/>
      <c r="B24" s="8">
        <v>1</v>
      </c>
      <c r="C24" s="8">
        <v>2</v>
      </c>
      <c r="D24" s="8">
        <v>3</v>
      </c>
      <c r="E24" s="8">
        <v>4</v>
      </c>
      <c r="F24" s="8">
        <v>5</v>
      </c>
      <c r="G24" s="8">
        <v>6</v>
      </c>
      <c r="H24" s="9" t="s">
        <v>14</v>
      </c>
      <c r="I24" s="8">
        <v>8</v>
      </c>
      <c r="J24" s="8" t="s">
        <v>15</v>
      </c>
    </row>
    <row r="25" spans="1:11" ht="15.75" customHeight="1" x14ac:dyDescent="0.3">
      <c r="A25" s="4"/>
      <c r="B25" s="19" t="s">
        <v>16</v>
      </c>
      <c r="C25" s="97">
        <v>0</v>
      </c>
      <c r="D25" s="97">
        <v>0</v>
      </c>
      <c r="E25" s="97">
        <v>0</v>
      </c>
      <c r="F25" s="90">
        <v>133000</v>
      </c>
      <c r="G25" s="90">
        <v>532000</v>
      </c>
      <c r="H25" s="91">
        <f>(C25%+D25%)*G25+E25*F25</f>
        <v>0</v>
      </c>
      <c r="I25" s="92">
        <v>56</v>
      </c>
      <c r="J25" s="91">
        <f>H25*I25</f>
        <v>0</v>
      </c>
    </row>
    <row r="26" spans="1:11" ht="15.75" customHeight="1" x14ac:dyDescent="0.3">
      <c r="A26" s="4"/>
      <c r="B26" s="19" t="s">
        <v>17</v>
      </c>
      <c r="C26" s="97">
        <v>0</v>
      </c>
      <c r="D26" s="97">
        <v>0</v>
      </c>
      <c r="E26" s="97">
        <v>0</v>
      </c>
      <c r="F26" s="90">
        <v>133000</v>
      </c>
      <c r="G26" s="90">
        <v>532000</v>
      </c>
      <c r="H26" s="91">
        <f t="shared" ref="H26:H33" si="2">(C26%+D26%)*G26+E26*F26</f>
        <v>0</v>
      </c>
      <c r="I26" s="92">
        <v>56</v>
      </c>
      <c r="J26" s="91">
        <f t="shared" ref="J26:J33" si="3">H26*I26</f>
        <v>0</v>
      </c>
    </row>
    <row r="27" spans="1:11" ht="15.75" customHeight="1" x14ac:dyDescent="0.3">
      <c r="A27" s="4"/>
      <c r="B27" s="19" t="s">
        <v>18</v>
      </c>
      <c r="C27" s="97">
        <v>0</v>
      </c>
      <c r="D27" s="97">
        <v>0</v>
      </c>
      <c r="E27" s="97">
        <v>0</v>
      </c>
      <c r="F27" s="90">
        <v>133000</v>
      </c>
      <c r="G27" s="90">
        <v>532000</v>
      </c>
      <c r="H27" s="91">
        <f t="shared" si="2"/>
        <v>0</v>
      </c>
      <c r="I27" s="92">
        <v>56</v>
      </c>
      <c r="J27" s="91">
        <f t="shared" si="3"/>
        <v>0</v>
      </c>
      <c r="K27" s="20"/>
    </row>
    <row r="28" spans="1:11" ht="15.75" customHeight="1" x14ac:dyDescent="0.3">
      <c r="A28" s="4"/>
      <c r="B28" s="19" t="s">
        <v>19</v>
      </c>
      <c r="C28" s="97">
        <v>0</v>
      </c>
      <c r="D28" s="97">
        <v>0</v>
      </c>
      <c r="E28" s="97">
        <v>0</v>
      </c>
      <c r="F28" s="90">
        <v>133000</v>
      </c>
      <c r="G28" s="90">
        <v>532000</v>
      </c>
      <c r="H28" s="91">
        <f t="shared" si="2"/>
        <v>0</v>
      </c>
      <c r="I28" s="92">
        <v>56</v>
      </c>
      <c r="J28" s="91">
        <f t="shared" si="3"/>
        <v>0</v>
      </c>
    </row>
    <row r="29" spans="1:11" ht="15.75" customHeight="1" x14ac:dyDescent="0.3">
      <c r="A29" s="4"/>
      <c r="B29" s="19" t="s">
        <v>31</v>
      </c>
      <c r="C29" s="97">
        <v>0</v>
      </c>
      <c r="D29" s="97">
        <v>0</v>
      </c>
      <c r="E29" s="97">
        <v>0</v>
      </c>
      <c r="F29" s="90">
        <v>133000</v>
      </c>
      <c r="G29" s="90">
        <v>532000</v>
      </c>
      <c r="H29" s="91">
        <f t="shared" si="2"/>
        <v>0</v>
      </c>
      <c r="I29" s="92">
        <v>56</v>
      </c>
      <c r="J29" s="91">
        <f t="shared" si="3"/>
        <v>0</v>
      </c>
    </row>
    <row r="30" spans="1:11" ht="15.75" customHeight="1" x14ac:dyDescent="0.3">
      <c r="A30" s="4"/>
      <c r="B30" s="19" t="s">
        <v>21</v>
      </c>
      <c r="C30" s="97">
        <v>0</v>
      </c>
      <c r="D30" s="97">
        <v>0</v>
      </c>
      <c r="E30" s="97">
        <v>0</v>
      </c>
      <c r="F30" s="90">
        <v>133000</v>
      </c>
      <c r="G30" s="90">
        <v>532000</v>
      </c>
      <c r="H30" s="91">
        <f t="shared" si="2"/>
        <v>0</v>
      </c>
      <c r="I30" s="92">
        <v>56</v>
      </c>
      <c r="J30" s="91">
        <f t="shared" si="3"/>
        <v>0</v>
      </c>
    </row>
    <row r="31" spans="1:11" ht="15.75" customHeight="1" x14ac:dyDescent="0.3">
      <c r="A31" s="4"/>
      <c r="B31" s="19" t="s">
        <v>22</v>
      </c>
      <c r="C31" s="97">
        <v>0</v>
      </c>
      <c r="D31" s="97">
        <v>0</v>
      </c>
      <c r="E31" s="97">
        <v>0</v>
      </c>
      <c r="F31" s="90">
        <v>133000</v>
      </c>
      <c r="G31" s="90">
        <v>532000</v>
      </c>
      <c r="H31" s="91">
        <f t="shared" si="2"/>
        <v>0</v>
      </c>
      <c r="I31" s="92">
        <v>56</v>
      </c>
      <c r="J31" s="91">
        <f t="shared" si="3"/>
        <v>0</v>
      </c>
    </row>
    <row r="32" spans="1:11" ht="15.75" customHeight="1" x14ac:dyDescent="0.3">
      <c r="A32" s="4"/>
      <c r="B32" s="19" t="s">
        <v>23</v>
      </c>
      <c r="C32" s="97">
        <v>0</v>
      </c>
      <c r="D32" s="97">
        <v>0</v>
      </c>
      <c r="E32" s="97">
        <v>0</v>
      </c>
      <c r="F32" s="90">
        <v>133000</v>
      </c>
      <c r="G32" s="90">
        <v>532000</v>
      </c>
      <c r="H32" s="91">
        <f t="shared" si="2"/>
        <v>0</v>
      </c>
      <c r="I32" s="92">
        <v>56</v>
      </c>
      <c r="J32" s="91">
        <f t="shared" si="3"/>
        <v>0</v>
      </c>
    </row>
    <row r="33" spans="1:13" ht="15.75" customHeight="1" x14ac:dyDescent="0.3">
      <c r="A33" s="4"/>
      <c r="B33" s="19" t="s">
        <v>24</v>
      </c>
      <c r="C33" s="97">
        <v>0</v>
      </c>
      <c r="D33" s="97">
        <v>0</v>
      </c>
      <c r="E33" s="97">
        <v>0</v>
      </c>
      <c r="F33" s="90">
        <v>133000</v>
      </c>
      <c r="G33" s="90">
        <v>532000</v>
      </c>
      <c r="H33" s="91">
        <f t="shared" si="2"/>
        <v>0</v>
      </c>
      <c r="I33" s="92">
        <v>56</v>
      </c>
      <c r="J33" s="91">
        <f t="shared" si="3"/>
        <v>0</v>
      </c>
    </row>
    <row r="34" spans="1:13" x14ac:dyDescent="0.3">
      <c r="A34" s="4"/>
      <c r="F34" s="21"/>
      <c r="G34" s="21"/>
      <c r="H34" s="21"/>
      <c r="I34" s="93" t="s">
        <v>27</v>
      </c>
      <c r="J34" s="94">
        <f>SUM(J25:J33)</f>
        <v>0</v>
      </c>
    </row>
    <row r="35" spans="1:13" x14ac:dyDescent="0.3">
      <c r="A35" s="4"/>
      <c r="E35" s="82"/>
      <c r="F35" s="21"/>
      <c r="G35" s="21"/>
      <c r="H35" s="21"/>
      <c r="I35" s="21"/>
      <c r="J35" s="21"/>
    </row>
    <row r="36" spans="1:13" ht="20.25" customHeight="1" x14ac:dyDescent="0.3">
      <c r="A36" s="4" t="s">
        <v>32</v>
      </c>
      <c r="B36" s="22" t="s">
        <v>33</v>
      </c>
      <c r="C36" s="22"/>
    </row>
    <row r="37" spans="1:13" ht="20.25" customHeight="1" x14ac:dyDescent="0.3">
      <c r="A37" s="23"/>
      <c r="B37" s="103" t="s">
        <v>34</v>
      </c>
      <c r="C37" s="103" t="s">
        <v>35</v>
      </c>
      <c r="D37" s="103"/>
      <c r="E37" s="104" t="s">
        <v>36</v>
      </c>
      <c r="F37" s="105" t="s">
        <v>37</v>
      </c>
      <c r="G37" s="105" t="s">
        <v>38</v>
      </c>
      <c r="H37" s="105" t="s">
        <v>39</v>
      </c>
      <c r="I37" s="105" t="s">
        <v>13</v>
      </c>
      <c r="K37" s="24"/>
    </row>
    <row r="38" spans="1:13" ht="20.25" customHeight="1" x14ac:dyDescent="0.3">
      <c r="A38" s="23"/>
      <c r="B38" s="103"/>
      <c r="C38" s="25"/>
      <c r="D38" s="26" t="s">
        <v>40</v>
      </c>
      <c r="E38" s="104"/>
      <c r="F38" s="105"/>
      <c r="G38" s="105"/>
      <c r="H38" s="105"/>
      <c r="I38" s="105"/>
      <c r="K38" s="24"/>
    </row>
    <row r="39" spans="1:13" ht="15.75" customHeight="1" x14ac:dyDescent="0.3">
      <c r="A39" s="23"/>
      <c r="B39" s="27">
        <v>1</v>
      </c>
      <c r="C39" s="27">
        <v>2</v>
      </c>
      <c r="D39" s="28">
        <v>3</v>
      </c>
      <c r="E39" s="27">
        <v>4</v>
      </c>
      <c r="F39" s="27">
        <v>5</v>
      </c>
      <c r="G39" s="27" t="s">
        <v>41</v>
      </c>
      <c r="H39" s="27">
        <v>7</v>
      </c>
      <c r="I39" s="27" t="s">
        <v>42</v>
      </c>
      <c r="K39" s="24"/>
    </row>
    <row r="40" spans="1:13" ht="56.25" customHeight="1" x14ac:dyDescent="0.3">
      <c r="A40" s="29"/>
      <c r="B40" s="30" t="s">
        <v>43</v>
      </c>
      <c r="C40" s="98">
        <v>0</v>
      </c>
      <c r="D40" s="31" t="s">
        <v>44</v>
      </c>
      <c r="E40" s="32">
        <v>10</v>
      </c>
      <c r="F40" s="33" t="s">
        <v>45</v>
      </c>
      <c r="G40" s="34">
        <f>C40*E40</f>
        <v>0</v>
      </c>
      <c r="H40" s="35">
        <v>56</v>
      </c>
      <c r="I40" s="36">
        <f>G40*H40</f>
        <v>0</v>
      </c>
      <c r="J40" s="37"/>
      <c r="K40" s="3"/>
      <c r="L40" s="37"/>
      <c r="M40" s="37"/>
    </row>
    <row r="41" spans="1:13" ht="34.5" customHeight="1" x14ac:dyDescent="0.3">
      <c r="A41" s="29"/>
      <c r="B41" s="30" t="s">
        <v>46</v>
      </c>
      <c r="C41" s="99">
        <v>0</v>
      </c>
      <c r="D41" s="31" t="s">
        <v>47</v>
      </c>
      <c r="E41" s="33" t="s">
        <v>45</v>
      </c>
      <c r="F41" s="32">
        <v>100</v>
      </c>
      <c r="G41" s="35">
        <f>C41%*F41</f>
        <v>0</v>
      </c>
      <c r="H41" s="35">
        <v>56</v>
      </c>
      <c r="I41" s="36">
        <f t="shared" ref="I41" si="4">G41*H41</f>
        <v>0</v>
      </c>
      <c r="J41" s="37"/>
      <c r="K41" s="3"/>
      <c r="L41" s="37"/>
      <c r="M41" s="37"/>
    </row>
    <row r="42" spans="1:13" ht="34.5" customHeight="1" x14ac:dyDescent="0.3">
      <c r="A42" s="29"/>
      <c r="B42" s="30" t="s">
        <v>48</v>
      </c>
      <c r="C42" s="98">
        <v>0</v>
      </c>
      <c r="D42" s="31" t="s">
        <v>49</v>
      </c>
      <c r="E42" s="32">
        <v>10</v>
      </c>
      <c r="F42" s="33" t="s">
        <v>45</v>
      </c>
      <c r="G42" s="35">
        <f>C42*E42</f>
        <v>0</v>
      </c>
      <c r="H42" s="38">
        <v>56</v>
      </c>
      <c r="I42" s="39">
        <f>G42*H42</f>
        <v>0</v>
      </c>
      <c r="J42" s="37"/>
      <c r="K42" s="3"/>
      <c r="L42" s="37"/>
      <c r="M42" s="37"/>
    </row>
    <row r="43" spans="1:13" ht="15" customHeight="1" x14ac:dyDescent="0.3">
      <c r="A43" s="4"/>
      <c r="B43" s="40"/>
      <c r="C43" s="41"/>
      <c r="D43" s="42"/>
      <c r="E43" s="43"/>
      <c r="F43" s="44"/>
      <c r="G43" s="45"/>
      <c r="H43" s="83" t="s">
        <v>27</v>
      </c>
      <c r="I43" s="36">
        <f>SUM(I40:I42)</f>
        <v>0</v>
      </c>
      <c r="J43" s="46"/>
    </row>
    <row r="44" spans="1:13" ht="15" customHeight="1" x14ac:dyDescent="0.3">
      <c r="A44" s="4"/>
      <c r="B44" s="40"/>
      <c r="C44" s="41"/>
      <c r="D44" s="42"/>
      <c r="E44" s="43"/>
      <c r="F44" s="44"/>
      <c r="G44" s="45"/>
      <c r="H44" s="47"/>
      <c r="I44" s="48"/>
      <c r="J44" s="46"/>
    </row>
    <row r="45" spans="1:13" ht="19.5" customHeight="1" x14ac:dyDescent="0.3">
      <c r="A45" s="4"/>
      <c r="B45" s="49" t="s">
        <v>50</v>
      </c>
      <c r="C45" s="50"/>
      <c r="D45" s="51"/>
      <c r="E45" s="52"/>
      <c r="J45" s="46"/>
    </row>
    <row r="46" spans="1:13" ht="42.75" customHeight="1" x14ac:dyDescent="0.3">
      <c r="A46" s="4"/>
      <c r="B46" s="18" t="s">
        <v>34</v>
      </c>
      <c r="C46" s="18" t="s">
        <v>13</v>
      </c>
      <c r="D46" s="51"/>
      <c r="E46" s="52"/>
      <c r="J46" s="46"/>
    </row>
    <row r="47" spans="1:13" ht="19.5" customHeight="1" x14ac:dyDescent="0.3">
      <c r="A47" s="4"/>
      <c r="B47" s="19" t="s">
        <v>51</v>
      </c>
      <c r="C47" s="53">
        <f>J20</f>
        <v>0</v>
      </c>
      <c r="D47" s="51"/>
      <c r="E47" s="52"/>
      <c r="J47" s="46"/>
    </row>
    <row r="48" spans="1:13" ht="19.5" customHeight="1" x14ac:dyDescent="0.3">
      <c r="B48" s="19" t="s">
        <v>52</v>
      </c>
      <c r="C48" s="53">
        <f>J34</f>
        <v>0</v>
      </c>
      <c r="E48" s="52"/>
      <c r="F48" s="46"/>
      <c r="G48" s="46"/>
      <c r="J48" s="46"/>
    </row>
    <row r="49" spans="1:14" ht="19.5" customHeight="1" thickBot="1" x14ac:dyDescent="0.35">
      <c r="A49" s="49"/>
      <c r="B49" s="19" t="s">
        <v>53</v>
      </c>
      <c r="C49" s="112">
        <f>I43</f>
        <v>0</v>
      </c>
      <c r="D49" s="48"/>
      <c r="E49" s="52"/>
      <c r="F49" s="46"/>
      <c r="G49" s="46"/>
      <c r="J49" s="46"/>
    </row>
    <row r="50" spans="1:14" ht="72.75" customHeight="1" thickBot="1" x14ac:dyDescent="0.35">
      <c r="A50" s="49"/>
      <c r="B50" s="111" t="s">
        <v>54</v>
      </c>
      <c r="C50" s="113">
        <f>SUM(C47:C49)</f>
        <v>0</v>
      </c>
      <c r="D50" s="48"/>
      <c r="E50" s="52"/>
      <c r="F50" s="46"/>
      <c r="G50" s="46"/>
      <c r="J50" s="46"/>
    </row>
    <row r="51" spans="1:14" ht="15.75" customHeight="1" x14ac:dyDescent="0.3">
      <c r="A51" s="49"/>
      <c r="B51" s="54"/>
      <c r="C51" s="50"/>
      <c r="D51" s="48"/>
      <c r="E51" s="52"/>
      <c r="F51" s="46"/>
      <c r="G51" s="46"/>
      <c r="J51" s="46"/>
    </row>
    <row r="52" spans="1:14" ht="16.5" customHeight="1" x14ac:dyDescent="0.3">
      <c r="A52" s="55" t="s">
        <v>55</v>
      </c>
      <c r="B52" s="49" t="s">
        <v>56</v>
      </c>
      <c r="C52" s="50"/>
      <c r="D52" s="51"/>
      <c r="E52" s="52"/>
      <c r="J52" s="46"/>
    </row>
    <row r="53" spans="1:14" ht="16.5" customHeight="1" x14ac:dyDescent="0.3">
      <c r="A53" s="55"/>
      <c r="B53" s="49"/>
      <c r="C53" s="50"/>
      <c r="D53" s="51"/>
      <c r="E53" s="52"/>
      <c r="J53" s="46"/>
    </row>
    <row r="54" spans="1:14" ht="33.75" customHeight="1" x14ac:dyDescent="0.3">
      <c r="A54" s="4" t="s">
        <v>3</v>
      </c>
      <c r="B54" s="107" t="s">
        <v>57</v>
      </c>
      <c r="C54" s="107"/>
      <c r="D54" s="107"/>
      <c r="E54" s="107"/>
      <c r="F54" s="107"/>
      <c r="G54" s="54"/>
      <c r="H54" s="54"/>
      <c r="I54" s="54"/>
      <c r="J54" s="56"/>
      <c r="K54" s="57"/>
      <c r="L54" s="57"/>
      <c r="M54" s="57"/>
      <c r="N54" s="57"/>
    </row>
    <row r="55" spans="1:14" ht="25.2" x14ac:dyDescent="0.3">
      <c r="A55" s="4"/>
      <c r="B55" s="58" t="s">
        <v>58</v>
      </c>
      <c r="C55" s="59" t="s">
        <v>59</v>
      </c>
      <c r="D55" s="60"/>
      <c r="E55" s="61"/>
      <c r="G55" s="62"/>
    </row>
    <row r="56" spans="1:14" x14ac:dyDescent="0.3">
      <c r="A56" s="4"/>
      <c r="B56" s="63" t="s">
        <v>60</v>
      </c>
      <c r="C56" s="100">
        <v>0</v>
      </c>
      <c r="G56" s="64"/>
    </row>
    <row r="57" spans="1:14" x14ac:dyDescent="0.3">
      <c r="A57" s="4"/>
      <c r="B57" s="63" t="s">
        <v>61</v>
      </c>
      <c r="C57" s="100">
        <v>0</v>
      </c>
    </row>
    <row r="58" spans="1:14" x14ac:dyDescent="0.3">
      <c r="A58" s="4"/>
      <c r="B58" s="63" t="s">
        <v>62</v>
      </c>
      <c r="C58" s="100">
        <v>0</v>
      </c>
      <c r="E58" s="62"/>
    </row>
    <row r="59" spans="1:14" x14ac:dyDescent="0.3">
      <c r="A59" s="4"/>
      <c r="B59" s="63" t="s">
        <v>63</v>
      </c>
      <c r="C59" s="100">
        <v>0</v>
      </c>
    </row>
    <row r="60" spans="1:14" x14ac:dyDescent="0.3">
      <c r="A60" s="4"/>
      <c r="B60" s="63" t="s">
        <v>64</v>
      </c>
      <c r="C60" s="100">
        <v>0</v>
      </c>
    </row>
    <row r="61" spans="1:14" x14ac:dyDescent="0.3">
      <c r="A61" s="4"/>
      <c r="B61" s="63" t="s">
        <v>65</v>
      </c>
      <c r="C61" s="100">
        <v>0</v>
      </c>
    </row>
    <row r="62" spans="1:14" x14ac:dyDescent="0.3">
      <c r="A62" s="4"/>
      <c r="B62" s="63" t="s">
        <v>66</v>
      </c>
      <c r="C62" s="100">
        <v>0</v>
      </c>
      <c r="E62" s="21"/>
      <c r="F62" s="22"/>
    </row>
    <row r="63" spans="1:14" x14ac:dyDescent="0.3">
      <c r="A63" s="4"/>
      <c r="B63" s="63" t="s">
        <v>67</v>
      </c>
      <c r="C63" s="100">
        <v>0</v>
      </c>
      <c r="E63" s="21"/>
      <c r="F63" s="22"/>
    </row>
    <row r="64" spans="1:14" x14ac:dyDescent="0.3">
      <c r="A64" s="4"/>
    </row>
    <row r="65" spans="1:10" ht="29.25" customHeight="1" x14ac:dyDescent="0.3">
      <c r="A65" s="4"/>
      <c r="B65" s="108" t="s">
        <v>68</v>
      </c>
      <c r="C65" s="108"/>
      <c r="D65" s="108"/>
      <c r="E65" s="108"/>
    </row>
    <row r="66" spans="1:10" ht="9.75" customHeight="1" x14ac:dyDescent="0.3">
      <c r="A66" s="4"/>
      <c r="B66" s="65"/>
      <c r="C66" s="65"/>
      <c r="D66" s="65"/>
      <c r="E66" s="65"/>
    </row>
    <row r="67" spans="1:10" ht="29.25" customHeight="1" x14ac:dyDescent="0.3">
      <c r="A67" s="4"/>
      <c r="B67" s="66" t="s">
        <v>69</v>
      </c>
      <c r="C67" s="67">
        <f>AVERAGE(C56:C63)</f>
        <v>0</v>
      </c>
      <c r="D67" s="65"/>
      <c r="E67" s="65"/>
    </row>
    <row r="68" spans="1:10" ht="29.25" customHeight="1" x14ac:dyDescent="0.3">
      <c r="A68" s="4"/>
      <c r="B68" s="66" t="s">
        <v>70</v>
      </c>
      <c r="C68" s="67">
        <f>C67*5</f>
        <v>0</v>
      </c>
      <c r="D68" s="65"/>
      <c r="E68" s="65"/>
    </row>
    <row r="69" spans="1:10" ht="14.25" customHeight="1" x14ac:dyDescent="0.3">
      <c r="A69" s="4"/>
      <c r="B69" s="65"/>
      <c r="C69" s="68"/>
      <c r="D69" s="65"/>
      <c r="E69" s="65"/>
    </row>
    <row r="70" spans="1:10" ht="39.75" customHeight="1" x14ac:dyDescent="0.3">
      <c r="A70" s="4" t="s">
        <v>28</v>
      </c>
      <c r="B70" s="109" t="s">
        <v>71</v>
      </c>
      <c r="C70" s="109"/>
      <c r="D70" s="109"/>
      <c r="E70" s="109"/>
      <c r="F70" s="109"/>
      <c r="G70" s="109"/>
      <c r="I70" s="62"/>
    </row>
    <row r="71" spans="1:10" ht="63.75" customHeight="1" x14ac:dyDescent="0.3">
      <c r="A71" s="4"/>
      <c r="B71" s="18" t="s">
        <v>72</v>
      </c>
      <c r="C71" s="18" t="s">
        <v>73</v>
      </c>
      <c r="D71" s="18" t="s">
        <v>74</v>
      </c>
      <c r="E71" s="18" t="s">
        <v>38</v>
      </c>
      <c r="F71" s="6" t="s">
        <v>75</v>
      </c>
      <c r="G71" s="18" t="s">
        <v>13</v>
      </c>
      <c r="I71" s="46"/>
      <c r="J71" s="62"/>
    </row>
    <row r="72" spans="1:10" ht="15" customHeight="1" x14ac:dyDescent="0.3">
      <c r="A72" s="4"/>
      <c r="B72" s="27">
        <v>1</v>
      </c>
      <c r="C72" s="27">
        <v>2</v>
      </c>
      <c r="D72" s="27">
        <v>3</v>
      </c>
      <c r="E72" s="27" t="s">
        <v>76</v>
      </c>
      <c r="F72" s="27">
        <v>5</v>
      </c>
      <c r="G72" s="27" t="s">
        <v>77</v>
      </c>
      <c r="I72" s="46"/>
      <c r="J72" s="62"/>
    </row>
    <row r="73" spans="1:10" ht="86.4" x14ac:dyDescent="0.3">
      <c r="A73" s="4"/>
      <c r="B73" s="19" t="s">
        <v>78</v>
      </c>
      <c r="C73" s="101">
        <v>0</v>
      </c>
      <c r="D73" s="69">
        <v>6774</v>
      </c>
      <c r="E73" s="34">
        <f>C73*D73</f>
        <v>0</v>
      </c>
      <c r="F73" s="35">
        <v>56</v>
      </c>
      <c r="G73" s="36">
        <f>E73*F73</f>
        <v>0</v>
      </c>
      <c r="I73" s="62"/>
      <c r="J73" s="46"/>
    </row>
    <row r="74" spans="1:10" x14ac:dyDescent="0.3">
      <c r="A74" s="4"/>
      <c r="B74" s="54"/>
      <c r="C74" s="50"/>
      <c r="D74" s="51"/>
      <c r="E74" s="52"/>
      <c r="F74" s="49"/>
      <c r="G74" s="48"/>
      <c r="I74" s="46"/>
      <c r="J74" s="46"/>
    </row>
    <row r="75" spans="1:10" ht="23.25" customHeight="1" x14ac:dyDescent="0.3">
      <c r="A75" s="4" t="s">
        <v>32</v>
      </c>
      <c r="B75" s="54" t="s">
        <v>79</v>
      </c>
      <c r="C75" s="50"/>
      <c r="D75" s="51"/>
      <c r="E75" s="52"/>
      <c r="F75" s="49"/>
      <c r="G75" s="48"/>
      <c r="J75" s="46"/>
    </row>
    <row r="76" spans="1:10" ht="43.5" customHeight="1" x14ac:dyDescent="0.3">
      <c r="B76" s="26" t="s">
        <v>34</v>
      </c>
      <c r="C76" s="70" t="s">
        <v>80</v>
      </c>
      <c r="D76" s="6" t="s">
        <v>75</v>
      </c>
      <c r="E76" s="18" t="s">
        <v>13</v>
      </c>
      <c r="H76" s="46"/>
    </row>
    <row r="77" spans="1:10" ht="43.5" customHeight="1" x14ac:dyDescent="0.3">
      <c r="B77" s="19" t="s">
        <v>81</v>
      </c>
      <c r="C77" s="98">
        <v>0</v>
      </c>
      <c r="D77" s="71">
        <v>56</v>
      </c>
      <c r="E77" s="36">
        <f>C77*D77</f>
        <v>0</v>
      </c>
      <c r="H77" s="46"/>
    </row>
    <row r="78" spans="1:10" ht="36.75" customHeight="1" x14ac:dyDescent="0.3">
      <c r="A78" s="72"/>
      <c r="B78" s="19" t="s">
        <v>82</v>
      </c>
      <c r="C78" s="98">
        <v>0</v>
      </c>
      <c r="D78" s="35">
        <v>56</v>
      </c>
      <c r="E78" s="36">
        <f t="shared" ref="E78" si="5">C78*D78</f>
        <v>0</v>
      </c>
      <c r="F78" s="21"/>
      <c r="G78" s="73"/>
    </row>
    <row r="79" spans="1:10" ht="36.75" customHeight="1" x14ac:dyDescent="0.3">
      <c r="A79" s="4"/>
      <c r="B79" s="19" t="s">
        <v>83</v>
      </c>
      <c r="C79" s="98">
        <v>0</v>
      </c>
      <c r="D79" s="35">
        <v>56</v>
      </c>
      <c r="E79" s="36">
        <f>C79*D79</f>
        <v>0</v>
      </c>
      <c r="F79" s="48"/>
      <c r="G79" s="61"/>
    </row>
    <row r="80" spans="1:10" ht="45" customHeight="1" x14ac:dyDescent="0.3">
      <c r="A80" s="72"/>
      <c r="B80" s="19" t="s">
        <v>84</v>
      </c>
      <c r="C80" s="98">
        <v>0</v>
      </c>
      <c r="D80" s="35">
        <v>56</v>
      </c>
      <c r="E80" s="36">
        <v>0</v>
      </c>
      <c r="F80" s="21"/>
      <c r="G80" s="73"/>
    </row>
    <row r="81" spans="1:10" ht="21" customHeight="1" x14ac:dyDescent="0.3">
      <c r="D81" s="83" t="s">
        <v>27</v>
      </c>
      <c r="E81" s="36">
        <f>SUM(E77:E80)</f>
        <v>0</v>
      </c>
    </row>
    <row r="83" spans="1:10" x14ac:dyDescent="0.3">
      <c r="B83" s="49" t="s">
        <v>85</v>
      </c>
      <c r="C83" s="74"/>
    </row>
    <row r="84" spans="1:10" ht="28.8" x14ac:dyDescent="0.3">
      <c r="B84" s="18" t="s">
        <v>34</v>
      </c>
      <c r="C84" s="18" t="s">
        <v>13</v>
      </c>
    </row>
    <row r="85" spans="1:10" x14ac:dyDescent="0.3">
      <c r="B85" s="19" t="s">
        <v>86</v>
      </c>
      <c r="C85" s="53">
        <f>C68</f>
        <v>0</v>
      </c>
    </row>
    <row r="86" spans="1:10" x14ac:dyDescent="0.3">
      <c r="B86" s="19" t="s">
        <v>87</v>
      </c>
      <c r="C86" s="53">
        <f>G73</f>
        <v>0</v>
      </c>
    </row>
    <row r="87" spans="1:10" ht="15" thickBot="1" x14ac:dyDescent="0.35">
      <c r="B87" s="19" t="s">
        <v>88</v>
      </c>
      <c r="C87" s="112">
        <f>E81</f>
        <v>0</v>
      </c>
    </row>
    <row r="88" spans="1:10" ht="67.5" customHeight="1" thickBot="1" x14ac:dyDescent="0.35">
      <c r="B88" s="111" t="s">
        <v>89</v>
      </c>
      <c r="C88" s="113">
        <f>SUM(C85:C87)</f>
        <v>0</v>
      </c>
      <c r="D88" s="46"/>
    </row>
    <row r="89" spans="1:10" x14ac:dyDescent="0.3">
      <c r="B89" s="75"/>
      <c r="C89" s="48"/>
    </row>
    <row r="90" spans="1:10" ht="30" customHeight="1" x14ac:dyDescent="0.3">
      <c r="A90" s="55" t="s">
        <v>90</v>
      </c>
      <c r="B90" s="110" t="s">
        <v>91</v>
      </c>
      <c r="C90" s="110"/>
    </row>
    <row r="91" spans="1:10" ht="98.4" customHeight="1" thickBot="1" x14ac:dyDescent="0.35">
      <c r="B91" s="115" t="s">
        <v>98</v>
      </c>
      <c r="C91" s="76" t="s">
        <v>92</v>
      </c>
    </row>
    <row r="92" spans="1:10" ht="31.5" customHeight="1" thickBot="1" x14ac:dyDescent="0.35">
      <c r="B92" s="116">
        <f>C50+C88</f>
        <v>0</v>
      </c>
      <c r="C92" s="114" t="e">
        <f>C88/(B92)*100</f>
        <v>#DIV/0!</v>
      </c>
    </row>
    <row r="93" spans="1:10" x14ac:dyDescent="0.3">
      <c r="B93" s="75"/>
      <c r="C93" s="48"/>
    </row>
    <row r="94" spans="1:10" ht="16.5" customHeight="1" x14ac:dyDescent="0.3">
      <c r="A94" s="55"/>
      <c r="B94" s="77" t="s">
        <v>93</v>
      </c>
      <c r="C94" s="50"/>
      <c r="D94" s="51"/>
      <c r="E94" s="52"/>
      <c r="J94" s="46"/>
    </row>
    <row r="95" spans="1:10" ht="19.5" customHeight="1" x14ac:dyDescent="0.3">
      <c r="A95" s="55"/>
      <c r="B95" s="77"/>
      <c r="C95" s="50"/>
      <c r="D95" s="51"/>
      <c r="E95" s="52"/>
      <c r="J95" s="46"/>
    </row>
    <row r="96" spans="1:10" ht="74.400000000000006" customHeight="1" thickBot="1" x14ac:dyDescent="0.35">
      <c r="A96" s="55" t="s">
        <v>94</v>
      </c>
      <c r="B96" s="118" t="s">
        <v>97</v>
      </c>
      <c r="C96" s="48"/>
    </row>
    <row r="97" spans="2:6" ht="24.75" customHeight="1" thickBot="1" x14ac:dyDescent="0.35">
      <c r="B97" s="117">
        <f>(B92+(B92*20%))</f>
        <v>0</v>
      </c>
      <c r="C97" s="78"/>
    </row>
    <row r="98" spans="2:6" ht="19.5" customHeight="1" x14ac:dyDescent="0.3">
      <c r="B98" s="79"/>
      <c r="C98" s="80"/>
    </row>
    <row r="99" spans="2:6" ht="79.2" customHeight="1" x14ac:dyDescent="0.3">
      <c r="B99" s="106" t="s">
        <v>96</v>
      </c>
      <c r="C99" s="106"/>
      <c r="D99" s="106"/>
      <c r="E99" s="106"/>
      <c r="F99" s="106"/>
    </row>
  </sheetData>
  <sheetProtection algorithmName="SHA-512" hashValue="3DBdvuw1/vxiYb5geHn2R+Nts/bHhDQw/bEz33RWV2UD5oFHpLObBaS+8mmD0bOCe5CceZcAttDgyLmbR8DOZg==" saltValue="vzjjkzLHqThklA627Q4aNg==" spinCount="100000" sheet="1" objects="1" scenarios="1"/>
  <mergeCells count="14">
    <mergeCell ref="B99:F99"/>
    <mergeCell ref="B54:F54"/>
    <mergeCell ref="B65:E65"/>
    <mergeCell ref="B70:G70"/>
    <mergeCell ref="B90:C90"/>
    <mergeCell ref="B6:J6"/>
    <mergeCell ref="B22:J22"/>
    <mergeCell ref="B37:B38"/>
    <mergeCell ref="C37:D37"/>
    <mergeCell ref="E37:E38"/>
    <mergeCell ref="F37:F38"/>
    <mergeCell ref="G37:G38"/>
    <mergeCell ref="H37:H38"/>
    <mergeCell ref="I37:I38"/>
  </mergeCells>
  <pageMargins left="0.25" right="0.25" top="0.75" bottom="0.75" header="0.3" footer="0.3"/>
  <pageSetup paperSize="8" scale="43" orientation="portrait" r:id="rId1"/>
  <rowBreaks count="1" manualBreakCount="1">
    <brk id="7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 ost</vt:lpstr>
      <vt:lpstr>'Formularz ofertowy ost'!Obszar_wydruku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Bielińska</dc:creator>
  <cp:lastModifiedBy>Marzena Bielińska</cp:lastModifiedBy>
  <dcterms:created xsi:type="dcterms:W3CDTF">2023-05-30T11:10:01Z</dcterms:created>
  <dcterms:modified xsi:type="dcterms:W3CDTF">2023-06-06T12:46:56Z</dcterms:modified>
</cp:coreProperties>
</file>