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.Brzezinski\Desktop\tomek\Desktop\Pulpit_08.02.2016\Nowy folder\2025\Zalew umocnienie zapory bocznej lewej III\Zal nr 8 dokumentacja budowlana\"/>
    </mc:Choice>
  </mc:AlternateContent>
  <xr:revisionPtr revIDLastSave="0" documentId="13_ncr:1_{E2DAF9B7-A73B-4223-9EBD-5675DB87286B}" xr6:coauthVersionLast="47" xr6:coauthVersionMax="47" xr10:uidLastSave="{00000000-0000-0000-0000-000000000000}"/>
  <bookViews>
    <workbookView xWindow="-120" yWindow="-120" windowWidth="29040" windowHeight="15720" xr2:uid="{255530AC-01AB-47F0-AC4D-944CBDC45872}"/>
  </bookViews>
  <sheets>
    <sheet name="Arkusz1" sheetId="1" r:id="rId1"/>
  </sheets>
  <definedNames>
    <definedName name="_xlnm.Print_Area" localSheetId="0">Arkusz1!$B$1:$I$50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2" i="1"/>
  <c r="F41" i="1"/>
  <c r="F40" i="1"/>
  <c r="F39" i="1"/>
  <c r="F38" i="1"/>
  <c r="F37" i="1"/>
  <c r="F35" i="1"/>
  <c r="F34" i="1"/>
  <c r="F32" i="1"/>
  <c r="F29" i="1"/>
  <c r="F28" i="1"/>
  <c r="F27" i="1"/>
  <c r="F24" i="1"/>
  <c r="F23" i="1"/>
  <c r="F14" i="1"/>
  <c r="F13" i="1"/>
  <c r="H19" i="1" l="1"/>
  <c r="H46" i="1"/>
  <c r="I46" i="1"/>
  <c r="H30" i="1"/>
  <c r="I30" i="1"/>
  <c r="I25" i="1"/>
  <c r="H25" i="1"/>
  <c r="H47" i="1" l="1"/>
  <c r="I19" i="1"/>
  <c r="I47" i="1" l="1"/>
</calcChain>
</file>

<file path=xl/sharedStrings.xml><?xml version="1.0" encoding="utf-8"?>
<sst xmlns="http://schemas.openxmlformats.org/spreadsheetml/2006/main" count="114" uniqueCount="88">
  <si>
    <t>Szacunkowe zestawienie kosztów</t>
  </si>
  <si>
    <t>Lp.</t>
  </si>
  <si>
    <t>Opis</t>
  </si>
  <si>
    <t>Jedn. Obm.</t>
  </si>
  <si>
    <t>Wartość netto</t>
  </si>
  <si>
    <t>Wartość brutto</t>
  </si>
  <si>
    <t>1.4</t>
  </si>
  <si>
    <t>kpl.</t>
  </si>
  <si>
    <t>m2</t>
  </si>
  <si>
    <t>m3</t>
  </si>
  <si>
    <t>Ułożenie kostki brukowej - wykorzystanie istniejącej kostki na poziomie 95% z wypełnieniem piaskiem i zagęszczeniem</t>
  </si>
  <si>
    <t>Cena jedn. netto</t>
  </si>
  <si>
    <t>Ilość</t>
  </si>
  <si>
    <t>Razem</t>
  </si>
  <si>
    <t>Umocnienie odcinka korpusu zapory bocznej lewej zbiornika "DOLNA" w Rawie Mazowieckiej - etap III</t>
  </si>
  <si>
    <t>Wyznaczenie punktów bazowych do opracowania projektu zagęszczenia impulsowego</t>
  </si>
  <si>
    <t>Wyznaczenie obszaru chodnika do demontażu i zabezpieczenia</t>
  </si>
  <si>
    <t>1</t>
  </si>
  <si>
    <t>1.1</t>
  </si>
  <si>
    <t>1.2</t>
  </si>
  <si>
    <t>1.3</t>
  </si>
  <si>
    <t>1.5</t>
  </si>
  <si>
    <t>1.6</t>
  </si>
  <si>
    <t>1.7</t>
  </si>
  <si>
    <t>1.8</t>
  </si>
  <si>
    <t>1.9</t>
  </si>
  <si>
    <t>Roboty przygotowawcze i rozbiórkowe</t>
  </si>
  <si>
    <t>Przygotowanie zaplecza i placu budowy (Ogrodzenie, oznakowanie). Zabezpieczenie ścieżki z płyt drogowych.</t>
  </si>
  <si>
    <t>Rozebranie nawierzchni kostki brukowej z zapory bocznej lewej na podsypce. UWAGA: materiał do ponownego wykorzystania</t>
  </si>
  <si>
    <t>Rozebranie obrzeży trawnikowych o wymiarach 8x30 cm na podsypce piaskowej</t>
  </si>
  <si>
    <t>Pozyskanie uzgodnień z właścicielami wszelkiej infrastruktury technicznej będącej w bliskiej odległości lub kolizji z planowanymi robotami</t>
  </si>
  <si>
    <t>Zabezpieczenie sieci branżowych zgodnie z wytycznymi właścicieli sieci</t>
  </si>
  <si>
    <t>Obsługa geodezyjna w zakresie wykonania przedmiotowych robót oraz obsługi powykonawczej</t>
  </si>
  <si>
    <t>Usunięcie wszelkich przeszkód i urządzeń podziemnych oraz nadziemnych mogących kolidować z przedmiotowymi robotami, tj. sieci branżowe, infrastruktura drogowa (kostka brukowa, asfalt, beton, itp..), drzewa, krzewy</t>
  </si>
  <si>
    <t>Razem dział: Roboty przygotowawcze i rozbiórkowe</t>
  </si>
  <si>
    <t>2</t>
  </si>
  <si>
    <t>Wykonanie przesłony przeciwfiltracyjnej metodą wykopu wąsko przestrzennego / wymiany gruntu</t>
  </si>
  <si>
    <t>Przygotowanie zaplecza technologicznego - plac postojowy dla przepompowania zaczynu z płyt betonowych wraz z dostępem do wody technologicznej</t>
  </si>
  <si>
    <t>2.1</t>
  </si>
  <si>
    <t>2.2</t>
  </si>
  <si>
    <t>2.3</t>
  </si>
  <si>
    <t>2.4</t>
  </si>
  <si>
    <t>Przygotowanie tyczenia i niwelacji terenu do rzędnej stropu przesłony (przygotowanie platformy roboczej szerokości min. 4m - po 2m od osi przesłony - pod wykonywaną przesłonę) oraz geodezyjne wytyczenie samej przesłony (początek, koniec, oś)</t>
  </si>
  <si>
    <t>Razem dział: Wykonanie przesłony przeciwfiltracyjnej metodą wykopu wąsko przestrzennego / wymiany gruntu</t>
  </si>
  <si>
    <t>3</t>
  </si>
  <si>
    <t>Wzmocnienie gruntu metodą zagęszczenia impulsowego</t>
  </si>
  <si>
    <t>3.1</t>
  </si>
  <si>
    <t>3.2</t>
  </si>
  <si>
    <t>Zakup i dowóz gruntu mineralnego zagęszczalnego UWAGA: do kalkulacji założono warstwę o gr. 30 cm</t>
  </si>
  <si>
    <t>3.3</t>
  </si>
  <si>
    <t>Ścięcie powierzchni, uzupełnienie i zagęszczenie walcem po każdym przejściu zagęszczarki</t>
  </si>
  <si>
    <t>Razem dział: Wzmocnienie gruntu metodą zagęszczenia impulsowego</t>
  </si>
  <si>
    <t>4</t>
  </si>
  <si>
    <t>Odbudowa chodnika, roboty porządkowe i końcowe</t>
  </si>
  <si>
    <t>4.1</t>
  </si>
  <si>
    <t>Ułożenie geowłókniny 200m/m2, grub. min. 1,10 mm</t>
  </si>
  <si>
    <t>4.2</t>
  </si>
  <si>
    <t>Warstawa piasku jako podbudowa i uzupełnienie kostki brukowej grub. 30cm frakcja 0-36 mm z zagęszczeniem</t>
  </si>
  <si>
    <t>4.3</t>
  </si>
  <si>
    <t>4.4</t>
  </si>
  <si>
    <t xml:space="preserve">Obrzeża betonowe o wymiarach 30x8 cm na podsypce cementowo-piaskowej, spiny wypełnione zaprawą cementową </t>
  </si>
  <si>
    <t>4.5</t>
  </si>
  <si>
    <t>4.6</t>
  </si>
  <si>
    <t>Inwentaryzacja geodezyjna reperów oraz głowic piezometrów</t>
  </si>
  <si>
    <t>ha</t>
  </si>
  <si>
    <t>m</t>
  </si>
  <si>
    <t>Razem dział: Odbudowa chodnika, roboty porządkowe i końcowe</t>
  </si>
  <si>
    <t>210</t>
  </si>
  <si>
    <t>Wykonanie przesłony przeciwfiltracyjnej metodą wykopu wąsko przestrzennego / wymiany gruntu (wydobycie min. 80% gruntu rodzimego i zastąpienie zaczynem bentonitowo-cementowym). Grubość min. 40cm, głębokość 5,0m, długość 560,0m, wytrzymałość na ściskanie jednoosiowe RW&gt;=0,3MPa, współczynnik filtracji k&lt;=1x10-7 wraz z opracowaniem dokumentacji powykonawczej z wykonania robót, zapewnienie ciągłości wykonania przesłony przeciwfiltracyjnej</t>
  </si>
  <si>
    <t>Wywóz/zagospodarowanie w miejscu wskazanym przez Inwestora urobku z drążenia przesłony (560mx0,4x5,0mx80%)</t>
  </si>
  <si>
    <t>Wzmocnienie gruntu metodą zagęszczenia impulsowego na szerokości 4m i dług. 560m; -monitorowanie drgań na pobliską infrastrukurę oraz budynki; -projekt techniczny zagęszczenia; -monitorowanie zagęszczenia poprzez sondowanie</t>
  </si>
  <si>
    <t>Inwentaryzacja geodezyjna powykonawcza, operat geodezyjny, dokumentacja powykonawcza, wyniki badań przesłony i zagęszczenia - 2 egzemplarze</t>
  </si>
  <si>
    <t>4.7</t>
  </si>
  <si>
    <t>4.8</t>
  </si>
  <si>
    <t>4.9</t>
  </si>
  <si>
    <t>4.10</t>
  </si>
  <si>
    <t>Wyznaczenie obszaru chodnika do demontażu i zabezpieczenia- remont ciągu pieszo- rowerowego</t>
  </si>
  <si>
    <t>Rozebranie nawierzchni kostki brukowej z zapory bocznej lewej na podsypce. UWAGA: materiał do ponownego wykorzystania - remont ciągu pieszo- rowerowego</t>
  </si>
  <si>
    <t>Rozebranie obrzeży trawnikowych o wymiarach 8x30 cm na podsypce piaskowej - remont ciągu pieszo- rowerowego</t>
  </si>
  <si>
    <t>Warstawa piasku jako podbudowa i uzupełnienie kostki brukowej grub. 30cm frakcja 0-36 mm z zagęszczeniem - remont ciągu pieszo- rowerowego</t>
  </si>
  <si>
    <t>Ułożenie geowłókniny 200m/m2, grub. min. 1,10 mm- - remont ciągu pieszo- rowerowego</t>
  </si>
  <si>
    <t>Ułożenie kostki brukowej - wykorzystanie istniejącej kostki na poziomie 95% z wypełnieniem piaskiem i zagęszczeniem - remont ciągu pieszo- rowerowego</t>
  </si>
  <si>
    <t>Obrzeża betonowe o wymiarach 30x8 cm na podsypce cementowo-piaskowej, spiny wypełnione zaprawą cementową - remont ciągu pieszo- rowerowego</t>
  </si>
  <si>
    <t>Roboty ziemne wykonywane koparkami podsiębiernymi o poj. Łyżki 0.60 m3 w gr. Kat. III-IV z transp. Urobku na odl. Do 1 km sam. Wyład. Wykonanie koryta pod konstrukcje drogi. 70% mechanicznie</t>
  </si>
  <si>
    <t>4.11</t>
  </si>
  <si>
    <t>4.12</t>
  </si>
  <si>
    <t>4.13</t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</si>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</sst>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3" xfId="0" applyFont="1" applyBorder="1" applyAlignment="1">
      <alignment wrapText="1"/>
    </xf>
    <xf numFmtId="49" fontId="0" fillId="0" borderId="8" xfId="0" applyNumberFormat="1" applyBorder="1"/>
    <xf numFmtId="0" fontId="0" fillId="0" borderId="8" xfId="0" applyBorder="1"/>
    <xf numFmtId="2" fontId="2" fillId="0" borderId="9" xfId="0" applyNumberFormat="1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0" fontId="2" fillId="0" borderId="9" xfId="0" applyFont="1" applyBorder="1" applyAlignment="1">
      <alignment wrapText="1"/>
    </xf>
    <xf numFmtId="4" fontId="2" fillId="0" borderId="9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2" fontId="2" fillId="0" borderId="3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9" fontId="2" fillId="0" borderId="5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4" fontId="2" fillId="0" borderId="6" xfId="0" applyNumberFormat="1" applyFont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9" fontId="2" fillId="0" borderId="11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49" fontId="2" fillId="0" borderId="6" xfId="0" applyNumberFormat="1" applyFont="1" applyBorder="1" applyAlignment="1">
      <alignment horizontal="left" wrapText="1"/>
    </xf>
    <xf numFmtId="49" fontId="2" fillId="0" borderId="6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 wrapText="1"/>
    </xf>
    <xf numFmtId="4" fontId="2" fillId="0" borderId="7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wrapText="1"/>
    </xf>
    <xf numFmtId="49" fontId="2" fillId="0" borderId="11" xfId="0" applyNumberFormat="1" applyFont="1" applyBorder="1" applyAlignment="1">
      <alignment horizontal="left" wrapText="1"/>
    </xf>
    <xf numFmtId="49" fontId="2" fillId="0" borderId="9" xfId="0" applyNumberFormat="1" applyFont="1" applyBorder="1" applyAlignment="1">
      <alignment horizontal="left" wrapText="1"/>
    </xf>
    <xf numFmtId="49" fontId="2" fillId="0" borderId="9" xfId="0" applyNumberFormat="1" applyFont="1" applyBorder="1" applyAlignment="1">
      <alignment horizontal="right" wrapText="1"/>
    </xf>
    <xf numFmtId="4" fontId="2" fillId="0" borderId="9" xfId="0" applyNumberFormat="1" applyFont="1" applyBorder="1" applyAlignment="1">
      <alignment horizontal="right" wrapText="1"/>
    </xf>
    <xf numFmtId="4" fontId="2" fillId="0" borderId="10" xfId="0" applyNumberFormat="1" applyFont="1" applyBorder="1" applyAlignment="1">
      <alignment horizontal="right" wrapText="1"/>
    </xf>
    <xf numFmtId="2" fontId="2" fillId="0" borderId="9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9" xfId="0" applyFont="1" applyBorder="1" applyAlignment="1">
      <alignment horizontal="right" wrapText="1"/>
    </xf>
    <xf numFmtId="4" fontId="3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right" wrapText="1"/>
    </xf>
    <xf numFmtId="49" fontId="1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4" fontId="1" fillId="0" borderId="4" xfId="0" applyNumberFormat="1" applyFont="1" applyBorder="1" applyAlignment="1">
      <alignment horizontal="right" wrapText="1"/>
    </xf>
    <xf numFmtId="0" fontId="5" fillId="0" borderId="0" xfId="0" applyFont="1"/>
    <xf numFmtId="49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5FC1C-011A-4B8B-9458-E87A4D9AD2CD}">
  <sheetPr>
    <pageSetUpPr fitToPage="1"/>
  </sheetPr>
  <dimension ref="C3:I49"/>
  <sheetViews>
    <sheetView tabSelected="1" zoomScaleNormal="100" workbookViewId="0">
      <selection activeCell="N7" sqref="N7"/>
    </sheetView>
  </sheetViews>
  <sheetFormatPr defaultRowHeight="15" x14ac:dyDescent="0.25"/>
  <cols>
    <col min="4" max="4" width="36.85546875" customWidth="1"/>
    <col min="7" max="7" width="13.28515625" customWidth="1"/>
    <col min="8" max="8" width="11" customWidth="1"/>
    <col min="9" max="9" width="11.7109375" customWidth="1"/>
  </cols>
  <sheetData>
    <row r="3" spans="3:9" x14ac:dyDescent="0.25">
      <c r="C3" s="54" t="s">
        <v>0</v>
      </c>
      <c r="D3" s="54"/>
      <c r="E3" s="54"/>
      <c r="F3" s="54"/>
      <c r="G3" s="54"/>
      <c r="H3" s="54"/>
      <c r="I3" s="54"/>
    </row>
    <row r="4" spans="3:9" x14ac:dyDescent="0.25">
      <c r="C4" s="54"/>
      <c r="D4" s="54"/>
      <c r="E4" s="54"/>
      <c r="F4" s="54"/>
      <c r="G4" s="54"/>
      <c r="H4" s="54"/>
      <c r="I4" s="54"/>
    </row>
    <row r="5" spans="3:9" x14ac:dyDescent="0.25">
      <c r="C5" s="55" t="s">
        <v>14</v>
      </c>
      <c r="D5" s="55"/>
      <c r="E5" s="55"/>
      <c r="F5" s="55"/>
      <c r="G5" s="55"/>
      <c r="H5" s="55"/>
      <c r="I5" s="55"/>
    </row>
    <row r="6" spans="3:9" x14ac:dyDescent="0.25">
      <c r="C6" s="55"/>
      <c r="D6" s="55"/>
      <c r="E6" s="55"/>
      <c r="F6" s="55"/>
      <c r="G6" s="55"/>
      <c r="H6" s="55"/>
      <c r="I6" s="55"/>
    </row>
    <row r="7" spans="3:9" x14ac:dyDescent="0.25">
      <c r="C7" s="55"/>
      <c r="D7" s="55"/>
      <c r="E7" s="55"/>
      <c r="F7" s="55"/>
      <c r="G7" s="55"/>
      <c r="H7" s="55"/>
      <c r="I7" s="55"/>
    </row>
    <row r="8" spans="3:9" x14ac:dyDescent="0.25">
      <c r="C8" s="22" t="s">
        <v>1</v>
      </c>
      <c r="D8" s="22" t="s">
        <v>2</v>
      </c>
      <c r="E8" s="22" t="s">
        <v>3</v>
      </c>
      <c r="F8" s="22" t="s">
        <v>12</v>
      </c>
      <c r="G8" s="22" t="s">
        <v>11</v>
      </c>
      <c r="H8" s="22" t="s">
        <v>4</v>
      </c>
      <c r="I8" s="22" t="s">
        <v>5</v>
      </c>
    </row>
    <row r="9" spans="3:9" x14ac:dyDescent="0.25">
      <c r="C9" s="23" t="s">
        <v>17</v>
      </c>
      <c r="D9" s="56" t="s">
        <v>26</v>
      </c>
      <c r="E9" s="56"/>
      <c r="F9" s="56"/>
      <c r="G9" s="56"/>
      <c r="H9" s="56"/>
      <c r="I9" s="56"/>
    </row>
    <row r="10" spans="3:9" ht="23.25" x14ac:dyDescent="0.25">
      <c r="C10" s="18" t="s">
        <v>18</v>
      </c>
      <c r="D10" s="19" t="s">
        <v>15</v>
      </c>
      <c r="E10" s="19" t="s">
        <v>64</v>
      </c>
      <c r="F10" s="19">
        <v>1.7</v>
      </c>
      <c r="G10" s="20"/>
      <c r="H10" s="20"/>
      <c r="I10" s="21"/>
    </row>
    <row r="11" spans="3:9" ht="23.25" x14ac:dyDescent="0.25">
      <c r="C11" s="6" t="s">
        <v>19</v>
      </c>
      <c r="D11" s="1" t="s">
        <v>16</v>
      </c>
      <c r="E11" s="1" t="s">
        <v>7</v>
      </c>
      <c r="F11" s="1">
        <v>1</v>
      </c>
      <c r="G11" s="7"/>
      <c r="H11" s="7"/>
      <c r="I11" s="8"/>
    </row>
    <row r="12" spans="3:9" ht="34.5" x14ac:dyDescent="0.25">
      <c r="C12" s="6" t="s">
        <v>20</v>
      </c>
      <c r="D12" s="1" t="s">
        <v>27</v>
      </c>
      <c r="E12" s="1" t="s">
        <v>7</v>
      </c>
      <c r="F12" s="1">
        <v>1</v>
      </c>
      <c r="G12" s="7"/>
      <c r="H12" s="7"/>
      <c r="I12" s="8"/>
    </row>
    <row r="13" spans="3:9" ht="34.5" x14ac:dyDescent="0.25">
      <c r="C13" s="6" t="s">
        <v>6</v>
      </c>
      <c r="D13" s="1" t="s">
        <v>28</v>
      </c>
      <c r="E13" s="1" t="s">
        <v>8</v>
      </c>
      <c r="F13" s="1">
        <f>560*4</f>
        <v>2240</v>
      </c>
      <c r="G13" s="7"/>
      <c r="H13" s="7"/>
      <c r="I13" s="8"/>
    </row>
    <row r="14" spans="3:9" ht="23.25" x14ac:dyDescent="0.25">
      <c r="C14" s="6" t="s">
        <v>21</v>
      </c>
      <c r="D14" s="5" t="s">
        <v>29</v>
      </c>
      <c r="E14" s="1" t="s">
        <v>65</v>
      </c>
      <c r="F14" s="1">
        <f>560*2</f>
        <v>1120</v>
      </c>
      <c r="G14" s="7"/>
      <c r="H14" s="7"/>
      <c r="I14" s="8"/>
    </row>
    <row r="15" spans="3:9" ht="34.5" x14ac:dyDescent="0.25">
      <c r="C15" s="6" t="s">
        <v>22</v>
      </c>
      <c r="D15" s="1" t="s">
        <v>30</v>
      </c>
      <c r="E15" s="1" t="s">
        <v>7</v>
      </c>
      <c r="F15" s="1">
        <v>1</v>
      </c>
      <c r="G15" s="7"/>
      <c r="H15" s="7"/>
      <c r="I15" s="8"/>
    </row>
    <row r="16" spans="3:9" ht="23.25" x14ac:dyDescent="0.25">
      <c r="C16" s="6" t="s">
        <v>23</v>
      </c>
      <c r="D16" s="1" t="s">
        <v>31</v>
      </c>
      <c r="E16" s="1" t="s">
        <v>7</v>
      </c>
      <c r="F16" s="1">
        <v>1</v>
      </c>
      <c r="G16" s="7"/>
      <c r="H16" s="7"/>
      <c r="I16" s="8"/>
    </row>
    <row r="17" spans="3:9" ht="23.25" x14ac:dyDescent="0.25">
      <c r="C17" s="6" t="s">
        <v>24</v>
      </c>
      <c r="D17" s="1" t="s">
        <v>32</v>
      </c>
      <c r="E17" s="1" t="s">
        <v>7</v>
      </c>
      <c r="F17" s="1">
        <v>1</v>
      </c>
      <c r="G17" s="7"/>
      <c r="H17" s="7"/>
      <c r="I17" s="8"/>
    </row>
    <row r="18" spans="3:9" ht="57" x14ac:dyDescent="0.25">
      <c r="C18" s="24" t="s">
        <v>25</v>
      </c>
      <c r="D18" s="9" t="s">
        <v>33</v>
      </c>
      <c r="E18" s="9" t="s">
        <v>7</v>
      </c>
      <c r="F18" s="9">
        <v>1</v>
      </c>
      <c r="G18" s="10"/>
      <c r="H18" s="10"/>
      <c r="I18" s="11"/>
    </row>
    <row r="19" spans="3:9" ht="15" customHeight="1" x14ac:dyDescent="0.25">
      <c r="C19" s="58" t="s">
        <v>34</v>
      </c>
      <c r="D19" s="58"/>
      <c r="E19" s="58"/>
      <c r="F19" s="58"/>
      <c r="G19" s="58"/>
      <c r="H19" s="27">
        <f>SUM(H10:H18)</f>
        <v>0</v>
      </c>
      <c r="I19" s="28">
        <f>SUM(I10:I18)</f>
        <v>0</v>
      </c>
    </row>
    <row r="20" spans="3:9" ht="18.75" customHeight="1" x14ac:dyDescent="0.25">
      <c r="C20" s="23" t="s">
        <v>35</v>
      </c>
      <c r="D20" s="56" t="s">
        <v>36</v>
      </c>
      <c r="E20" s="56"/>
      <c r="F20" s="56"/>
      <c r="G20" s="56"/>
      <c r="H20" s="56"/>
      <c r="I20" s="56"/>
    </row>
    <row r="21" spans="3:9" ht="45.75" x14ac:dyDescent="0.25">
      <c r="C21" s="18" t="s">
        <v>38</v>
      </c>
      <c r="D21" s="25" t="s">
        <v>37</v>
      </c>
      <c r="E21" s="19" t="s">
        <v>7</v>
      </c>
      <c r="F21" s="19">
        <v>1</v>
      </c>
      <c r="G21" s="19"/>
      <c r="H21" s="20"/>
      <c r="I21" s="26"/>
    </row>
    <row r="22" spans="3:9" ht="57" x14ac:dyDescent="0.25">
      <c r="C22" s="6" t="s">
        <v>39</v>
      </c>
      <c r="D22" s="12" t="s">
        <v>42</v>
      </c>
      <c r="E22" s="1" t="s">
        <v>7</v>
      </c>
      <c r="F22" s="1">
        <v>1</v>
      </c>
      <c r="G22" s="1"/>
      <c r="H22" s="7"/>
      <c r="I22" s="8"/>
    </row>
    <row r="23" spans="3:9" ht="113.25" x14ac:dyDescent="0.25">
      <c r="C23" s="6" t="s">
        <v>40</v>
      </c>
      <c r="D23" s="12" t="s">
        <v>68</v>
      </c>
      <c r="E23" s="1" t="s">
        <v>8</v>
      </c>
      <c r="F23" s="1">
        <f>560*5</f>
        <v>2800</v>
      </c>
      <c r="G23" s="1"/>
      <c r="H23" s="7"/>
      <c r="I23" s="8"/>
    </row>
    <row r="24" spans="3:9" ht="34.5" x14ac:dyDescent="0.25">
      <c r="C24" s="24" t="s">
        <v>41</v>
      </c>
      <c r="D24" s="4" t="s">
        <v>69</v>
      </c>
      <c r="E24" s="9" t="s">
        <v>9</v>
      </c>
      <c r="F24" s="9">
        <f>560*0.4*5*80%</f>
        <v>896</v>
      </c>
      <c r="G24" s="9"/>
      <c r="H24" s="10"/>
      <c r="I24" s="11"/>
    </row>
    <row r="25" spans="3:9" ht="15" customHeight="1" x14ac:dyDescent="0.25">
      <c r="C25" s="58" t="s">
        <v>43</v>
      </c>
      <c r="D25" s="58"/>
      <c r="E25" s="58"/>
      <c r="F25" s="58"/>
      <c r="G25" s="58"/>
      <c r="H25" s="28">
        <f>SUM(H21:H24)</f>
        <v>0</v>
      </c>
      <c r="I25" s="28">
        <f>SUM(I21:I24)</f>
        <v>0</v>
      </c>
    </row>
    <row r="26" spans="3:9" x14ac:dyDescent="0.25">
      <c r="C26" s="34" t="s">
        <v>44</v>
      </c>
      <c r="D26" s="58" t="s">
        <v>45</v>
      </c>
      <c r="E26" s="58"/>
      <c r="F26" s="58"/>
      <c r="G26" s="58"/>
      <c r="H26" s="58"/>
      <c r="I26" s="58"/>
    </row>
    <row r="27" spans="3:9" ht="57" x14ac:dyDescent="0.25">
      <c r="C27" s="29" t="s">
        <v>46</v>
      </c>
      <c r="D27" s="30" t="s">
        <v>70</v>
      </c>
      <c r="E27" s="30" t="s">
        <v>8</v>
      </c>
      <c r="F27" s="44">
        <f>560*4</f>
        <v>2240</v>
      </c>
      <c r="G27" s="31"/>
      <c r="H27" s="32"/>
      <c r="I27" s="33"/>
    </row>
    <row r="28" spans="3:9" ht="23.25" x14ac:dyDescent="0.25">
      <c r="C28" s="13" t="s">
        <v>47</v>
      </c>
      <c r="D28" s="14" t="s">
        <v>48</v>
      </c>
      <c r="E28" s="14" t="s">
        <v>9</v>
      </c>
      <c r="F28" s="45">
        <f>560*4*0.3</f>
        <v>672</v>
      </c>
      <c r="G28" s="15"/>
      <c r="H28" s="16"/>
      <c r="I28" s="17"/>
    </row>
    <row r="29" spans="3:9" ht="23.25" x14ac:dyDescent="0.25">
      <c r="C29" s="35" t="s">
        <v>49</v>
      </c>
      <c r="D29" s="36" t="s">
        <v>50</v>
      </c>
      <c r="E29" s="36" t="s">
        <v>8</v>
      </c>
      <c r="F29" s="42">
        <f>560*4</f>
        <v>2240</v>
      </c>
      <c r="G29" s="37"/>
      <c r="H29" s="38"/>
      <c r="I29" s="39"/>
    </row>
    <row r="30" spans="3:9" ht="15" customHeight="1" x14ac:dyDescent="0.25">
      <c r="C30" s="58" t="s">
        <v>51</v>
      </c>
      <c r="D30" s="58"/>
      <c r="E30" s="58"/>
      <c r="F30" s="58"/>
      <c r="G30" s="58"/>
      <c r="H30" s="28">
        <f>SUM(H27:H29)</f>
        <v>0</v>
      </c>
      <c r="I30" s="28">
        <f>SUM(I27:I29)</f>
        <v>0</v>
      </c>
    </row>
    <row r="31" spans="3:9" x14ac:dyDescent="0.25">
      <c r="C31" s="34" t="s">
        <v>52</v>
      </c>
      <c r="D31" s="59" t="s">
        <v>53</v>
      </c>
      <c r="E31" s="59"/>
      <c r="F31" s="59"/>
      <c r="G31" s="59"/>
      <c r="H31" s="59"/>
      <c r="I31" s="59"/>
    </row>
    <row r="32" spans="3:9" x14ac:dyDescent="0.25">
      <c r="C32" s="29" t="s">
        <v>54</v>
      </c>
      <c r="D32" s="30" t="s">
        <v>55</v>
      </c>
      <c r="E32" s="30" t="s">
        <v>8</v>
      </c>
      <c r="F32" s="44">
        <f>560*4</f>
        <v>2240</v>
      </c>
      <c r="G32" s="31"/>
      <c r="H32" s="32"/>
      <c r="I32" s="33"/>
    </row>
    <row r="33" spans="3:9" s="52" customFormat="1" ht="34.5" x14ac:dyDescent="0.25">
      <c r="C33" s="46" t="s">
        <v>56</v>
      </c>
      <c r="D33" s="47" t="s">
        <v>57</v>
      </c>
      <c r="E33" s="47" t="s">
        <v>9</v>
      </c>
      <c r="F33" s="48" t="s">
        <v>67</v>
      </c>
      <c r="G33" s="49"/>
      <c r="H33" s="50"/>
      <c r="I33" s="51"/>
    </row>
    <row r="34" spans="3:9" ht="34.5" x14ac:dyDescent="0.25">
      <c r="C34" s="13" t="s">
        <v>58</v>
      </c>
      <c r="D34" s="14" t="s">
        <v>10</v>
      </c>
      <c r="E34" s="14" t="s">
        <v>8</v>
      </c>
      <c r="F34" s="45">
        <f>560*4</f>
        <v>2240</v>
      </c>
      <c r="G34" s="15"/>
      <c r="H34" s="16"/>
      <c r="I34" s="17"/>
    </row>
    <row r="35" spans="3:9" ht="34.5" x14ac:dyDescent="0.25">
      <c r="C35" s="13" t="s">
        <v>59</v>
      </c>
      <c r="D35" s="14" t="s">
        <v>60</v>
      </c>
      <c r="E35" s="14" t="s">
        <v>65</v>
      </c>
      <c r="F35" s="45">
        <f>560*2</f>
        <v>1120</v>
      </c>
      <c r="G35" s="15"/>
      <c r="H35" s="16"/>
      <c r="I35" s="17"/>
    </row>
    <row r="36" spans="3:9" ht="23.25" x14ac:dyDescent="0.25">
      <c r="C36" s="13" t="s">
        <v>61</v>
      </c>
      <c r="D36" s="1" t="s">
        <v>76</v>
      </c>
      <c r="E36" s="1" t="s">
        <v>7</v>
      </c>
      <c r="F36" s="1">
        <v>1</v>
      </c>
      <c r="G36" s="7"/>
      <c r="H36" s="16"/>
      <c r="I36" s="17"/>
    </row>
    <row r="37" spans="3:9" ht="45.75" x14ac:dyDescent="0.25">
      <c r="C37" s="13" t="s">
        <v>62</v>
      </c>
      <c r="D37" s="1" t="s">
        <v>77</v>
      </c>
      <c r="E37" s="1" t="s">
        <v>8</v>
      </c>
      <c r="F37" s="1">
        <f>315*4</f>
        <v>1260</v>
      </c>
      <c r="G37" s="7"/>
      <c r="H37" s="16"/>
      <c r="I37" s="17"/>
    </row>
    <row r="38" spans="3:9" ht="34.5" x14ac:dyDescent="0.25">
      <c r="C38" s="13" t="s">
        <v>72</v>
      </c>
      <c r="D38" s="5" t="s">
        <v>78</v>
      </c>
      <c r="E38" s="1" t="s">
        <v>65</v>
      </c>
      <c r="F38" s="1">
        <f>315+315</f>
        <v>630</v>
      </c>
      <c r="G38" s="7"/>
      <c r="H38" s="16"/>
      <c r="I38" s="17"/>
    </row>
    <row r="39" spans="3:9" ht="57" x14ac:dyDescent="0.25">
      <c r="C39" s="13" t="s">
        <v>73</v>
      </c>
      <c r="D39" s="5" t="s">
        <v>83</v>
      </c>
      <c r="E39" s="1" t="s">
        <v>9</v>
      </c>
      <c r="F39" s="1">
        <f>315*4*0.3</f>
        <v>378</v>
      </c>
      <c r="G39" s="7"/>
      <c r="H39" s="16"/>
      <c r="I39" s="17"/>
    </row>
    <row r="40" spans="3:9" s="52" customFormat="1" ht="34.5" x14ac:dyDescent="0.25">
      <c r="C40" s="46" t="s">
        <v>74</v>
      </c>
      <c r="D40" s="47" t="s">
        <v>79</v>
      </c>
      <c r="E40" s="47" t="s">
        <v>9</v>
      </c>
      <c r="F40" s="48">
        <f>315*4*0.3</f>
        <v>378</v>
      </c>
      <c r="G40" s="49"/>
      <c r="H40" s="50"/>
      <c r="I40" s="51"/>
    </row>
    <row r="41" spans="3:9" ht="23.25" x14ac:dyDescent="0.25">
      <c r="C41" s="13" t="s">
        <v>75</v>
      </c>
      <c r="D41" s="30" t="s">
        <v>80</v>
      </c>
      <c r="E41" s="30" t="s">
        <v>8</v>
      </c>
      <c r="F41" s="44">
        <f>315*4</f>
        <v>1260</v>
      </c>
      <c r="G41" s="31"/>
      <c r="H41" s="16"/>
      <c r="I41" s="17"/>
    </row>
    <row r="42" spans="3:9" ht="34.5" x14ac:dyDescent="0.25">
      <c r="C42" s="13" t="s">
        <v>84</v>
      </c>
      <c r="D42" s="14" t="s">
        <v>81</v>
      </c>
      <c r="E42" s="14" t="s">
        <v>8</v>
      </c>
      <c r="F42" s="44">
        <f>315*4</f>
        <v>1260</v>
      </c>
      <c r="G42" s="15"/>
      <c r="H42" s="16"/>
      <c r="I42" s="17"/>
    </row>
    <row r="43" spans="3:9" ht="45.75" x14ac:dyDescent="0.25">
      <c r="C43" s="13" t="s">
        <v>85</v>
      </c>
      <c r="D43" s="14" t="s">
        <v>82</v>
      </c>
      <c r="E43" s="14" t="s">
        <v>65</v>
      </c>
      <c r="F43" s="1">
        <f>315+315</f>
        <v>630</v>
      </c>
      <c r="G43" s="15"/>
      <c r="H43" s="16"/>
      <c r="I43" s="17"/>
    </row>
    <row r="44" spans="3:9" ht="23.25" x14ac:dyDescent="0.25">
      <c r="C44" s="13" t="s">
        <v>86</v>
      </c>
      <c r="D44" s="14" t="s">
        <v>63</v>
      </c>
      <c r="E44" s="14" t="s">
        <v>7</v>
      </c>
      <c r="F44" s="45" t="s">
        <v>17</v>
      </c>
      <c r="G44" s="15"/>
      <c r="H44" s="16"/>
      <c r="I44" s="17"/>
    </row>
    <row r="45" spans="3:9" ht="34.5" x14ac:dyDescent="0.25">
      <c r="C45" s="35" t="s">
        <v>87</v>
      </c>
      <c r="D45" s="40" t="s">
        <v>71</v>
      </c>
      <c r="E45" s="41" t="s">
        <v>7</v>
      </c>
      <c r="F45" s="42">
        <v>1</v>
      </c>
      <c r="G45" s="42"/>
      <c r="H45" s="38"/>
      <c r="I45" s="39"/>
    </row>
    <row r="46" spans="3:9" x14ac:dyDescent="0.25">
      <c r="C46" s="58" t="s">
        <v>66</v>
      </c>
      <c r="D46" s="58"/>
      <c r="E46" s="58"/>
      <c r="F46" s="58"/>
      <c r="G46" s="58"/>
      <c r="H46" s="27">
        <f>SUM(H32:H45)</f>
        <v>0</v>
      </c>
      <c r="I46" s="27">
        <f>SUM(I32:I45)</f>
        <v>0</v>
      </c>
    </row>
    <row r="47" spans="3:9" ht="30" customHeight="1" x14ac:dyDescent="0.25">
      <c r="C47" s="57" t="s">
        <v>13</v>
      </c>
      <c r="D47" s="57"/>
      <c r="E47" s="57"/>
      <c r="F47" s="57"/>
      <c r="G47" s="57"/>
      <c r="H47" s="43">
        <f>H19+H25+H30+H46</f>
        <v>0</v>
      </c>
      <c r="I47" s="43">
        <f>I19+I25+I30+I46</f>
        <v>0</v>
      </c>
    </row>
    <row r="48" spans="3:9" x14ac:dyDescent="0.25">
      <c r="C48" s="2"/>
      <c r="D48" s="3"/>
      <c r="E48" s="3"/>
      <c r="F48" s="3"/>
      <c r="G48" s="3"/>
      <c r="H48" s="3"/>
      <c r="I48" s="3"/>
    </row>
    <row r="49" spans="3:4" x14ac:dyDescent="0.25">
      <c r="C49" s="53"/>
      <c r="D49" s="53"/>
    </row>
  </sheetData>
  <mergeCells count="12">
    <mergeCell ref="C49:D49"/>
    <mergeCell ref="C3:I4"/>
    <mergeCell ref="C5:I7"/>
    <mergeCell ref="D9:I9"/>
    <mergeCell ref="C47:G47"/>
    <mergeCell ref="D20:I20"/>
    <mergeCell ref="D26:I26"/>
    <mergeCell ref="D31:I31"/>
    <mergeCell ref="C19:G19"/>
    <mergeCell ref="C25:G25"/>
    <mergeCell ref="C30:G30"/>
    <mergeCell ref="C46:G46"/>
  </mergeCells>
  <phoneticPr fontId="1" type="noConversion"/>
  <pageMargins left="0.7" right="0.7" top="0.75" bottom="0.75" header="0.3" footer="0.3"/>
  <pageSetup paperSize="8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T.Brzezinski</cp:lastModifiedBy>
  <cp:lastPrinted>2025-01-15T10:30:53Z</cp:lastPrinted>
  <dcterms:created xsi:type="dcterms:W3CDTF">2023-12-21T09:29:53Z</dcterms:created>
  <dcterms:modified xsi:type="dcterms:W3CDTF">2025-02-11T13:26:39Z</dcterms:modified>
</cp:coreProperties>
</file>