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30" tabRatio="500" activeTab="0"/>
  </bookViews>
  <sheets>
    <sheet name="Zadanie" sheetId="1" r:id="rId1"/>
    <sheet name="Torako 1" sheetId="2" state="hidden" r:id="rId2"/>
    <sheet name="Ch.O." sheetId="3" state="hidden" r:id="rId3"/>
    <sheet name="Cena oferty" sheetId="4" state="hidden" r:id="rId4"/>
    <sheet name="Arkusz1" sheetId="5" state="hidden" r:id="rId5"/>
  </sheets>
  <definedNames/>
  <calcPr fullCalcOnLoad="1"/>
</workbook>
</file>

<file path=xl/sharedStrings.xml><?xml version="1.0" encoding="utf-8"?>
<sst xmlns="http://schemas.openxmlformats.org/spreadsheetml/2006/main" count="194" uniqueCount="116">
  <si>
    <t xml:space="preserve">              </t>
  </si>
  <si>
    <t>l.p</t>
  </si>
  <si>
    <t>Nazwa handlowa /nr kat./ producent</t>
  </si>
  <si>
    <t>PRODUKT</t>
  </si>
  <si>
    <t>ilość opakowań</t>
  </si>
  <si>
    <t xml:space="preserve">wartość brutto 6=9+7            </t>
  </si>
  <si>
    <t>Stawka podatku VAT %</t>
  </si>
  <si>
    <t>Cena jednostkowa bez podatku VAT</t>
  </si>
  <si>
    <t>Jednorazowy, automatyczny, zakrzywiony stapler okrężny z łamaną główką. Dla średnicy 25 i 28 wymagane są dwie wielkości bilateralnie spłaszczonej tytanowej zszywki: 3,5 i 4,8 mm. 3szt/opakowanie</t>
  </si>
  <si>
    <t>okrągły 25 - 3,5 mm i 4,8 mm</t>
  </si>
  <si>
    <t>okrągły 31 - 4,8 mm</t>
  </si>
  <si>
    <t>Stapler okrężny jednorazowy o średnicy 28mm lub 31mm  zakrzywiony, z łamanym kowadełkiem po oddaniu strzału dla zwiększonego bezpieczeństwa podczas wyciągania staplera przez nowo utworzone zespolenie, stapler posiadający 3 rzędy tytanowych zszywek o 3 różnych wysokościach do tk. średnio-grubej (3,0-3,5-4,0) lub tk. bardzo grubej (4,0-4,5-5,0). Zamawiający określi średnicę staplera i wysokość zszywek  przy składaniu zamówienia. 3szt/opakowanie</t>
  </si>
  <si>
    <t xml:space="preserve">okrężny 28 - 3,0-3,5-4,0 
i 4,0-4,5-5,0 mm  </t>
  </si>
  <si>
    <t xml:space="preserve">okrężny 31 - 3,0-3,5-4,0 
i 4,0-4,5-5,0 mm  </t>
  </si>
  <si>
    <t>Jednorazowy automatyczny stapler liniowy o długości linii szwu 30mm i 45mm przeznaczony do zamykania odbytnicy, z podwójną linią naprzemiennie ułożonych tytanowych zszywek wykonanych z drutu obustronnie spłaszczonego, załadowany ładunkiem do tkanki cienkiej (2,5mm i 3,5mm przed zamknięciem, 1,5mm po zamknięciu) lub grubej (4,8mm przed zamknięciem, 2,0mm po zamknięciu), ze zintegrowaną pinezką ograniczającą wysuwanie tkanki opuszczaną manualnie lub automatycznie; stapler posiada jedną dżwignię zamykająco-spustową. 3szt/opakowanie</t>
  </si>
  <si>
    <t xml:space="preserve">                                                              30,45mm - 3,5mm i 4,8mm</t>
  </si>
  <si>
    <t>Jednorazowy automatyczny stapler liniowy o długości linii szwu 60mm przeznaczony do zamykania odbytnicy, z podwójną linią naprzemiennie ułożonych tytanowych zszywek wykonanych z drutu obustronnie spłaszczonego, załadowany ładunkiem do tkanki cienkiej (3,5mm przed zamknięciem, 1,5mm po zamknięciu) lub grubej (4,8mm przed zamknięciem, 2,0mm po zamknięciu), ze zintegrowaną pinezką ograniczającą wysuwanie tkanki opuszczaną manualnie lub automatycznie; stapler posiada jedną dżwignię zamykająco-spustową. 3szt/opakowanie</t>
  </si>
  <si>
    <t>60mm - 3,5mm i 4,8mm</t>
  </si>
  <si>
    <t xml:space="preserve"> Zestaw w skład którego wchodzą: jednorazowy automatyczny stapler liniowy o długości linii szwu 45mm lub  60mm przeznaczony do zamykania odbytnicy,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 wraz z dodatkowym ładunkiem do tkanki cienkiej (3,5mm przed zamknięciem, 1,5mm po zamknięciu).Zewnętrzne opakowanie zawiera:foliową plombę zabezpieczającą przed incydentalnym otwarciem zestawu, kod kreskowy, dane producenta, datę produkcji , datę ważności oraz nr LOT,etykietę z kodem katalogowym i opisem zestawu, kody katalogowe, opisy  oraz  ilości poszczególnych komponentów zestawu. 1szt/opakowanie</t>
  </si>
  <si>
    <t>45mm-3,5mm i 4,8mm        65mm-3,5mm i 4,8mm</t>
  </si>
  <si>
    <t>60mm - 2,5mm i 3,8mm i 4,8mm</t>
  </si>
  <si>
    <t>80 mm - 3,8 mm i 4,8 mm</t>
  </si>
  <si>
    <t>100 mm - 3,8 mm i 4,8 mm</t>
  </si>
  <si>
    <t>45 mm</t>
  </si>
  <si>
    <t>65 mm</t>
  </si>
  <si>
    <t>Ładunek do staplera laparoskopowego z nożem tnącym w ładunku do tkanki grubej, średniej i naczyniowej. Artykulacja 45 stopni w dwie strony.
Wymagane  wysokości zszywki: 2,5 mm , 3,5 mm i 4,8 mm. 6szt/opakowanie</t>
  </si>
  <si>
    <t>30 mm (naczyniowy) - 2,5 mm</t>
  </si>
  <si>
    <t>45 mm - 2,5 mm, 3,5 mm i 4,8 mm</t>
  </si>
  <si>
    <t>60 mm - 2,5 mm, 3,5 mm i 4,8 mm</t>
  </si>
  <si>
    <t>Stapler laparoskopowy uniwersalny (umożliwiający pracę ze wszystkimi wielkościami ładunków 60 mm, 45mm, 30mm) z możliwością zginania, z obrotowym trzonem o średnicy 12 mm, długość trzpienia 6 cm i 16 cm lub jednorazowa osłonka do wielorazowego staplera laparoskopowego. Zamawiający określi rodzaj asortymentu przy składaniu zamówienia. 3szt/opakowanie</t>
  </si>
  <si>
    <t>6 cm
16 cm                                                   Power Shell</t>
  </si>
  <si>
    <r>
      <rPr>
        <b/>
        <sz val="9"/>
        <rFont val="Arial"/>
        <family val="2"/>
      </rPr>
      <t xml:space="preserve">Ładunek do endostaplera z możliwością artykulacji w dwie strony 45 stopni o trzech wysokościach  zszywki w jednym ładunku dedykowanym do tkanki średniej/grubej (zszywka 3,0 mm - 3,5 mm - 4,0 mm) oraz cienkiej </t>
    </r>
    <r>
      <rPr>
        <b/>
        <i/>
        <sz val="9"/>
        <rFont val="Arial"/>
        <family val="2"/>
      </rPr>
      <t>naczyniowej (zszywka 2,0 mm - 2,5 mm - 3,0 mm)  lub tk. bardzo grubej (zszywka 4,0mm-4,5mm-5,0mm)ze sterylnym nożem umieszczonym w ładunku. 6 szt/</t>
    </r>
    <r>
      <rPr>
        <b/>
        <sz val="9"/>
        <rFont val="Arial"/>
        <family val="2"/>
      </rPr>
      <t>opakowanie</t>
    </r>
  </si>
  <si>
    <t>45 mm - 2,0 mm, 2,5 mm i 3,0 mm</t>
  </si>
  <si>
    <t>60 mm - 3,0 mm, 3,5 mm i 4,0 mm</t>
  </si>
  <si>
    <t>60 mm - 4,0 mm, 4,5 mm i 5,0 mm</t>
  </si>
  <si>
    <t>Nr referencyjny: LA.0221.2.2019</t>
  </si>
  <si>
    <t xml:space="preserve">Załącznik nr 2 do wniosku o realizację zamówienia publicznego  </t>
  </si>
  <si>
    <t xml:space="preserve"> Tabela nr 1 - formularz cenowy</t>
  </si>
  <si>
    <r>
      <rPr>
        <sz val="8"/>
        <rFont val="Arial"/>
        <family val="2"/>
      </rPr>
      <t xml:space="preserve">
2. Wykonawca gwarantuje, że wszystkie produkty będące przedmiotem zamówienia spełniać będą - wskazane w niniejszym załączniku - wymagania eksploatacyjno – techniczne oraz jakościowe.
3. Wykonawca oświadcza, że wszystkie wyroby oraz urządzenie objęte przedmiotem zamówienia spełniać będą właściwe, ustalone w obowiązujących przepisach prawa wymagania odnośnie dopuszczenia do użytkowania w polskich zakładach opieki zdrowotnej.
4. Wykonawca zapewnia, że na potwierdzenie stanu faktycznego, o którym mowa w pkt 2 i 3 posiada stosowne dokumenty, które zostaną niezwłocznie przekazane zamawiającemu, na jego pisemny wniosek.   
</t>
    </r>
    <r>
      <rPr>
        <b/>
        <sz val="8"/>
        <rFont val="Arial"/>
        <family val="2"/>
      </rPr>
      <t>5. Zamawiający wymaga  obowiązkowo wypełnienia kolumny nr 2.
6. Zamawiający dopuszcza produkty równoważne /zamienniki/.</t>
    </r>
  </si>
  <si>
    <t xml:space="preserve">7. Wykonawca oświadcza, że poszczególne dostawy przedmiotu zamówienia realizowane będą  w terminie: 4 dni roboczych od daty złożenia zamówienia. </t>
  </si>
  <si>
    <t>Oznaczenie</t>
  </si>
  <si>
    <t>Ilość szt. RAZEM</t>
  </si>
  <si>
    <t>Cena jednostkowa tzw."brutto" (zł/op)</t>
  </si>
  <si>
    <t xml:space="preserve"> Wartość                              
(zł)                           
9 = 7 x 8</t>
  </si>
  <si>
    <t>Stawka podatku Vat %</t>
  </si>
  <si>
    <t>Cena jednostkowa bez podatku Vat</t>
  </si>
  <si>
    <t>Wartość bez podatku Vat</t>
  </si>
  <si>
    <t>Jednorazowy, automatyczny, zakrzywiony stapler okrężny z łamaną główką. Dla średnicy 25 i 28 wymagane są dwie wielkości bilateralnie spłaszczonej tytanowej zszywki: 3,5 i 4,8 mm</t>
  </si>
  <si>
    <t>EEA 25 i EEA 2535</t>
  </si>
  <si>
    <t>EEA 28 i EEA 2835</t>
  </si>
  <si>
    <t>okrągły 28 - 3,5 mm i 4,8 mm</t>
  </si>
  <si>
    <t>EEA 31</t>
  </si>
  <si>
    <t>Ładunek do staplera liniowego, stalowego autoklawowalnego. 
Zszywki tytanowe każdorazowo formatowane przez kowadełko (dopychacze zszywek) stanowiące integralną część każdego ładunku. 
Dla długości 55 i 30 mm wymagane dwie zszywki: 3,5 i 4,8 mm
Wykonawca jest zobowiązany do wydzierżawienia staplera metalowego liniowego na czas trwania umowy (wg danych zawartych w tab.2 )</t>
  </si>
  <si>
    <t>ŁADUNEK TA PREMIUM 
3,5mm = 015451L  
4,8mm = 015458L</t>
  </si>
  <si>
    <t>55 mm - 3,5 mm i 4,8 mm</t>
  </si>
  <si>
    <t xml:space="preserve">ŁADUNEK TA PREMIUM 
3,5mm = 015427L 
4,8mm = 015433L </t>
  </si>
  <si>
    <t>30 mm - 3,5 mm i 4,8 mm</t>
  </si>
  <si>
    <t>ŁADUNEK TA PREMIUM 
2,5mm = 015441L</t>
  </si>
  <si>
    <t xml:space="preserve">Jednorazowy stapler liniowy z nożem (nóż jest częścią ładunku) o długości 80 mm, wysokość bilateralnie spłaszczonej zszywki na całej długości: 3,8 mm i 4,8 mm do stosowania z ładunkami z poz.8 </t>
  </si>
  <si>
    <t>3,8mm = GIA 8038S
4,8mm = GIA 8048S</t>
  </si>
  <si>
    <t>Ładunek o długości 80 mm do jednorazowego staplera liniowego z nożem (nóż jest częścią ładunku) z poz.7; 
wysokość bilateralnie spłaszczonej zszywki na całej długości: 3,8 mm i 4,8 mm</t>
  </si>
  <si>
    <t>ŁADUNEK
3,8mm = GIA 8038L
4,8mm = GIA 8048L</t>
  </si>
  <si>
    <t>Jednorazowy stapler zamykający z ruchomą główką 55 mm, kąt zgięcia 120 °, kąt obrotu 320°, wielkość zszywki 3,5 mm i 4,8 mm</t>
  </si>
  <si>
    <t>ROTICULATOR 
3,5mm = 017612
4,8mm = 017614</t>
  </si>
  <si>
    <t>Kapciuchownice jednorazowego użytku z szywkami</t>
  </si>
  <si>
    <t>PURSTRING 020730</t>
  </si>
  <si>
    <t>PURSTRING 020242</t>
  </si>
  <si>
    <t>Ładunek do staplera laparoskopowego z nożem tnącym w ładunku do tkanki grubej, średniej i naczyniowej. Artykulacja 45 stopni w dwie strony.
Wymagane trzy wysokości zszywki: 2,5 mm, 3,5 mm i 4,8 mm</t>
  </si>
  <si>
    <t>ŁADUNEK ENDOGIA 
2,5mm = 030451</t>
  </si>
  <si>
    <t>ŁADUNEK ENDOGIA 
2,5mm = 030454
3,5mm = 030455
4,8mm = 030456</t>
  </si>
  <si>
    <t>ŁADUNEK ENDOGIA 
2,5mm = 030457
3,5mm = 030458
4,8mm = 030459</t>
  </si>
  <si>
    <t>Stapler laparoskopowy uniwersalny (umożliwiający pracę ze wszystkimi wielkościami ładunków 60 mm, 45mm, 30mm) z możliwością zginania, z obrotowym trzonem o średnicy 12 mm, długość trzpienia 6 cm i 16 cm</t>
  </si>
  <si>
    <t>ENDOGIA 
6cm = EGIAUSHORT
12cm = EGIAUSTND</t>
  </si>
  <si>
    <t>Ładunek do endostaplera w kształcie półkola o trzech różnych wysokościach zszywki  3,0 mm - 3,5 mm - 4,0 mm) w jednym ładunku dedykowanym do tkanki średniej/grubej, ze sterylnym nożem umieszczonym w ładunku.</t>
  </si>
  <si>
    <t>ŁADUNEK 
ENDOGIA RADIAL EGIARADMT</t>
  </si>
  <si>
    <t>Ładunek do endostaplera z możliwością artykulacji w dwie strony 45 stopni o trzech wysokościach  zszywki w jednym ładunku dedykowanym do tkanki średniej/grubej (zszywka 3,0 mm - 3,5 mm - 4,0 mm) oraz cienkiej /naczyniowej (zszywka 2,0 mm - 2,5 mm - 3,0 mm) ze sterylnym nożem umieszczonym w ładunku.</t>
  </si>
  <si>
    <t>ŁADUNEK 
ENDOGIA TRI-STAPLING 
2,0-2,5-3,0 mm = EGIA 45 AVM
3,0-3,5-4,0 mm = EGIA 45 AMT</t>
  </si>
  <si>
    <t>ŁADUNEK 
ENDOGIA TRI-STAPLING 
2,0-2,5-3,0 mm = EGIA 60 AVM
3,0-3,5-4,0 mm = EGIA 60 AMT</t>
  </si>
  <si>
    <t>RAZEM - wartość tabeli nr 1</t>
  </si>
  <si>
    <t xml:space="preserve"> Tabela nr 4 - formularz cenowy</t>
  </si>
  <si>
    <r>
      <rPr>
        <sz val="8"/>
        <rFont val="Arial"/>
        <family val="2"/>
      </rPr>
      <t xml:space="preserve">1. Wykonawca oświadcza, że oferowane wyroby w ramach niniejszego zadania posiadają ważne dokumenty dopuszczające do obrotu na terenie Rzeczypospolitej Polskiej - zgodnie z obowiązującym prawem. Kopie przedmiotowych dokumentów zostaną przekazane zamawiajacemu niezwłocznie na jego wniosek.     
</t>
    </r>
    <r>
      <rPr>
        <b/>
        <sz val="8"/>
        <rFont val="Arial"/>
        <family val="2"/>
      </rPr>
      <t>2. Zamawiający wymaga  obowiązkowo wypełnienia kolumny nr 2.
3. Zamawiający dopuszcza produkty równoważne /zamienniki/.</t>
    </r>
  </si>
  <si>
    <t xml:space="preserve">4. Wykonawca oświadcza, że poszczególne dostawy przedmiotu zamówienia realizowane będą  w terminie: 4 dni roboczych od daty złożenia zamówienia. </t>
  </si>
  <si>
    <t>45 mm - 3,0 mm, 3,5 mm i 4,0 mm</t>
  </si>
  <si>
    <t>RAZEM - wartość tabeli nr 4</t>
  </si>
  <si>
    <t>Tabela nr 5 - obliczenie ceny oferty</t>
  </si>
  <si>
    <t>lp.</t>
  </si>
  <si>
    <t>Zestawienie</t>
  </si>
  <si>
    <t>Wartość brutto</t>
  </si>
  <si>
    <t>Stawka podatku VAT (%)</t>
  </si>
  <si>
    <t xml:space="preserve">Wartość z tabeli nr 1 – poz. „Razem” </t>
  </si>
  <si>
    <t xml:space="preserve">Wartość z tabeli nr 2– poz. „Razem” </t>
  </si>
  <si>
    <t xml:space="preserve">Wartość z tabeli nr 3 – poz. „Razem” </t>
  </si>
  <si>
    <t xml:space="preserve">Wartość z tabeli nr 4 – poz. „Razem” </t>
  </si>
  <si>
    <t>RAZEM-cena oferty:</t>
  </si>
  <si>
    <t>plan</t>
  </si>
  <si>
    <t>ta</t>
  </si>
  <si>
    <t>netto</t>
  </si>
  <si>
    <t>brakuje torako</t>
  </si>
  <si>
    <t>brutto</t>
  </si>
  <si>
    <t>rok</t>
  </si>
  <si>
    <t>brakuje ch.o.</t>
  </si>
  <si>
    <t>24msc</t>
  </si>
  <si>
    <t>Załącznik nr 1 do umowy LA.261.2.2023</t>
  </si>
  <si>
    <t>Formularz cenowy</t>
  </si>
  <si>
    <t xml:space="preserve">Wartość netto 9=8x4              </t>
  </si>
  <si>
    <t>Razem- Cena oferty</t>
  </si>
  <si>
    <t>1. Wykonawca gwarantuje, że wszystkie produkty będące przedmiotem zamówienia spełniać będą - wskazane w niniejszym formularzu cenowym  - wymagania eksploatacyjno – techniczne oraz jakościowe.                                                                                                                                                                                                                     2. Wykonawca oświadcza, że wszystkie wyroby oraz urządzenie objęte przedmiotem zamówienia spełniać będą właściwe, ustalone w obowiązujących przepisach prawa wymagania odnośnie dopuszczenia do użytkowania w polskich zakładach opieki zdrowotnej.                                                                                                                                                                                                                            3.Dostarczane zamawiającemu wyroby powinny być umieszczone w trwałych - odpornych na uszkodzenia mechaniczne oraz zabezpieczonych przed działaniem szkodliwych czynników zewnętrznych - opakowaniach, na których należy zamieścić co najmniej następujące informacje:  - nazwa wyrobu, nazwa producenta,        - kod partii lub serii wyrobu,         -  wyraźnie oznakowany rozmiar,        - oznaczenie daty, przed upływem, której wyrób może być używany bezpiecznie, wyrażonej w latach i miesiącach,   - oznakowanie CE,          - inne oznaczenia i informacje wymagane na podstawie odrębnych przepisów.     Uwaga: Okres ważności wyrobów powinien wynosić minimum 12 miesięcy od dnia dostawy do siedziby zamawiającego.                                                                                               4. Wykonawca zapewnia, że na potwierdzenie stanu faktycznego, o którym mowa w pkt. 1 i 2 posiada stosowne dokumenty, które na etapie realizacji zamówienia zostaną niezwłocznie przekazane Zamawiającemu, na jego pisemny wniosek.                                                                                                                                                                                                                          5. Zamawiający wymaga obowiązkowo wypełnienia kolumny nr 2.                                                                                                                                                                  6.Zamawiający dopuszcza produkty równoważne /zamienniki/. Zmiana dopuszczalna będzie pod warunkiem, iż otrzymany odpowiednik będzie posiadał podobne pożądane cechy, parametry, o co najmniej tych samych właściwościach co przedmiot umowy, wykonany z materiału o podobnych właściwościach technologicznych i jakości, znajduje zastosowanie w tych samych wskazaniach do konkretnych typów zabiegów, konkretną metodą , tej samej skuteczności co odpowiednik objęty umową.                                                      7. W ramach przedmiotu zamówienia i jego cenie Wykonawca użyczy nieodpłatnie na czas trwania umowy 3 urządzenia  o następujących parametrach:                                                                                                                                                                                                                           - Rękojeść wielorazowego użytku do zszywania tkanek, zasilana akumulatorem litowo-jonowym, zawierająca mikroprocesor, układ elektroniczny, 3 silniki, ekran wyświetlacza OLED, adapter - przejściówka standardowa lub krótka staplera wielorazowego użytku; ładowarka, prowadnica do baterii.                                                                                                                                                                                     8.Wykonawca oświadcza, że poszczególne dostawy przedmiotu zamówienia realizowane będą w terminie: 5 dni roboczych od daty złożenia zamówienia za pośrednictwem poczty elektronicznej na adres e-mail:....................................................................                                                   9.Adres e-mail Wykonawcy dedykowany do przesyłania reklamacji: ......................................................</t>
  </si>
  <si>
    <t>Kapciuchownice jednorazowego użytku ze zszywkami. 3szt/opakowanie</t>
  </si>
  <si>
    <t xml:space="preserve">Cena jednostkowa brutto (zł/op)    5=6/4               </t>
  </si>
  <si>
    <r>
      <t xml:space="preserve">Załącznik nr 2 do SWZ </t>
    </r>
    <r>
      <rPr>
        <b/>
        <sz val="11"/>
        <color indexed="10"/>
        <rFont val="Czcionka tekstu podstawowego"/>
        <family val="0"/>
      </rPr>
      <t>po zmianach z dnia 22.02.2023</t>
    </r>
  </si>
  <si>
    <r>
      <t>Jednorazowy stapler liniowy z nożem (nóż jest częścią ładunku) o długości 60 mm, wysokość bilateralnie spłaszczonej zszywki na całej długości: 2,5mm, 3,8 mm i 4,8 mm do stosowania z ładunkami z poz.</t>
    </r>
    <r>
      <rPr>
        <b/>
        <strike/>
        <sz val="9"/>
        <color indexed="8"/>
        <rFont val="Arial"/>
        <family val="2"/>
      </rPr>
      <t>13</t>
    </r>
    <r>
      <rPr>
        <b/>
        <sz val="9"/>
        <color indexed="8"/>
        <rFont val="Arial"/>
        <family val="2"/>
      </rPr>
      <t xml:space="preserve"> </t>
    </r>
    <r>
      <rPr>
        <b/>
        <sz val="9"/>
        <color indexed="10"/>
        <rFont val="Arial"/>
        <family val="2"/>
      </rPr>
      <t>9</t>
    </r>
    <r>
      <rPr>
        <b/>
        <sz val="9"/>
        <color indexed="8"/>
        <rFont val="Arial"/>
        <family val="2"/>
      </rPr>
      <t xml:space="preserve"> . Zewnętrzne opakowanie zawiera min. 4 naklejki do historii choroby pacjenta opatrzone kodem QR do szybkiej identyfikacji produktu. 3szt/opakowanie</t>
    </r>
  </si>
  <si>
    <r>
      <t>Ładunek o długości 60 mm do jednorazowego staplera liniowego z nożem (nóż jest częścią ładunku) z poz.</t>
    </r>
    <r>
      <rPr>
        <b/>
        <strike/>
        <sz val="9"/>
        <color indexed="8"/>
        <rFont val="Arial"/>
        <family val="2"/>
      </rPr>
      <t>11</t>
    </r>
    <r>
      <rPr>
        <b/>
        <sz val="9"/>
        <color indexed="10"/>
        <rFont val="Arial"/>
        <family val="2"/>
      </rPr>
      <t xml:space="preserve"> 8 </t>
    </r>
    <r>
      <rPr>
        <b/>
        <sz val="9"/>
        <color indexed="8"/>
        <rFont val="Arial"/>
        <family val="2"/>
      </rPr>
      <t>; 
wysokość bilateralnie spłaszczonej zszywki na całej długości: 2,5mm i 3,8 mm i 4,8 mm. 6szt/opakowanie</t>
    </r>
  </si>
  <si>
    <r>
      <t>Jednorazowy stapler liniowy z nożem (nóż jest częścią ładunku) o długości 80 mm, wysokość bilateralnie spłaszczonej zszywki na całej długości: 3,8 mm i 4,8 mm do stosowania z ładunkami z poz.</t>
    </r>
    <r>
      <rPr>
        <b/>
        <strike/>
        <sz val="9"/>
        <color indexed="8"/>
        <rFont val="Arial"/>
        <family val="2"/>
      </rPr>
      <t>14</t>
    </r>
    <r>
      <rPr>
        <b/>
        <sz val="9"/>
        <color indexed="8"/>
        <rFont val="Arial"/>
        <family val="2"/>
      </rPr>
      <t xml:space="preserve"> </t>
    </r>
    <r>
      <rPr>
        <b/>
        <sz val="9"/>
        <color indexed="10"/>
        <rFont val="Arial"/>
        <family val="2"/>
      </rPr>
      <t>11</t>
    </r>
    <r>
      <rPr>
        <b/>
        <sz val="9"/>
        <color indexed="8"/>
        <rFont val="Arial"/>
        <family val="2"/>
      </rPr>
      <t>. 3szt/opakowanie</t>
    </r>
  </si>
  <si>
    <r>
      <t>Ładunek o długości 80 mm do jednorazowego staplera liniowego z nożem (nóż jest częścią ładunku) z poz.</t>
    </r>
    <r>
      <rPr>
        <b/>
        <strike/>
        <sz val="9"/>
        <color indexed="8"/>
        <rFont val="Arial"/>
        <family val="2"/>
      </rPr>
      <t>13</t>
    </r>
    <r>
      <rPr>
        <b/>
        <sz val="9"/>
        <color indexed="8"/>
        <rFont val="Arial"/>
        <family val="2"/>
      </rPr>
      <t xml:space="preserve"> </t>
    </r>
    <r>
      <rPr>
        <b/>
        <sz val="9"/>
        <color indexed="10"/>
        <rFont val="Arial"/>
        <family val="2"/>
      </rPr>
      <t>10</t>
    </r>
    <r>
      <rPr>
        <b/>
        <sz val="9"/>
        <color indexed="8"/>
        <rFont val="Arial"/>
        <family val="2"/>
      </rPr>
      <t xml:space="preserve"> ; 
wysokość bilateralnie spłaszczonej zszywki na całej długości: 3,8 mm i 4,8 mm. 6szt/opakowanie</t>
    </r>
  </si>
  <si>
    <r>
      <t>Jednorazowy stapler liniowy z nożem (nóż jest częścią ładunku) o długości 100 mm, wysokość bilateralnie spłaszczonej zszywki na całej długości: 3,8 mm i 4,8 mm do stosowania z ładunkami z poz.</t>
    </r>
    <r>
      <rPr>
        <b/>
        <strike/>
        <sz val="9"/>
        <color indexed="8"/>
        <rFont val="Arial"/>
        <family val="2"/>
      </rPr>
      <t>16</t>
    </r>
    <r>
      <rPr>
        <b/>
        <sz val="9"/>
        <color indexed="8"/>
        <rFont val="Arial"/>
        <family val="2"/>
      </rPr>
      <t xml:space="preserve"> </t>
    </r>
    <r>
      <rPr>
        <b/>
        <sz val="9"/>
        <color indexed="10"/>
        <rFont val="Arial"/>
        <family val="2"/>
      </rPr>
      <t>13</t>
    </r>
    <r>
      <rPr>
        <b/>
        <sz val="9"/>
        <color indexed="8"/>
        <rFont val="Arial"/>
        <family val="2"/>
      </rPr>
      <t>. 3szt/opakowanie</t>
    </r>
  </si>
  <si>
    <r>
      <t>Ładunek o długości 100 mm do jednorazowego staplera liniowego z nożem (nóż jest częścią ładunku) z poz.</t>
    </r>
    <r>
      <rPr>
        <b/>
        <strike/>
        <sz val="9"/>
        <color indexed="8"/>
        <rFont val="Arial"/>
        <family val="2"/>
      </rPr>
      <t>15</t>
    </r>
    <r>
      <rPr>
        <b/>
        <sz val="9"/>
        <color indexed="8"/>
        <rFont val="Arial"/>
        <family val="2"/>
      </rPr>
      <t xml:space="preserve"> </t>
    </r>
    <r>
      <rPr>
        <b/>
        <sz val="9"/>
        <color indexed="10"/>
        <rFont val="Arial"/>
        <family val="2"/>
      </rPr>
      <t>12</t>
    </r>
    <r>
      <rPr>
        <b/>
        <sz val="9"/>
        <color indexed="8"/>
        <rFont val="Arial"/>
        <family val="2"/>
      </rPr>
      <t>; 
wysokość bilateralnie spłaszczonej zszywki na całej długości: 3,8 mm i 4,8 mm. 6szt/opakowanie</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</si>
</sst>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 #,##0.00&quot;      &quot;;\-* #,##0.00&quot;      &quot;;\ * \-#&quot;      &quot;;@\ "/>
    <numFmt numFmtId="165" formatCode="#,##0.00\ [$zł-415];[Red]\-#,##0.00\ [$zł-415]"/>
    <numFmt numFmtId="166" formatCode="d/mm/yyyy"/>
  </numFmts>
  <fonts count="58">
    <font>
      <sz val="11"/>
      <color indexed="8"/>
      <name val="Czcionka tekstu podstawowego"/>
      <family val="2"/>
    </font>
    <font>
      <sz val="10"/>
      <name val="Arial"/>
      <family val="0"/>
    </font>
    <font>
      <sz val="10"/>
      <name val="Arial CE"/>
      <family val="2"/>
    </font>
    <font>
      <b/>
      <sz val="14"/>
      <color indexed="8"/>
      <name val="Arial"/>
      <family val="2"/>
    </font>
    <font>
      <b/>
      <sz val="9"/>
      <color indexed="8"/>
      <name val="Arial"/>
      <family val="2"/>
    </font>
    <font>
      <sz val="8"/>
      <name val="Arial"/>
      <family val="2"/>
    </font>
    <font>
      <sz val="9"/>
      <color indexed="8"/>
      <name val="Arial"/>
      <family val="2"/>
    </font>
    <font>
      <sz val="9"/>
      <name val="Arial"/>
      <family val="2"/>
    </font>
    <font>
      <sz val="11"/>
      <color indexed="8"/>
      <name val="Arial"/>
      <family val="2"/>
    </font>
    <font>
      <b/>
      <sz val="9"/>
      <name val="Arial"/>
      <family val="2"/>
    </font>
    <font>
      <b/>
      <i/>
      <sz val="9"/>
      <name val="Arial"/>
      <family val="2"/>
    </font>
    <font>
      <sz val="10"/>
      <color indexed="8"/>
      <name val="Arial"/>
      <family val="2"/>
    </font>
    <font>
      <b/>
      <sz val="10"/>
      <color indexed="8"/>
      <name val="Arial"/>
      <family val="2"/>
    </font>
    <font>
      <sz val="6"/>
      <color indexed="8"/>
      <name val="Arial"/>
      <family val="2"/>
    </font>
    <font>
      <sz val="14"/>
      <color indexed="8"/>
      <name val="Arial"/>
      <family val="2"/>
    </font>
    <font>
      <b/>
      <sz val="8"/>
      <name val="Arial"/>
      <family val="2"/>
    </font>
    <font>
      <b/>
      <sz val="8"/>
      <color indexed="8"/>
      <name val="Arial"/>
      <family val="2"/>
    </font>
    <font>
      <b/>
      <sz val="10"/>
      <name val="Arial"/>
      <family val="2"/>
    </font>
    <font>
      <b/>
      <sz val="11"/>
      <color indexed="8"/>
      <name val="Arial"/>
      <family val="2"/>
    </font>
    <font>
      <b/>
      <sz val="10"/>
      <color indexed="8"/>
      <name val="Czcionka tekstu podstawowego"/>
      <family val="0"/>
    </font>
    <font>
      <b/>
      <sz val="11"/>
      <color indexed="8"/>
      <name val="Czcionka tekstu podstawowego"/>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1"/>
      <color indexed="10"/>
      <name val="Czcionka tekstu podstawowego"/>
      <family val="0"/>
    </font>
    <font>
      <b/>
      <sz val="9"/>
      <color indexed="10"/>
      <name val="Arial"/>
      <family val="2"/>
    </font>
    <font>
      <b/>
      <strike/>
      <sz val="9"/>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51"/>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4" fontId="0" fillId="0" borderId="0" applyFill="0" applyBorder="0" applyAlignment="0" applyProtection="0"/>
    <xf numFmtId="41" fontId="1" fillId="0" borderId="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2" fillId="0" borderId="0">
      <alignment/>
      <protection/>
    </xf>
    <xf numFmtId="0" fontId="52" fillId="27" borderId="1" applyNumberFormat="0" applyAlignment="0" applyProtection="0"/>
    <xf numFmtId="9" fontId="1" fillId="0" borderId="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7" fillId="32" borderId="0" applyNumberFormat="0" applyBorder="0" applyAlignment="0" applyProtection="0"/>
  </cellStyleXfs>
  <cellXfs count="198">
    <xf numFmtId="0" fontId="0" fillId="0" borderId="0" xfId="0"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right"/>
    </xf>
    <xf numFmtId="0" fontId="3" fillId="0" borderId="0" xfId="0" applyFont="1" applyFill="1" applyBorder="1" applyAlignment="1">
      <alignment horizontal="center" vertical="center"/>
    </xf>
    <xf numFmtId="0" fontId="0" fillId="0" borderId="0" xfId="0" applyFont="1" applyAlignment="1">
      <alignment wrapText="1"/>
    </xf>
    <xf numFmtId="0" fontId="4" fillId="0" borderId="0" xfId="0" applyFont="1" applyAlignment="1">
      <alignment/>
    </xf>
    <xf numFmtId="0" fontId="5" fillId="0" borderId="0" xfId="0"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0" fontId="8" fillId="0" borderId="0" xfId="0" applyFont="1" applyFill="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0" xfId="0" applyFill="1" applyAlignment="1">
      <alignment wrapText="1"/>
    </xf>
    <xf numFmtId="4"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xf>
    <xf numFmtId="0" fontId="4"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8" fillId="0" borderId="0" xfId="0" applyFont="1" applyAlignment="1">
      <alignment/>
    </xf>
    <xf numFmtId="0" fontId="13" fillId="0" borderId="0" xfId="0" applyFont="1" applyAlignment="1">
      <alignment vertical="center" wrapText="1"/>
    </xf>
    <xf numFmtId="0" fontId="14" fillId="0" borderId="0" xfId="0" applyFont="1" applyFill="1" applyAlignment="1">
      <alignment/>
    </xf>
    <xf numFmtId="0" fontId="6" fillId="0" borderId="0" xfId="0" applyFont="1" applyAlignment="1">
      <alignment wrapText="1"/>
    </xf>
    <xf numFmtId="0" fontId="16" fillId="33" borderId="0" xfId="0" applyFont="1" applyFill="1" applyBorder="1" applyAlignment="1">
      <alignment vertical="center"/>
    </xf>
    <xf numFmtId="0" fontId="8" fillId="33" borderId="0" xfId="0" applyFont="1" applyFill="1" applyAlignment="1">
      <alignment/>
    </xf>
    <xf numFmtId="0" fontId="17" fillId="33" borderId="0" xfId="0" applyFont="1" applyFill="1" applyAlignment="1">
      <alignment/>
    </xf>
    <xf numFmtId="0" fontId="8" fillId="33" borderId="0" xfId="0" applyFont="1" applyFill="1" applyAlignment="1">
      <alignment horizontal="right"/>
    </xf>
    <xf numFmtId="0" fontId="8" fillId="33" borderId="0" xfId="0" applyFont="1" applyFill="1" applyAlignment="1">
      <alignment horizontal="center"/>
    </xf>
    <xf numFmtId="0" fontId="9" fillId="33" borderId="0" xfId="0" applyFont="1" applyFill="1" applyBorder="1" applyAlignment="1">
      <alignment/>
    </xf>
    <xf numFmtId="0" fontId="4" fillId="34"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7" fillId="0" borderId="0" xfId="0" applyFont="1" applyFill="1" applyAlignment="1">
      <alignment vertical="center"/>
    </xf>
    <xf numFmtId="0" fontId="6" fillId="0" borderId="0" xfId="0" applyFont="1" applyFill="1" applyBorder="1" applyAlignment="1">
      <alignment vertical="center"/>
    </xf>
    <xf numFmtId="0" fontId="4" fillId="35" borderId="10" xfId="0" applyFont="1" applyFill="1" applyBorder="1" applyAlignment="1">
      <alignment horizontal="center" vertical="center"/>
    </xf>
    <xf numFmtId="0" fontId="4" fillId="35" borderId="10" xfId="0" applyFont="1" applyFill="1" applyBorder="1" applyAlignment="1">
      <alignment vertical="center"/>
    </xf>
    <xf numFmtId="0" fontId="4" fillId="35" borderId="10" xfId="0" applyFont="1" applyFill="1" applyBorder="1" applyAlignment="1">
      <alignment horizontal="right" vertical="center" wrapText="1"/>
    </xf>
    <xf numFmtId="4" fontId="4" fillId="35" borderId="10" xfId="0" applyNumberFormat="1" applyFont="1" applyFill="1" applyBorder="1" applyAlignment="1">
      <alignment horizontal="right" vertical="center"/>
    </xf>
    <xf numFmtId="4" fontId="7" fillId="35" borderId="10" xfId="0" applyNumberFormat="1" applyFont="1" applyFill="1" applyBorder="1" applyAlignment="1">
      <alignment horizontal="right" vertical="center"/>
    </xf>
    <xf numFmtId="3" fontId="9" fillId="35" borderId="10" xfId="0" applyNumberFormat="1" applyFont="1" applyFill="1" applyBorder="1" applyAlignment="1">
      <alignment horizontal="center" vertical="center"/>
    </xf>
    <xf numFmtId="4" fontId="9" fillId="35" borderId="10" xfId="0" applyNumberFormat="1" applyFont="1" applyFill="1" applyBorder="1" applyAlignment="1">
      <alignment horizontal="right" vertical="center"/>
    </xf>
    <xf numFmtId="0" fontId="6" fillId="0" borderId="0" xfId="0" applyFont="1" applyAlignment="1">
      <alignment vertical="center"/>
    </xf>
    <xf numFmtId="0" fontId="4" fillId="36" borderId="10" xfId="0" applyFont="1" applyFill="1" applyBorder="1" applyAlignment="1">
      <alignment horizontal="center" vertical="center" wrapText="1"/>
    </xf>
    <xf numFmtId="0" fontId="4" fillId="36" borderId="10" xfId="0" applyFont="1" applyFill="1" applyBorder="1" applyAlignment="1">
      <alignment vertical="center" wrapText="1"/>
    </xf>
    <xf numFmtId="0" fontId="4" fillId="36" borderId="10" xfId="0" applyFont="1" applyFill="1" applyBorder="1" applyAlignment="1">
      <alignment horizontal="right" vertical="center" wrapText="1"/>
    </xf>
    <xf numFmtId="0" fontId="4" fillId="36" borderId="10" xfId="0" applyFont="1" applyFill="1" applyBorder="1" applyAlignment="1">
      <alignment vertical="center"/>
    </xf>
    <xf numFmtId="4" fontId="4" fillId="36" borderId="10" xfId="0" applyNumberFormat="1" applyFont="1" applyFill="1" applyBorder="1" applyAlignment="1">
      <alignment horizontal="right" vertical="center"/>
    </xf>
    <xf numFmtId="4" fontId="7" fillId="36" borderId="10" xfId="0" applyNumberFormat="1" applyFont="1" applyFill="1" applyBorder="1" applyAlignment="1">
      <alignment horizontal="right" vertical="center"/>
    </xf>
    <xf numFmtId="3" fontId="9" fillId="36" borderId="10" xfId="0" applyNumberFormat="1" applyFont="1" applyFill="1" applyBorder="1" applyAlignment="1">
      <alignment horizontal="center" vertical="center"/>
    </xf>
    <xf numFmtId="4" fontId="9" fillId="36" borderId="10" xfId="0" applyNumberFormat="1" applyFont="1" applyFill="1" applyBorder="1" applyAlignment="1">
      <alignment horizontal="right" vertical="center"/>
    </xf>
    <xf numFmtId="0" fontId="4" fillId="0" borderId="0" xfId="0" applyFont="1" applyFill="1" applyAlignment="1">
      <alignmen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vertical="center" wrapText="1"/>
    </xf>
    <xf numFmtId="0" fontId="6" fillId="0" borderId="0" xfId="0" applyFont="1" applyFill="1" applyAlignment="1">
      <alignment vertical="center"/>
    </xf>
    <xf numFmtId="0" fontId="4" fillId="0" borderId="0" xfId="0" applyFont="1" applyFill="1" applyAlignment="1">
      <alignment vertical="center"/>
    </xf>
    <xf numFmtId="0" fontId="9" fillId="35" borderId="10" xfId="0" applyFont="1" applyFill="1" applyBorder="1" applyAlignment="1">
      <alignment horizontal="center" vertical="center"/>
    </xf>
    <xf numFmtId="0" fontId="9" fillId="35" borderId="10" xfId="0" applyFont="1" applyFill="1" applyBorder="1" applyAlignment="1">
      <alignment vertical="center" wrapText="1"/>
    </xf>
    <xf numFmtId="0" fontId="9" fillId="35" borderId="10" xfId="0" applyFont="1" applyFill="1" applyBorder="1" applyAlignment="1">
      <alignment horizontal="right" vertical="center"/>
    </xf>
    <xf numFmtId="1" fontId="9" fillId="35" borderId="10" xfId="0" applyNumberFormat="1" applyFont="1" applyFill="1" applyBorder="1" applyAlignment="1">
      <alignment horizontal="center" vertical="center"/>
    </xf>
    <xf numFmtId="0" fontId="9" fillId="37" borderId="10" xfId="0" applyFont="1" applyFill="1" applyBorder="1" applyAlignment="1">
      <alignment horizontal="center" vertical="center"/>
    </xf>
    <xf numFmtId="0" fontId="9" fillId="37" borderId="10" xfId="0" applyFont="1" applyFill="1" applyBorder="1" applyAlignment="1">
      <alignment vertical="center"/>
    </xf>
    <xf numFmtId="0" fontId="9" fillId="37" borderId="10" xfId="0" applyFont="1" applyFill="1" applyBorder="1" applyAlignment="1">
      <alignment horizontal="right" vertical="center"/>
    </xf>
    <xf numFmtId="0" fontId="4" fillId="37" borderId="10" xfId="0" applyFont="1" applyFill="1" applyBorder="1" applyAlignment="1">
      <alignment vertical="center"/>
    </xf>
    <xf numFmtId="4" fontId="4" fillId="37" borderId="10" xfId="0" applyNumberFormat="1" applyFont="1" applyFill="1" applyBorder="1" applyAlignment="1">
      <alignment horizontal="right" vertical="center"/>
    </xf>
    <xf numFmtId="4" fontId="7" fillId="37" borderId="10" xfId="0" applyNumberFormat="1" applyFont="1" applyFill="1" applyBorder="1" applyAlignment="1">
      <alignment horizontal="right" vertical="center"/>
    </xf>
    <xf numFmtId="4" fontId="9" fillId="37" borderId="10" xfId="0" applyNumberFormat="1" applyFont="1" applyFill="1" applyBorder="1" applyAlignment="1">
      <alignment horizontal="right" vertical="center"/>
    </xf>
    <xf numFmtId="1" fontId="9" fillId="37" borderId="10" xfId="0" applyNumberFormat="1" applyFont="1" applyFill="1" applyBorder="1" applyAlignment="1">
      <alignment horizontal="center" vertical="center"/>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xf>
    <xf numFmtId="0" fontId="9" fillId="36" borderId="10" xfId="0" applyFont="1" applyFill="1" applyBorder="1" applyAlignment="1">
      <alignment vertical="center" wrapText="1"/>
    </xf>
    <xf numFmtId="0" fontId="9" fillId="36" borderId="10" xfId="0" applyFont="1" applyFill="1" applyBorder="1" applyAlignment="1">
      <alignment horizontal="right" vertical="center"/>
    </xf>
    <xf numFmtId="1" fontId="9" fillId="36" borderId="10" xfId="0" applyNumberFormat="1" applyFont="1" applyFill="1" applyBorder="1" applyAlignment="1">
      <alignment horizontal="center" vertical="center"/>
    </xf>
    <xf numFmtId="0" fontId="9" fillId="0" borderId="0" xfId="0" applyFont="1" applyFill="1" applyBorder="1" applyAlignment="1">
      <alignment vertical="center"/>
    </xf>
    <xf numFmtId="0" fontId="9" fillId="36"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9" fillId="0" borderId="0" xfId="51" applyFont="1" applyFill="1" applyBorder="1" applyAlignment="1">
      <alignment vertical="center"/>
      <protection/>
    </xf>
    <xf numFmtId="4" fontId="9" fillId="33" borderId="0" xfId="0" applyNumberFormat="1" applyFont="1" applyFill="1" applyBorder="1" applyAlignment="1">
      <alignment horizontal="left" vertical="center"/>
    </xf>
    <xf numFmtId="4" fontId="4" fillId="33" borderId="10" xfId="0" applyNumberFormat="1" applyFont="1" applyFill="1" applyBorder="1" applyAlignment="1">
      <alignment horizontal="right" vertical="center"/>
    </xf>
    <xf numFmtId="4" fontId="6" fillId="0" borderId="10" xfId="0" applyNumberFormat="1" applyFont="1" applyFill="1" applyBorder="1" applyAlignment="1">
      <alignment horizontal="right" vertical="center"/>
    </xf>
    <xf numFmtId="0" fontId="4" fillId="38" borderId="10" xfId="0" applyFont="1" applyFill="1" applyBorder="1" applyAlignment="1">
      <alignment vertical="center"/>
    </xf>
    <xf numFmtId="4" fontId="9" fillId="33" borderId="12" xfId="0" applyNumberFormat="1" applyFont="1" applyFill="1" applyBorder="1" applyAlignment="1">
      <alignment horizontal="left" vertical="center"/>
    </xf>
    <xf numFmtId="0" fontId="3" fillId="0" borderId="0" xfId="0" applyFont="1" applyFill="1" applyAlignment="1">
      <alignment vertical="center"/>
    </xf>
    <xf numFmtId="0" fontId="6" fillId="0" borderId="0" xfId="0" applyFont="1" applyAlignment="1">
      <alignment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wrapText="1"/>
    </xf>
    <xf numFmtId="4" fontId="8" fillId="0" borderId="10" xfId="0" applyNumberFormat="1" applyFont="1" applyBorder="1" applyAlignment="1">
      <alignment/>
    </xf>
    <xf numFmtId="4" fontId="0" fillId="0" borderId="10" xfId="0" applyNumberFormat="1" applyFont="1" applyBorder="1" applyAlignment="1">
      <alignment/>
    </xf>
    <xf numFmtId="0" fontId="18" fillId="0" borderId="10" xfId="0" applyFont="1" applyBorder="1" applyAlignment="1">
      <alignment vertical="center" wrapText="1"/>
    </xf>
    <xf numFmtId="4" fontId="18" fillId="0" borderId="10" xfId="0" applyNumberFormat="1" applyFont="1" applyBorder="1" applyAlignment="1">
      <alignment vertical="center"/>
    </xf>
    <xf numFmtId="4" fontId="18" fillId="0" borderId="0" xfId="0" applyNumberFormat="1" applyFont="1" applyAlignment="1">
      <alignment vertical="center"/>
    </xf>
    <xf numFmtId="4" fontId="18" fillId="0" borderId="10" xfId="0" applyNumberFormat="1" applyFont="1" applyBorder="1" applyAlignment="1">
      <alignment vertical="center" wrapText="1"/>
    </xf>
    <xf numFmtId="4" fontId="0" fillId="0" borderId="0" xfId="0" applyNumberFormat="1" applyAlignment="1">
      <alignment/>
    </xf>
    <xf numFmtId="4" fontId="7" fillId="0" borderId="11" xfId="0" applyNumberFormat="1" applyFont="1" applyFill="1" applyBorder="1" applyAlignment="1">
      <alignment horizontal="right" vertical="center"/>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wrapText="1"/>
    </xf>
    <xf numFmtId="4" fontId="7" fillId="0" borderId="10" xfId="0" applyNumberFormat="1" applyFont="1" applyFill="1" applyBorder="1" applyAlignment="1">
      <alignment vertical="center"/>
    </xf>
    <xf numFmtId="165" fontId="0" fillId="0" borderId="13" xfId="0" applyNumberFormat="1" applyFill="1" applyBorder="1" applyAlignment="1">
      <alignment horizontal="center" vertical="center"/>
    </xf>
    <xf numFmtId="165" fontId="0" fillId="0" borderId="10" xfId="0" applyNumberFormat="1" applyFill="1" applyBorder="1" applyAlignment="1">
      <alignment horizontal="center" vertical="center"/>
    </xf>
    <xf numFmtId="0" fontId="0" fillId="0" borderId="10" xfId="0" applyNumberFormat="1" applyFill="1" applyBorder="1" applyAlignment="1">
      <alignment horizontal="center" vertical="center"/>
    </xf>
    <xf numFmtId="4" fontId="0" fillId="0" borderId="10" xfId="0" applyNumberFormat="1" applyFill="1" applyBorder="1" applyAlignment="1">
      <alignment horizontal="center" vertical="center"/>
    </xf>
    <xf numFmtId="165" fontId="0" fillId="0" borderId="14" xfId="0" applyNumberFormat="1" applyFill="1" applyBorder="1" applyAlignment="1">
      <alignment horizontal="center" vertical="center"/>
    </xf>
    <xf numFmtId="0" fontId="0" fillId="0" borderId="14" xfId="0" applyNumberFormat="1" applyFill="1" applyBorder="1" applyAlignment="1">
      <alignment horizontal="center" vertical="center"/>
    </xf>
    <xf numFmtId="4" fontId="0" fillId="0" borderId="14" xfId="0" applyNumberFormat="1" applyFill="1" applyBorder="1" applyAlignment="1">
      <alignment horizontal="center" vertical="center"/>
    </xf>
    <xf numFmtId="165" fontId="0" fillId="0" borderId="11" xfId="0" applyNumberFormat="1" applyFill="1" applyBorder="1" applyAlignment="1">
      <alignment horizontal="center" vertical="center"/>
    </xf>
    <xf numFmtId="0" fontId="0" fillId="0" borderId="11" xfId="0" applyNumberFormat="1" applyFill="1" applyBorder="1" applyAlignment="1">
      <alignment horizontal="center" vertical="center"/>
    </xf>
    <xf numFmtId="4" fontId="0" fillId="0" borderId="11" xfId="0" applyNumberFormat="1" applyFill="1" applyBorder="1" applyAlignment="1">
      <alignment horizontal="center" vertical="center"/>
    </xf>
    <xf numFmtId="0" fontId="0" fillId="0" borderId="13" xfId="0" applyFill="1" applyBorder="1" applyAlignment="1">
      <alignment horizontal="center" vertical="center"/>
    </xf>
    <xf numFmtId="0" fontId="20" fillId="0" borderId="0" xfId="0" applyFont="1" applyFill="1" applyAlignment="1">
      <alignment/>
    </xf>
    <xf numFmtId="0" fontId="20" fillId="0" borderId="0" xfId="0" applyFont="1" applyFill="1" applyAlignment="1">
      <alignment horizontal="left"/>
    </xf>
    <xf numFmtId="0" fontId="20" fillId="0" borderId="0" xfId="0" applyFont="1" applyFill="1" applyAlignment="1">
      <alignment horizontal="right"/>
    </xf>
    <xf numFmtId="0" fontId="9"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4" fontId="7" fillId="0" borderId="16" xfId="0" applyNumberFormat="1" applyFont="1" applyFill="1" applyBorder="1" applyAlignment="1">
      <alignment horizontal="right" vertical="center"/>
    </xf>
    <xf numFmtId="165" fontId="0" fillId="0" borderId="16" xfId="0" applyNumberFormat="1" applyFill="1" applyBorder="1" applyAlignment="1">
      <alignment horizontal="center" vertical="center"/>
    </xf>
    <xf numFmtId="0" fontId="0" fillId="0" borderId="16" xfId="0" applyNumberFormat="1" applyFill="1" applyBorder="1" applyAlignment="1">
      <alignment horizontal="center" vertical="center"/>
    </xf>
    <xf numFmtId="4" fontId="0" fillId="0" borderId="16" xfId="0" applyNumberForma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4" xfId="0" applyNumberFormat="1" applyFont="1" applyFill="1" applyBorder="1" applyAlignment="1">
      <alignment horizontal="center" vertical="center"/>
    </xf>
    <xf numFmtId="4" fontId="7" fillId="0" borderId="14" xfId="0" applyNumberFormat="1" applyFont="1" applyFill="1" applyBorder="1" applyAlignment="1">
      <alignment horizontal="right" vertical="center"/>
    </xf>
    <xf numFmtId="0" fontId="6" fillId="0" borderId="15" xfId="0" applyFont="1" applyFill="1" applyBorder="1" applyAlignment="1">
      <alignment horizontal="center" vertical="center" wrapText="1"/>
    </xf>
    <xf numFmtId="0" fontId="9" fillId="0" borderId="15" xfId="0" applyNumberFormat="1" applyFont="1" applyFill="1" applyBorder="1" applyAlignment="1">
      <alignment horizontal="center" vertical="center"/>
    </xf>
    <xf numFmtId="4" fontId="7" fillId="0" borderId="15" xfId="0" applyNumberFormat="1" applyFont="1" applyFill="1" applyBorder="1" applyAlignment="1">
      <alignment horizontal="right" vertical="center"/>
    </xf>
    <xf numFmtId="165" fontId="0" fillId="0" borderId="15" xfId="0" applyNumberFormat="1" applyFill="1" applyBorder="1" applyAlignment="1">
      <alignment horizontal="center"/>
    </xf>
    <xf numFmtId="0" fontId="0" fillId="0" borderId="15" xfId="0" applyNumberFormat="1" applyFill="1" applyBorder="1" applyAlignment="1">
      <alignment horizontal="center"/>
    </xf>
    <xf numFmtId="4" fontId="0" fillId="0" borderId="15" xfId="0" applyNumberFormat="1" applyFill="1" applyBorder="1" applyAlignment="1">
      <alignment horizontal="center"/>
    </xf>
    <xf numFmtId="0" fontId="6" fillId="0" borderId="15" xfId="0" applyFont="1" applyFill="1" applyBorder="1" applyAlignment="1">
      <alignment horizontal="center" vertical="center"/>
    </xf>
    <xf numFmtId="0" fontId="7" fillId="0" borderId="15" xfId="0" applyNumberFormat="1" applyFont="1" applyFill="1" applyBorder="1" applyAlignment="1">
      <alignment horizontal="center" vertical="center"/>
    </xf>
    <xf numFmtId="4" fontId="7" fillId="0" borderId="15" xfId="0" applyNumberFormat="1" applyFont="1" applyFill="1" applyBorder="1" applyAlignment="1">
      <alignment horizontal="center" vertical="center"/>
    </xf>
    <xf numFmtId="0" fontId="6" fillId="0" borderId="15" xfId="0" applyFont="1" applyFill="1" applyBorder="1" applyAlignment="1">
      <alignment horizontal="right" vertical="center"/>
    </xf>
    <xf numFmtId="165" fontId="0" fillId="0" borderId="15" xfId="0" applyNumberFormat="1" applyFill="1" applyBorder="1" applyAlignment="1">
      <alignment horizontal="center" vertical="center"/>
    </xf>
    <xf numFmtId="0" fontId="0" fillId="0" borderId="15" xfId="0" applyNumberFormat="1" applyFill="1" applyBorder="1" applyAlignment="1">
      <alignment horizontal="center" vertical="center"/>
    </xf>
    <xf numFmtId="4" fontId="0" fillId="0" borderId="15" xfId="0" applyNumberFormat="1" applyFill="1" applyBorder="1" applyAlignment="1">
      <alignment horizontal="center" vertical="center"/>
    </xf>
    <xf numFmtId="165" fontId="0" fillId="0" borderId="15" xfId="0" applyNumberFormat="1" applyFill="1" applyBorder="1" applyAlignment="1">
      <alignment/>
    </xf>
    <xf numFmtId="0" fontId="0" fillId="0" borderId="15" xfId="0" applyNumberFormat="1" applyFill="1" applyBorder="1" applyAlignment="1">
      <alignment/>
    </xf>
    <xf numFmtId="4" fontId="0" fillId="0" borderId="15" xfId="0" applyNumberFormat="1" applyFill="1" applyBorder="1" applyAlignment="1">
      <alignment/>
    </xf>
    <xf numFmtId="0" fontId="9" fillId="0" borderId="14" xfId="0" applyFont="1" applyFill="1" applyBorder="1" applyAlignment="1">
      <alignment horizontal="center" vertical="center"/>
    </xf>
    <xf numFmtId="0" fontId="9" fillId="0" borderId="14" xfId="0" applyFont="1" applyFill="1" applyBorder="1" applyAlignment="1">
      <alignment horizontal="left" vertical="center"/>
    </xf>
    <xf numFmtId="0" fontId="7" fillId="0" borderId="14" xfId="0" applyFont="1" applyFill="1" applyBorder="1" applyAlignment="1">
      <alignment horizontal="center" vertical="center"/>
    </xf>
    <xf numFmtId="0" fontId="9" fillId="0" borderId="11" xfId="0" applyFont="1" applyFill="1" applyBorder="1" applyAlignment="1">
      <alignment horizontal="left" vertical="center"/>
    </xf>
    <xf numFmtId="0" fontId="7" fillId="0" borderId="11" xfId="0" applyFont="1" applyFill="1" applyBorder="1" applyAlignment="1">
      <alignment horizontal="center" vertical="center"/>
    </xf>
    <xf numFmtId="0" fontId="9" fillId="0" borderId="14" xfId="0" applyFont="1" applyFill="1" applyBorder="1" applyAlignment="1">
      <alignment horizontal="center" vertical="center" wrapText="1"/>
    </xf>
    <xf numFmtId="0" fontId="7" fillId="0" borderId="14" xfId="0" applyFont="1" applyFill="1" applyBorder="1" applyAlignment="1">
      <alignment horizontal="right" vertical="center"/>
    </xf>
    <xf numFmtId="0" fontId="9" fillId="0" borderId="15" xfId="0" applyFont="1" applyFill="1" applyBorder="1" applyAlignment="1">
      <alignment horizontal="center" vertical="center"/>
    </xf>
    <xf numFmtId="0" fontId="9"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4" fontId="7" fillId="0" borderId="17" xfId="0" applyNumberFormat="1" applyFont="1" applyFill="1" applyBorder="1" applyAlignment="1">
      <alignment vertical="center"/>
    </xf>
    <xf numFmtId="0" fontId="0" fillId="0" borderId="13" xfId="0" applyNumberFormat="1" applyFill="1" applyBorder="1" applyAlignment="1">
      <alignment horizontal="center" vertical="center"/>
    </xf>
    <xf numFmtId="4" fontId="0" fillId="0" borderId="13" xfId="0" applyNumberFormat="1" applyFill="1" applyBorder="1" applyAlignment="1">
      <alignment horizontal="center" vertical="center"/>
    </xf>
    <xf numFmtId="0" fontId="0" fillId="0" borderId="0" xfId="0" applyFill="1" applyBorder="1" applyAlignment="1">
      <alignment/>
    </xf>
    <xf numFmtId="0" fontId="20" fillId="0" borderId="13"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39" borderId="18" xfId="0" applyFill="1" applyBorder="1" applyAlignment="1">
      <alignment horizontal="center" vertical="center"/>
    </xf>
    <xf numFmtId="0" fontId="0" fillId="39" borderId="19" xfId="0" applyFill="1" applyBorder="1" applyAlignment="1">
      <alignment horizontal="center" vertical="center"/>
    </xf>
    <xf numFmtId="0" fontId="19" fillId="0" borderId="18" xfId="0" applyFont="1" applyBorder="1" applyAlignment="1">
      <alignment horizontal="left" vertical="top" wrapText="1"/>
    </xf>
    <xf numFmtId="0" fontId="19" fillId="0" borderId="20" xfId="0" applyFont="1" applyBorder="1" applyAlignment="1">
      <alignment horizontal="left" vertical="top" wrapText="1"/>
    </xf>
    <xf numFmtId="0" fontId="19" fillId="0" borderId="19" xfId="0" applyFont="1" applyBorder="1" applyAlignment="1">
      <alignment horizontal="left" vertical="top" wrapText="1"/>
    </xf>
    <xf numFmtId="0" fontId="0" fillId="0" borderId="18" xfId="0" applyFont="1" applyBorder="1" applyAlignment="1">
      <alignment horizontal="center" wrapText="1"/>
    </xf>
    <xf numFmtId="0" fontId="0" fillId="0" borderId="20" xfId="0" applyFont="1" applyBorder="1" applyAlignment="1">
      <alignment horizontal="center" wrapText="1"/>
    </xf>
    <xf numFmtId="0" fontId="0" fillId="0" borderId="19" xfId="0" applyFont="1" applyBorder="1" applyAlignment="1">
      <alignment horizontal="center" wrapText="1"/>
    </xf>
    <xf numFmtId="0" fontId="4"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wrapText="1"/>
    </xf>
    <xf numFmtId="0" fontId="20" fillId="0" borderId="13" xfId="0" applyFont="1" applyBorder="1" applyAlignment="1">
      <alignment horizontal="center" vertical="center"/>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13" xfId="0" applyFont="1" applyFill="1" applyBorder="1" applyAlignment="1">
      <alignment horizontal="center" vertical="center"/>
    </xf>
    <xf numFmtId="0" fontId="1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4" fillId="35" borderId="10" xfId="0" applyFont="1" applyFill="1" applyBorder="1" applyAlignment="1">
      <alignment horizontal="left" vertical="center"/>
    </xf>
    <xf numFmtId="0" fontId="9" fillId="37" borderId="10" xfId="0" applyFont="1" applyFill="1" applyBorder="1" applyAlignment="1">
      <alignment horizontal="lef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zoomScale="90" zoomScaleNormal="90" zoomScalePageLayoutView="0" workbookViewId="0" topLeftCell="A24">
      <selection activeCell="A32" sqref="A32"/>
    </sheetView>
  </sheetViews>
  <sheetFormatPr defaultColWidth="8.796875" defaultRowHeight="14.25"/>
  <cols>
    <col min="1" max="1" width="4" style="1" customWidth="1"/>
    <col min="2" max="2" width="16.5" style="2" customWidth="1"/>
    <col min="3" max="3" width="21.09765625" style="3" customWidth="1"/>
    <col min="4" max="4" width="8.69921875" style="1" customWidth="1"/>
    <col min="5" max="5" width="8.09765625" style="1" customWidth="1"/>
    <col min="6" max="6" width="15" style="1" customWidth="1"/>
    <col min="7" max="7" width="9" style="1" customWidth="1"/>
    <col min="8" max="8" width="8.5" style="1" customWidth="1"/>
    <col min="9" max="253" width="9" style="1" customWidth="1"/>
  </cols>
  <sheetData>
    <row r="1" spans="1:3" ht="15">
      <c r="A1" s="116" t="s">
        <v>109</v>
      </c>
      <c r="B1" s="117"/>
      <c r="C1" s="118"/>
    </row>
    <row r="2" spans="1:3" ht="16.5" customHeight="1">
      <c r="A2" s="116" t="s">
        <v>102</v>
      </c>
      <c r="B2" s="117"/>
      <c r="C2" s="118"/>
    </row>
    <row r="3" spans="1:10" ht="33.75" customHeight="1">
      <c r="A3" s="4"/>
      <c r="B3" s="5"/>
      <c r="C3" s="182" t="s">
        <v>103</v>
      </c>
      <c r="D3" s="182"/>
      <c r="E3" s="182"/>
      <c r="F3" s="182"/>
      <c r="G3" s="6"/>
      <c r="H3"/>
      <c r="I3" s="7"/>
      <c r="J3" s="8"/>
    </row>
    <row r="4" spans="1:10" ht="29.25" customHeight="1">
      <c r="A4" s="188" t="s">
        <v>0</v>
      </c>
      <c r="B4" s="188"/>
      <c r="C4" s="188"/>
      <c r="D4" s="188"/>
      <c r="E4" s="188"/>
      <c r="F4" s="188"/>
      <c r="G4" s="188"/>
      <c r="H4" s="188"/>
      <c r="I4" s="188"/>
      <c r="J4" s="8"/>
    </row>
    <row r="5" spans="1:10" ht="336.75" customHeight="1">
      <c r="A5" s="173" t="s">
        <v>106</v>
      </c>
      <c r="B5" s="174"/>
      <c r="C5" s="174"/>
      <c r="D5" s="174"/>
      <c r="E5" s="174"/>
      <c r="F5" s="174"/>
      <c r="G5" s="174"/>
      <c r="H5" s="174"/>
      <c r="I5" s="175"/>
      <c r="J5" s="9"/>
    </row>
    <row r="6" spans="1:10" ht="31.5" customHeight="1">
      <c r="A6" s="176"/>
      <c r="B6" s="177"/>
      <c r="C6" s="177"/>
      <c r="D6" s="177"/>
      <c r="E6" s="177"/>
      <c r="F6" s="177"/>
      <c r="G6" s="177"/>
      <c r="H6" s="177"/>
      <c r="I6" s="178"/>
      <c r="J6" s="9"/>
    </row>
    <row r="7" spans="1:11" ht="73.5" customHeight="1">
      <c r="A7" s="122" t="s">
        <v>1</v>
      </c>
      <c r="B7" s="123" t="s">
        <v>2</v>
      </c>
      <c r="C7" s="123" t="s">
        <v>3</v>
      </c>
      <c r="D7" s="123" t="s">
        <v>4</v>
      </c>
      <c r="E7" s="123" t="s">
        <v>108</v>
      </c>
      <c r="F7" s="123" t="s">
        <v>5</v>
      </c>
      <c r="G7" s="123" t="s">
        <v>6</v>
      </c>
      <c r="H7" s="123" t="s">
        <v>7</v>
      </c>
      <c r="I7" s="123" t="s">
        <v>104</v>
      </c>
      <c r="J7" s="13"/>
      <c r="K7" s="13"/>
    </row>
    <row r="8" spans="1:9" ht="15">
      <c r="A8" s="124">
        <v>1</v>
      </c>
      <c r="B8" s="125">
        <v>2</v>
      </c>
      <c r="C8" s="124">
        <v>3</v>
      </c>
      <c r="D8" s="125">
        <v>4</v>
      </c>
      <c r="E8" s="124">
        <v>5</v>
      </c>
      <c r="F8" s="165">
        <v>6</v>
      </c>
      <c r="G8" s="165">
        <v>7</v>
      </c>
      <c r="H8" s="165">
        <v>8</v>
      </c>
      <c r="I8" s="165">
        <v>9</v>
      </c>
    </row>
    <row r="9" spans="1:9" ht="51" customHeight="1">
      <c r="A9" s="185" t="s">
        <v>8</v>
      </c>
      <c r="B9" s="186"/>
      <c r="C9" s="186"/>
      <c r="D9" s="186"/>
      <c r="E9" s="186"/>
      <c r="F9" s="186"/>
      <c r="G9" s="186"/>
      <c r="H9" s="186"/>
      <c r="I9" s="187"/>
    </row>
    <row r="10" spans="1:9" ht="45" customHeight="1">
      <c r="A10" s="11">
        <v>1</v>
      </c>
      <c r="B10" s="12"/>
      <c r="C10" s="15" t="s">
        <v>9</v>
      </c>
      <c r="D10" s="119">
        <v>5</v>
      </c>
      <c r="E10" s="161"/>
      <c r="F10" s="105"/>
      <c r="G10" s="162"/>
      <c r="H10" s="163"/>
      <c r="I10" s="163"/>
    </row>
    <row r="11" spans="1:9" ht="36" customHeight="1">
      <c r="A11" s="11">
        <v>2</v>
      </c>
      <c r="B11" s="12"/>
      <c r="C11" s="15" t="s">
        <v>10</v>
      </c>
      <c r="D11" s="119">
        <v>5</v>
      </c>
      <c r="E11" s="104"/>
      <c r="F11" s="109"/>
      <c r="G11" s="110"/>
      <c r="H11" s="111"/>
      <c r="I11" s="111"/>
    </row>
    <row r="12" spans="1:9" ht="87" customHeight="1">
      <c r="A12" s="183" t="s">
        <v>11</v>
      </c>
      <c r="B12" s="184"/>
      <c r="C12" s="184"/>
      <c r="D12" s="184"/>
      <c r="E12" s="184"/>
      <c r="F12" s="184"/>
      <c r="G12" s="184"/>
      <c r="H12" s="184"/>
      <c r="I12" s="184"/>
    </row>
    <row r="13" spans="1:9" ht="33.75" customHeight="1">
      <c r="A13" s="12">
        <v>3</v>
      </c>
      <c r="B13" s="12"/>
      <c r="C13" s="15" t="s">
        <v>12</v>
      </c>
      <c r="D13" s="119">
        <v>5</v>
      </c>
      <c r="E13" s="14"/>
      <c r="F13" s="106"/>
      <c r="G13" s="107"/>
      <c r="H13" s="108"/>
      <c r="I13" s="108"/>
    </row>
    <row r="14" spans="1:9" ht="32.25" customHeight="1">
      <c r="A14" s="130">
        <v>4</v>
      </c>
      <c r="B14" s="131"/>
      <c r="C14" s="132" t="s">
        <v>13</v>
      </c>
      <c r="D14" s="120">
        <v>5</v>
      </c>
      <c r="E14" s="101"/>
      <c r="F14" s="112"/>
      <c r="G14" s="113"/>
      <c r="H14" s="114"/>
      <c r="I14" s="114"/>
    </row>
    <row r="15" spans="1:9" ht="122.25" customHeight="1">
      <c r="A15" s="179" t="s">
        <v>14</v>
      </c>
      <c r="B15" s="179"/>
      <c r="C15" s="179"/>
      <c r="D15" s="179"/>
      <c r="E15" s="179"/>
      <c r="F15" s="179"/>
      <c r="G15" s="179"/>
      <c r="H15" s="179"/>
      <c r="I15" s="179"/>
    </row>
    <row r="16" spans="1:9" ht="24">
      <c r="A16" s="123">
        <v>5</v>
      </c>
      <c r="B16" s="123"/>
      <c r="C16" s="135" t="s">
        <v>15</v>
      </c>
      <c r="D16" s="136">
        <v>10</v>
      </c>
      <c r="E16" s="137"/>
      <c r="F16" s="138"/>
      <c r="G16" s="139"/>
      <c r="H16" s="140"/>
      <c r="I16" s="140"/>
    </row>
    <row r="17" spans="1:9" ht="99" customHeight="1">
      <c r="A17" s="179" t="s">
        <v>16</v>
      </c>
      <c r="B17" s="179"/>
      <c r="C17" s="179"/>
      <c r="D17" s="179"/>
      <c r="E17" s="179"/>
      <c r="F17" s="179"/>
      <c r="G17" s="179"/>
      <c r="H17" s="179"/>
      <c r="I17" s="179"/>
    </row>
    <row r="18" spans="1:9" ht="52.5" customHeight="1">
      <c r="A18" s="123">
        <v>6</v>
      </c>
      <c r="B18" s="123"/>
      <c r="C18" s="141" t="s">
        <v>17</v>
      </c>
      <c r="D18" s="136">
        <v>10</v>
      </c>
      <c r="E18" s="137"/>
      <c r="F18" s="138"/>
      <c r="G18" s="139"/>
      <c r="H18" s="140"/>
      <c r="I18" s="140"/>
    </row>
    <row r="19" spans="1:9" ht="165.75" customHeight="1">
      <c r="A19" s="179" t="s">
        <v>18</v>
      </c>
      <c r="B19" s="179"/>
      <c r="C19" s="179"/>
      <c r="D19" s="179"/>
      <c r="E19" s="179"/>
      <c r="F19" s="179"/>
      <c r="G19" s="179"/>
      <c r="H19" s="179"/>
      <c r="I19" s="179"/>
    </row>
    <row r="20" spans="1:9" ht="57" customHeight="1">
      <c r="A20" s="123">
        <v>7</v>
      </c>
      <c r="B20" s="123"/>
      <c r="C20" s="135" t="s">
        <v>19</v>
      </c>
      <c r="D20" s="136">
        <v>10</v>
      </c>
      <c r="E20" s="137"/>
      <c r="F20" s="138"/>
      <c r="G20" s="142"/>
      <c r="H20" s="143"/>
      <c r="I20" s="143"/>
    </row>
    <row r="21" spans="1:9" ht="87" customHeight="1">
      <c r="A21" s="179" t="s">
        <v>110</v>
      </c>
      <c r="B21" s="179"/>
      <c r="C21" s="179"/>
      <c r="D21" s="179"/>
      <c r="E21" s="179"/>
      <c r="F21" s="179"/>
      <c r="G21" s="179"/>
      <c r="H21" s="179"/>
      <c r="I21" s="179"/>
    </row>
    <row r="22" spans="1:9" ht="58.5" customHeight="1">
      <c r="A22" s="123">
        <v>8</v>
      </c>
      <c r="B22" s="123"/>
      <c r="C22" s="144" t="s">
        <v>20</v>
      </c>
      <c r="D22" s="136">
        <v>10</v>
      </c>
      <c r="E22" s="137"/>
      <c r="F22" s="145"/>
      <c r="G22" s="146"/>
      <c r="H22" s="147"/>
      <c r="I22" s="147"/>
    </row>
    <row r="23" spans="1:9" ht="50.25" customHeight="1">
      <c r="A23" s="179" t="s">
        <v>111</v>
      </c>
      <c r="B23" s="179"/>
      <c r="C23" s="179"/>
      <c r="D23" s="179"/>
      <c r="E23" s="179"/>
      <c r="F23" s="179"/>
      <c r="G23" s="179"/>
      <c r="H23" s="179"/>
      <c r="I23" s="179"/>
    </row>
    <row r="24" spans="1:9" ht="81.75" customHeight="1">
      <c r="A24" s="123">
        <v>9</v>
      </c>
      <c r="B24" s="123"/>
      <c r="C24" s="144" t="s">
        <v>20</v>
      </c>
      <c r="D24" s="136">
        <v>10</v>
      </c>
      <c r="E24" s="137"/>
      <c r="F24" s="145"/>
      <c r="G24" s="146"/>
      <c r="H24" s="147"/>
      <c r="I24" s="147"/>
    </row>
    <row r="25" spans="1:9" ht="56.25" customHeight="1">
      <c r="A25" s="179" t="s">
        <v>112</v>
      </c>
      <c r="B25" s="179"/>
      <c r="C25" s="179"/>
      <c r="D25" s="179"/>
      <c r="E25" s="179"/>
      <c r="F25" s="179"/>
      <c r="G25" s="179"/>
      <c r="H25" s="179"/>
      <c r="I25" s="179"/>
    </row>
    <row r="26" spans="1:9" ht="57.75" customHeight="1">
      <c r="A26" s="123">
        <v>10</v>
      </c>
      <c r="B26" s="123"/>
      <c r="C26" s="135" t="s">
        <v>21</v>
      </c>
      <c r="D26" s="136">
        <v>10</v>
      </c>
      <c r="E26" s="137"/>
      <c r="F26" s="145"/>
      <c r="G26" s="146"/>
      <c r="H26" s="147"/>
      <c r="I26" s="147"/>
    </row>
    <row r="27" spans="1:9" ht="79.5" customHeight="1">
      <c r="A27" s="179" t="s">
        <v>113</v>
      </c>
      <c r="B27" s="179"/>
      <c r="C27" s="179"/>
      <c r="D27" s="179"/>
      <c r="E27" s="179"/>
      <c r="F27" s="179"/>
      <c r="G27" s="179"/>
      <c r="H27" s="179"/>
      <c r="I27" s="179"/>
    </row>
    <row r="28" spans="1:9" ht="67.5" customHeight="1">
      <c r="A28" s="123">
        <v>11</v>
      </c>
      <c r="B28" s="123"/>
      <c r="C28" s="135" t="s">
        <v>21</v>
      </c>
      <c r="D28" s="136">
        <v>10</v>
      </c>
      <c r="E28" s="137"/>
      <c r="F28" s="145"/>
      <c r="G28" s="146"/>
      <c r="H28" s="147"/>
      <c r="I28" s="147"/>
    </row>
    <row r="29" spans="1:9" ht="65.25" customHeight="1">
      <c r="A29" s="179" t="s">
        <v>114</v>
      </c>
      <c r="B29" s="179"/>
      <c r="C29" s="179"/>
      <c r="D29" s="179"/>
      <c r="E29" s="179"/>
      <c r="F29" s="179"/>
      <c r="G29" s="179"/>
      <c r="H29" s="179"/>
      <c r="I29" s="179"/>
    </row>
    <row r="30" spans="1:9" ht="42.75" customHeight="1">
      <c r="A30" s="123">
        <v>12</v>
      </c>
      <c r="B30" s="123"/>
      <c r="C30" s="135" t="s">
        <v>22</v>
      </c>
      <c r="D30" s="136">
        <v>5</v>
      </c>
      <c r="E30" s="137"/>
      <c r="F30" s="148"/>
      <c r="G30" s="149"/>
      <c r="H30" s="150"/>
      <c r="I30" s="150"/>
    </row>
    <row r="31" spans="1:9" ht="58.5" customHeight="1">
      <c r="A31" s="179" t="s">
        <v>115</v>
      </c>
      <c r="B31" s="179"/>
      <c r="C31" s="179"/>
      <c r="D31" s="179"/>
      <c r="E31" s="179"/>
      <c r="F31" s="179"/>
      <c r="G31" s="179"/>
      <c r="H31" s="179"/>
      <c r="I31" s="179"/>
    </row>
    <row r="32" spans="1:9" ht="67.5" customHeight="1">
      <c r="A32" s="123">
        <v>13</v>
      </c>
      <c r="B32" s="123"/>
      <c r="C32" s="135" t="s">
        <v>22</v>
      </c>
      <c r="D32" s="136">
        <v>5</v>
      </c>
      <c r="E32" s="137"/>
      <c r="F32" s="145"/>
      <c r="G32" s="146"/>
      <c r="H32" s="147"/>
      <c r="I32" s="147"/>
    </row>
    <row r="33" spans="1:9" ht="39" customHeight="1">
      <c r="A33" s="180" t="s">
        <v>107</v>
      </c>
      <c r="B33" s="180"/>
      <c r="C33" s="180"/>
      <c r="D33" s="180"/>
      <c r="E33" s="180"/>
      <c r="F33" s="180"/>
      <c r="G33" s="180"/>
      <c r="H33" s="180"/>
      <c r="I33" s="180"/>
    </row>
    <row r="34" spans="1:9" ht="38.25" customHeight="1">
      <c r="A34" s="151">
        <v>14</v>
      </c>
      <c r="B34" s="152"/>
      <c r="C34" s="153" t="s">
        <v>23</v>
      </c>
      <c r="D34" s="133">
        <v>4</v>
      </c>
      <c r="E34" s="134"/>
      <c r="F34" s="109"/>
      <c r="G34" s="110"/>
      <c r="H34" s="111"/>
      <c r="I34" s="111"/>
    </row>
    <row r="35" spans="1:9" ht="31.5" customHeight="1">
      <c r="A35" s="18">
        <v>15</v>
      </c>
      <c r="B35" s="154"/>
      <c r="C35" s="155" t="s">
        <v>24</v>
      </c>
      <c r="D35" s="120">
        <v>5</v>
      </c>
      <c r="E35" s="101"/>
      <c r="F35" s="112"/>
      <c r="G35" s="113"/>
      <c r="H35" s="114"/>
      <c r="I35" s="114"/>
    </row>
    <row r="36" spans="1:9" ht="58.5" customHeight="1">
      <c r="A36" s="181" t="s">
        <v>25</v>
      </c>
      <c r="B36" s="181"/>
      <c r="C36" s="181"/>
      <c r="D36" s="181"/>
      <c r="E36" s="181"/>
      <c r="F36" s="181"/>
      <c r="G36" s="181"/>
      <c r="H36" s="181"/>
      <c r="I36" s="181"/>
    </row>
    <row r="37" spans="1:9" ht="32.25" customHeight="1">
      <c r="A37" s="151">
        <v>16</v>
      </c>
      <c r="B37" s="156"/>
      <c r="C37" s="157" t="s">
        <v>26</v>
      </c>
      <c r="D37" s="133">
        <v>5</v>
      </c>
      <c r="E37" s="134"/>
      <c r="F37" s="109"/>
      <c r="G37" s="110"/>
      <c r="H37" s="111"/>
      <c r="I37" s="111"/>
    </row>
    <row r="38" spans="1:9" ht="33.75" customHeight="1">
      <c r="A38" s="16">
        <v>17</v>
      </c>
      <c r="B38" s="17"/>
      <c r="C38" s="166" t="s">
        <v>27</v>
      </c>
      <c r="D38" s="119">
        <v>5</v>
      </c>
      <c r="E38" s="14"/>
      <c r="F38" s="106"/>
      <c r="G38" s="107"/>
      <c r="H38" s="108"/>
      <c r="I38" s="108"/>
    </row>
    <row r="39" spans="1:9" ht="38.25" customHeight="1">
      <c r="A39" s="18">
        <v>18</v>
      </c>
      <c r="B39" s="19"/>
      <c r="C39" s="167" t="s">
        <v>28</v>
      </c>
      <c r="D39" s="120">
        <v>5</v>
      </c>
      <c r="E39" s="101"/>
      <c r="F39" s="112"/>
      <c r="G39" s="113"/>
      <c r="H39" s="114"/>
      <c r="I39" s="114"/>
    </row>
    <row r="40" spans="1:9" ht="80.25" customHeight="1">
      <c r="A40" s="181" t="s">
        <v>29</v>
      </c>
      <c r="B40" s="181"/>
      <c r="C40" s="181"/>
      <c r="D40" s="181"/>
      <c r="E40" s="181"/>
      <c r="F40" s="181"/>
      <c r="G40" s="181"/>
      <c r="H40" s="181"/>
      <c r="I40" s="181"/>
    </row>
    <row r="41" spans="1:9" ht="36">
      <c r="A41" s="158">
        <v>19</v>
      </c>
      <c r="B41" s="159"/>
      <c r="C41" s="160" t="s">
        <v>30</v>
      </c>
      <c r="D41" s="136">
        <v>10</v>
      </c>
      <c r="E41" s="137"/>
      <c r="F41" s="145"/>
      <c r="G41" s="146"/>
      <c r="H41" s="147"/>
      <c r="I41" s="147"/>
    </row>
    <row r="42" spans="1:9" ht="75" customHeight="1">
      <c r="A42" s="181" t="s">
        <v>31</v>
      </c>
      <c r="B42" s="181"/>
      <c r="C42" s="181"/>
      <c r="D42" s="181"/>
      <c r="E42" s="181"/>
      <c r="F42" s="181"/>
      <c r="G42" s="181"/>
      <c r="H42" s="181"/>
      <c r="I42" s="181"/>
    </row>
    <row r="43" spans="1:9" ht="24">
      <c r="A43" s="156">
        <v>20</v>
      </c>
      <c r="B43" s="156"/>
      <c r="C43" s="169" t="s">
        <v>32</v>
      </c>
      <c r="D43" s="133">
        <v>2</v>
      </c>
      <c r="E43" s="134"/>
      <c r="F43" s="109"/>
      <c r="G43" s="110"/>
      <c r="H43" s="111"/>
      <c r="I43" s="111"/>
    </row>
    <row r="44" spans="1:9" ht="24">
      <c r="A44" s="18">
        <v>21</v>
      </c>
      <c r="B44" s="19"/>
      <c r="C44" s="167" t="s">
        <v>33</v>
      </c>
      <c r="D44" s="120">
        <v>2</v>
      </c>
      <c r="E44" s="101"/>
      <c r="F44" s="112"/>
      <c r="G44" s="113"/>
      <c r="H44" s="114"/>
      <c r="I44" s="114"/>
    </row>
    <row r="45" spans="1:9" ht="37.5" customHeight="1">
      <c r="A45" s="102">
        <v>22</v>
      </c>
      <c r="B45" s="103"/>
      <c r="C45" s="168" t="s">
        <v>34</v>
      </c>
      <c r="D45" s="121">
        <v>1</v>
      </c>
      <c r="E45" s="126"/>
      <c r="F45" s="127"/>
      <c r="G45" s="128"/>
      <c r="H45" s="129"/>
      <c r="I45" s="129"/>
    </row>
    <row r="46" spans="1:9" ht="29.25" customHeight="1">
      <c r="A46" s="164"/>
      <c r="B46" s="164"/>
      <c r="C46" s="170" t="s">
        <v>105</v>
      </c>
      <c r="D46" s="170"/>
      <c r="E46" s="170"/>
      <c r="F46" s="105"/>
      <c r="G46" s="171"/>
      <c r="H46" s="172"/>
      <c r="I46" s="115"/>
    </row>
    <row r="47" spans="1:9" ht="14.25">
      <c r="A47"/>
      <c r="B47"/>
      <c r="C47"/>
      <c r="D47"/>
      <c r="E47"/>
      <c r="F47"/>
      <c r="G47"/>
      <c r="H47"/>
      <c r="I47"/>
    </row>
    <row r="48" spans="1:9" ht="14.25">
      <c r="A48"/>
      <c r="B48"/>
      <c r="C48"/>
      <c r="D48"/>
      <c r="E48"/>
      <c r="F48"/>
      <c r="G48"/>
      <c r="H48"/>
      <c r="I48"/>
    </row>
    <row r="53" ht="46.5" customHeight="1"/>
    <row r="54" ht="37.5" customHeight="1"/>
  </sheetData>
  <sheetProtection selectLockedCells="1" selectUnlockedCells="1"/>
  <mergeCells count="21">
    <mergeCell ref="A4:I4"/>
    <mergeCell ref="A27:I27"/>
    <mergeCell ref="C3:F3"/>
    <mergeCell ref="A15:I15"/>
    <mergeCell ref="A12:I12"/>
    <mergeCell ref="A9:I9"/>
    <mergeCell ref="A40:I40"/>
    <mergeCell ref="A36:I36"/>
    <mergeCell ref="A19:I19"/>
    <mergeCell ref="A17:I17"/>
    <mergeCell ref="A29:I29"/>
    <mergeCell ref="C46:E46"/>
    <mergeCell ref="G46:H46"/>
    <mergeCell ref="A5:I5"/>
    <mergeCell ref="A6:I6"/>
    <mergeCell ref="A31:I31"/>
    <mergeCell ref="A33:I33"/>
    <mergeCell ref="A42:I42"/>
    <mergeCell ref="A25:I25"/>
    <mergeCell ref="A21:I21"/>
    <mergeCell ref="A23:I23"/>
  </mergeCells>
  <printOptions/>
  <pageMargins left="0.7000000000000001" right="0.7000000000000001" top="0.75" bottom="0.75" header="0.5118110236220472" footer="0.5118110236220472"/>
  <pageSetup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1:I38"/>
  <sheetViews>
    <sheetView zoomScale="90" zoomScaleNormal="90" zoomScalePageLayoutView="0" workbookViewId="0" topLeftCell="A19">
      <selection activeCell="F40" sqref="F40"/>
    </sheetView>
  </sheetViews>
  <sheetFormatPr defaultColWidth="8.796875" defaultRowHeight="14.25"/>
  <cols>
    <col min="1" max="1" width="5.09765625" style="20" customWidth="1"/>
    <col min="2" max="2" width="23.5" style="6" customWidth="1"/>
    <col min="3" max="3" width="25.5" style="21" customWidth="1"/>
    <col min="4" max="4" width="9" style="22" customWidth="1"/>
    <col min="5" max="5" width="12.19921875" style="21" customWidth="1"/>
    <col min="6" max="6" width="10.69921875" style="21" customWidth="1"/>
    <col min="7" max="7" width="8" style="21" customWidth="1"/>
    <col min="8" max="9" width="10.09765625" style="21" customWidth="1"/>
    <col min="10" max="16384" width="9" style="21" customWidth="1"/>
  </cols>
  <sheetData>
    <row r="1" spans="1:8" s="27" customFormat="1" ht="14.25">
      <c r="A1" s="23" t="s">
        <v>35</v>
      </c>
      <c r="B1" s="23"/>
      <c r="C1" s="23"/>
      <c r="D1" s="23" t="s">
        <v>36</v>
      </c>
      <c r="E1" s="24"/>
      <c r="F1" s="25"/>
      <c r="G1" s="26"/>
      <c r="H1" s="23"/>
    </row>
    <row r="2" spans="1:9" s="27" customFormat="1" ht="13.5" customHeight="1">
      <c r="A2" s="23"/>
      <c r="B2" s="23"/>
      <c r="C2" s="23"/>
      <c r="D2" s="28"/>
      <c r="E2" s="28"/>
      <c r="F2" s="189"/>
      <c r="G2" s="189"/>
      <c r="H2" s="189"/>
      <c r="I2" s="189"/>
    </row>
    <row r="3" spans="1:9" s="29" customFormat="1" ht="18">
      <c r="A3" s="190" t="s">
        <v>37</v>
      </c>
      <c r="B3" s="190"/>
      <c r="C3" s="190"/>
      <c r="D3" s="190"/>
      <c r="E3" s="190"/>
      <c r="F3" s="190"/>
      <c r="G3" s="190"/>
      <c r="H3" s="190"/>
      <c r="I3" s="190"/>
    </row>
    <row r="4" spans="1:9" s="30" customFormat="1" ht="106.5" customHeight="1">
      <c r="A4" s="191" t="s">
        <v>38</v>
      </c>
      <c r="B4" s="191"/>
      <c r="C4" s="191"/>
      <c r="D4" s="191"/>
      <c r="E4" s="191"/>
      <c r="F4" s="191"/>
      <c r="G4" s="191"/>
      <c r="H4" s="191"/>
      <c r="I4" s="191"/>
    </row>
    <row r="5" spans="1:9" s="10" customFormat="1" ht="14.25">
      <c r="A5" s="31" t="s">
        <v>39</v>
      </c>
      <c r="B5" s="32"/>
      <c r="C5" s="33"/>
      <c r="D5" s="32"/>
      <c r="E5" s="34"/>
      <c r="F5" s="32"/>
      <c r="G5" s="35"/>
      <c r="H5" s="34"/>
      <c r="I5" s="36"/>
    </row>
    <row r="6" spans="1:9" s="39" customFormat="1" ht="48" customHeight="1">
      <c r="A6" s="37" t="s">
        <v>1</v>
      </c>
      <c r="B6" s="38" t="s">
        <v>2</v>
      </c>
      <c r="C6" s="37" t="s">
        <v>40</v>
      </c>
      <c r="D6" s="38" t="s">
        <v>41</v>
      </c>
      <c r="E6" s="38" t="s">
        <v>42</v>
      </c>
      <c r="F6" s="38" t="s">
        <v>43</v>
      </c>
      <c r="G6" s="38" t="s">
        <v>44</v>
      </c>
      <c r="H6" s="38" t="s">
        <v>45</v>
      </c>
      <c r="I6" s="38" t="s">
        <v>46</v>
      </c>
    </row>
    <row r="7" spans="1:9" s="39" customFormat="1" ht="16.5" customHeight="1">
      <c r="A7" s="37">
        <v>1</v>
      </c>
      <c r="B7" s="38">
        <v>2</v>
      </c>
      <c r="C7" s="37">
        <v>3</v>
      </c>
      <c r="D7" s="37">
        <v>4</v>
      </c>
      <c r="E7" s="38">
        <v>5</v>
      </c>
      <c r="F7" s="37">
        <v>6</v>
      </c>
      <c r="G7" s="37">
        <v>7</v>
      </c>
      <c r="H7" s="38">
        <v>8</v>
      </c>
      <c r="I7" s="37">
        <v>9</v>
      </c>
    </row>
    <row r="8" spans="1:9" s="40" customFormat="1" ht="12" customHeight="1">
      <c r="A8" s="192" t="s">
        <v>47</v>
      </c>
      <c r="B8" s="192"/>
      <c r="C8" s="192"/>
      <c r="D8" s="192"/>
      <c r="E8" s="192"/>
      <c r="F8" s="192"/>
      <c r="G8" s="192"/>
      <c r="H8" s="192"/>
      <c r="I8" s="192"/>
    </row>
    <row r="9" spans="1:9" s="48" customFormat="1" ht="12">
      <c r="A9" s="41">
        <v>1</v>
      </c>
      <c r="B9" s="42" t="s">
        <v>48</v>
      </c>
      <c r="C9" s="43" t="s">
        <v>9</v>
      </c>
      <c r="D9" s="42">
        <v>0</v>
      </c>
      <c r="E9" s="44">
        <f>ROUND(IF(D9,H9+G9*H9/100,0),2)</f>
        <v>0</v>
      </c>
      <c r="F9" s="45">
        <f>ROUND(IF(D9,D9*E9),2)</f>
        <v>0</v>
      </c>
      <c r="G9" s="46">
        <v>8</v>
      </c>
      <c r="H9" s="47">
        <v>1270</v>
      </c>
      <c r="I9" s="45">
        <f>ROUND(IF(D9,D9*H9),2)</f>
        <v>0</v>
      </c>
    </row>
    <row r="10" spans="1:9" s="48" customFormat="1" ht="12">
      <c r="A10" s="41">
        <v>2</v>
      </c>
      <c r="B10" s="42" t="s">
        <v>49</v>
      </c>
      <c r="C10" s="43" t="s">
        <v>50</v>
      </c>
      <c r="D10" s="42">
        <v>0</v>
      </c>
      <c r="E10" s="44">
        <f>ROUND(IF(D10,H10+G10*H10/100,0),2)</f>
        <v>0</v>
      </c>
      <c r="F10" s="45">
        <f>ROUND(IF(D10,D10*E10),2)</f>
        <v>0</v>
      </c>
      <c r="G10" s="46">
        <v>8</v>
      </c>
      <c r="H10" s="47">
        <v>1270</v>
      </c>
      <c r="I10" s="45">
        <f>ROUND(IF(D10,D10*H10),2)</f>
        <v>0</v>
      </c>
    </row>
    <row r="11" spans="1:9" s="48" customFormat="1" ht="12">
      <c r="A11" s="41">
        <v>3</v>
      </c>
      <c r="B11" s="42" t="s">
        <v>51</v>
      </c>
      <c r="C11" s="43" t="s">
        <v>10</v>
      </c>
      <c r="D11" s="42">
        <v>0</v>
      </c>
      <c r="E11" s="44">
        <f>ROUND(IF(D11,H11+G11*H11/100,0),2)</f>
        <v>0</v>
      </c>
      <c r="F11" s="45">
        <f>ROUND(IF(D11,D11*E11),2)</f>
        <v>0</v>
      </c>
      <c r="G11" s="46">
        <v>8</v>
      </c>
      <c r="H11" s="47">
        <v>1270</v>
      </c>
      <c r="I11" s="45">
        <f>ROUND(IF(D11,D11*H11),2)</f>
        <v>0</v>
      </c>
    </row>
    <row r="12" spans="1:9" s="22" customFormat="1" ht="50.25" customHeight="1">
      <c r="A12" s="193" t="s">
        <v>52</v>
      </c>
      <c r="B12" s="193"/>
      <c r="C12" s="193"/>
      <c r="D12" s="193"/>
      <c r="E12" s="193"/>
      <c r="F12" s="193"/>
      <c r="G12" s="193"/>
      <c r="H12" s="193"/>
      <c r="I12" s="193"/>
    </row>
    <row r="13" spans="1:9" s="48" customFormat="1" ht="36">
      <c r="A13" s="49">
        <v>4</v>
      </c>
      <c r="B13" s="50" t="s">
        <v>53</v>
      </c>
      <c r="C13" s="51" t="s">
        <v>54</v>
      </c>
      <c r="D13" s="52">
        <v>80</v>
      </c>
      <c r="E13" s="53">
        <f>ROUND(IF(D13,H13+G13*H13/100,0),2)</f>
        <v>340.2</v>
      </c>
      <c r="F13" s="54">
        <f>ROUND(IF(D13,D13*E13),2)</f>
        <v>27216</v>
      </c>
      <c r="G13" s="55">
        <v>8</v>
      </c>
      <c r="H13" s="56">
        <v>315</v>
      </c>
      <c r="I13" s="54">
        <f>ROUND(IF(D13,D13*H13),2)</f>
        <v>25200</v>
      </c>
    </row>
    <row r="14" spans="1:9" s="48" customFormat="1" ht="36">
      <c r="A14" s="49">
        <v>5</v>
      </c>
      <c r="B14" s="50" t="s">
        <v>55</v>
      </c>
      <c r="C14" s="51" t="s">
        <v>56</v>
      </c>
      <c r="D14" s="52">
        <v>30</v>
      </c>
      <c r="E14" s="53">
        <f>ROUND(IF(D14,H14+G14*H14/100,0),2)</f>
        <v>340.2</v>
      </c>
      <c r="F14" s="54">
        <f>ROUND(IF(D14,D14*E14),2)</f>
        <v>10206</v>
      </c>
      <c r="G14" s="55">
        <v>8</v>
      </c>
      <c r="H14" s="56">
        <v>315</v>
      </c>
      <c r="I14" s="54">
        <f>ROUND(IF(D14,D14*H14),2)</f>
        <v>9450</v>
      </c>
    </row>
    <row r="15" spans="1:9" s="48" customFormat="1" ht="27" customHeight="1">
      <c r="A15" s="49">
        <v>6</v>
      </c>
      <c r="B15" s="50" t="s">
        <v>57</v>
      </c>
      <c r="C15" s="51" t="s">
        <v>26</v>
      </c>
      <c r="D15" s="52">
        <v>30</v>
      </c>
      <c r="E15" s="53">
        <f>ROUND(IF(D15,H15+G15*H15/100,0),2)</f>
        <v>340.2</v>
      </c>
      <c r="F15" s="54">
        <f>ROUND(IF(D15,D15*E15),2)</f>
        <v>10206</v>
      </c>
      <c r="G15" s="55">
        <v>8</v>
      </c>
      <c r="H15" s="56">
        <v>315</v>
      </c>
      <c r="I15" s="54">
        <f>ROUND(IF(D15,D15*H15),2)</f>
        <v>9450</v>
      </c>
    </row>
    <row r="16" spans="1:9" s="57" customFormat="1" ht="12" customHeight="1">
      <c r="A16" s="194" t="s">
        <v>58</v>
      </c>
      <c r="B16" s="194"/>
      <c r="C16" s="194"/>
      <c r="D16" s="194"/>
      <c r="E16" s="194"/>
      <c r="F16" s="194"/>
      <c r="G16" s="194"/>
      <c r="H16" s="194"/>
      <c r="I16" s="194"/>
    </row>
    <row r="17" spans="1:9" s="60" customFormat="1" ht="26.25" customHeight="1">
      <c r="A17" s="58">
        <v>7</v>
      </c>
      <c r="B17" s="59" t="s">
        <v>59</v>
      </c>
      <c r="C17" s="43" t="s">
        <v>21</v>
      </c>
      <c r="D17" s="42">
        <v>15</v>
      </c>
      <c r="E17" s="44">
        <f>ROUND(IF(D17,H17+G17*H17/100,0),2)</f>
        <v>680.4</v>
      </c>
      <c r="F17" s="45">
        <f>ROUND(IF(D17,D17*E17),2)</f>
        <v>10206</v>
      </c>
      <c r="G17" s="46">
        <v>8</v>
      </c>
      <c r="H17" s="47">
        <v>630</v>
      </c>
      <c r="I17" s="45">
        <f>ROUND(IF(D17,D17*H17),2)</f>
        <v>9450</v>
      </c>
    </row>
    <row r="18" spans="1:9" s="61" customFormat="1" ht="24.75" customHeight="1">
      <c r="A18" s="193" t="s">
        <v>60</v>
      </c>
      <c r="B18" s="193"/>
      <c r="C18" s="193"/>
      <c r="D18" s="193"/>
      <c r="E18" s="193"/>
      <c r="F18" s="193"/>
      <c r="G18" s="193"/>
      <c r="H18" s="193"/>
      <c r="I18" s="193"/>
    </row>
    <row r="19" spans="1:9" s="61" customFormat="1" ht="39" customHeight="1">
      <c r="A19" s="49">
        <v>8</v>
      </c>
      <c r="B19" s="50" t="s">
        <v>61</v>
      </c>
      <c r="C19" s="51" t="s">
        <v>21</v>
      </c>
      <c r="D19" s="52">
        <v>15</v>
      </c>
      <c r="E19" s="53">
        <f>ROUND(IF(D19,H19+G19*H19/100,0),2)</f>
        <v>410.4</v>
      </c>
      <c r="F19" s="54">
        <f>ROUND(IF(D19,D19*E19),2)</f>
        <v>6156</v>
      </c>
      <c r="G19" s="55">
        <v>8</v>
      </c>
      <c r="H19" s="56">
        <v>380</v>
      </c>
      <c r="I19" s="54">
        <f>ROUND(IF(D19,D19*H19),2)</f>
        <v>5700</v>
      </c>
    </row>
    <row r="20" spans="1:9" s="60" customFormat="1" ht="14.25" customHeight="1">
      <c r="A20" s="196" t="s">
        <v>62</v>
      </c>
      <c r="B20" s="196"/>
      <c r="C20" s="196"/>
      <c r="D20" s="196"/>
      <c r="E20" s="196"/>
      <c r="F20" s="196"/>
      <c r="G20" s="196"/>
      <c r="H20" s="196"/>
      <c r="I20" s="196"/>
    </row>
    <row r="21" spans="1:9" s="40" customFormat="1" ht="39" customHeight="1">
      <c r="A21" s="62">
        <v>9</v>
      </c>
      <c r="B21" s="63" t="s">
        <v>63</v>
      </c>
      <c r="C21" s="64" t="s">
        <v>54</v>
      </c>
      <c r="D21" s="42">
        <v>3</v>
      </c>
      <c r="E21" s="44">
        <f>ROUND(IF(D21,H21+G21*H21/100,0),2)</f>
        <v>1080</v>
      </c>
      <c r="F21" s="45">
        <f>ROUND(IF(D21,D21*E21),2)</f>
        <v>3240</v>
      </c>
      <c r="G21" s="65">
        <v>8</v>
      </c>
      <c r="H21" s="47">
        <v>1000</v>
      </c>
      <c r="I21" s="45">
        <f>ROUND(IF(D21,D21*H21),2)</f>
        <v>3000</v>
      </c>
    </row>
    <row r="22" spans="1:9" s="40" customFormat="1" ht="12" customHeight="1">
      <c r="A22" s="197" t="s">
        <v>64</v>
      </c>
      <c r="B22" s="197"/>
      <c r="C22" s="197"/>
      <c r="D22" s="197"/>
      <c r="E22" s="197"/>
      <c r="F22" s="197"/>
      <c r="G22" s="197"/>
      <c r="H22" s="197"/>
      <c r="I22" s="197"/>
    </row>
    <row r="23" spans="1:9" s="40" customFormat="1" ht="12">
      <c r="A23" s="66">
        <v>10</v>
      </c>
      <c r="B23" s="67" t="s">
        <v>65</v>
      </c>
      <c r="C23" s="68" t="s">
        <v>23</v>
      </c>
      <c r="D23" s="69">
        <v>0</v>
      </c>
      <c r="E23" s="70">
        <f>ROUND(IF(D23,H23+G23*H23/100,0),2)</f>
        <v>0</v>
      </c>
      <c r="F23" s="71">
        <f>ROUND(IF(D23,D23*E23),2)</f>
        <v>0</v>
      </c>
      <c r="G23" s="66">
        <v>8</v>
      </c>
      <c r="H23" s="72">
        <v>290</v>
      </c>
      <c r="I23" s="71">
        <f>ROUND(IF(D23,D23*H23),2)</f>
        <v>0</v>
      </c>
    </row>
    <row r="24" spans="1:9" s="40" customFormat="1" ht="12">
      <c r="A24" s="66">
        <v>11</v>
      </c>
      <c r="B24" s="67" t="s">
        <v>66</v>
      </c>
      <c r="C24" s="68" t="s">
        <v>24</v>
      </c>
      <c r="D24" s="69">
        <v>0</v>
      </c>
      <c r="E24" s="70">
        <f>ROUND(IF(D24,H24+G24*H24/100,0),2)</f>
        <v>0</v>
      </c>
      <c r="F24" s="71">
        <f>ROUND(IF(D24,D24*E24),2)</f>
        <v>0</v>
      </c>
      <c r="G24" s="73">
        <v>8</v>
      </c>
      <c r="H24" s="72">
        <v>290</v>
      </c>
      <c r="I24" s="71">
        <f>ROUND(IF(D24,D24*H24),2)</f>
        <v>0</v>
      </c>
    </row>
    <row r="25" spans="1:9" s="40" customFormat="1" ht="24.75" customHeight="1">
      <c r="A25" s="195" t="s">
        <v>67</v>
      </c>
      <c r="B25" s="195"/>
      <c r="C25" s="195"/>
      <c r="D25" s="195"/>
      <c r="E25" s="195"/>
      <c r="F25" s="195"/>
      <c r="G25" s="195"/>
      <c r="H25" s="195"/>
      <c r="I25" s="195"/>
    </row>
    <row r="26" spans="1:9" s="40" customFormat="1" ht="24">
      <c r="A26" s="75">
        <v>12</v>
      </c>
      <c r="B26" s="76" t="s">
        <v>68</v>
      </c>
      <c r="C26" s="77" t="s">
        <v>26</v>
      </c>
      <c r="D26" s="52">
        <v>0</v>
      </c>
      <c r="E26" s="53">
        <f>ROUND(IF(D26,H26+G26*H26/100,0),2)</f>
        <v>0</v>
      </c>
      <c r="F26" s="54">
        <f>ROUND(IF(D26,D26*E26),2)</f>
        <v>0</v>
      </c>
      <c r="G26" s="75">
        <v>8</v>
      </c>
      <c r="H26" s="56">
        <v>475</v>
      </c>
      <c r="I26" s="54">
        <f>ROUND(IF(D26,D26*H26),2)</f>
        <v>0</v>
      </c>
    </row>
    <row r="27" spans="1:9" s="40" customFormat="1" ht="51" customHeight="1">
      <c r="A27" s="75">
        <v>13</v>
      </c>
      <c r="B27" s="76" t="s">
        <v>69</v>
      </c>
      <c r="C27" s="77" t="s">
        <v>27</v>
      </c>
      <c r="D27" s="52">
        <v>45</v>
      </c>
      <c r="E27" s="53">
        <f>ROUND(IF(D27,H27+G27*H27/100,0),2)</f>
        <v>523.8</v>
      </c>
      <c r="F27" s="54">
        <f>ROUND(IF(D27,D27*E27),2)</f>
        <v>23571</v>
      </c>
      <c r="G27" s="78">
        <v>8</v>
      </c>
      <c r="H27" s="56">
        <v>485</v>
      </c>
      <c r="I27" s="54">
        <f>ROUND(IF(D27,D27*H27),2)</f>
        <v>21825</v>
      </c>
    </row>
    <row r="28" spans="1:9" s="79" customFormat="1" ht="49.5" customHeight="1">
      <c r="A28" s="75">
        <v>14</v>
      </c>
      <c r="B28" s="76" t="s">
        <v>70</v>
      </c>
      <c r="C28" s="77" t="s">
        <v>28</v>
      </c>
      <c r="D28" s="52">
        <v>45</v>
      </c>
      <c r="E28" s="53">
        <f>ROUND(IF(D28,H28+G28*H28/100,0),2)</f>
        <v>534.6</v>
      </c>
      <c r="F28" s="54">
        <f>ROUND(IF(D28,D28*E28),2)</f>
        <v>24057</v>
      </c>
      <c r="G28" s="78">
        <v>8</v>
      </c>
      <c r="H28" s="56">
        <v>495</v>
      </c>
      <c r="I28" s="54">
        <f>ROUND(IF(D28,D28*H28),2)</f>
        <v>22275</v>
      </c>
    </row>
    <row r="29" spans="1:9" s="40" customFormat="1" ht="23.25" customHeight="1">
      <c r="A29" s="192" t="s">
        <v>71</v>
      </c>
      <c r="B29" s="192"/>
      <c r="C29" s="192"/>
      <c r="D29" s="192"/>
      <c r="E29" s="192"/>
      <c r="F29" s="192"/>
      <c r="G29" s="192"/>
      <c r="H29" s="192"/>
      <c r="I29" s="192"/>
    </row>
    <row r="30" spans="1:9" s="40" customFormat="1" ht="36">
      <c r="A30" s="62">
        <v>15</v>
      </c>
      <c r="B30" s="63" t="s">
        <v>72</v>
      </c>
      <c r="C30" s="62"/>
      <c r="D30" s="42">
        <v>45</v>
      </c>
      <c r="E30" s="44">
        <f>ROUND(IF(D30,H30+G30*H30/100,0),2)</f>
        <v>939.6</v>
      </c>
      <c r="F30" s="45">
        <f>ROUND(IF(D30,D30*E30),2)</f>
        <v>42282</v>
      </c>
      <c r="G30" s="65">
        <v>8</v>
      </c>
      <c r="H30" s="47">
        <v>870</v>
      </c>
      <c r="I30" s="45">
        <f>ROUND(IF(D30,D30*H30),2)</f>
        <v>39150</v>
      </c>
    </row>
    <row r="31" spans="1:9" s="40" customFormat="1" ht="27.75" customHeight="1">
      <c r="A31" s="195" t="s">
        <v>73</v>
      </c>
      <c r="B31" s="195"/>
      <c r="C31" s="195"/>
      <c r="D31" s="195"/>
      <c r="E31" s="195"/>
      <c r="F31" s="195"/>
      <c r="G31" s="195"/>
      <c r="H31" s="195"/>
      <c r="I31" s="195"/>
    </row>
    <row r="32" spans="1:9" s="79" customFormat="1" ht="27" customHeight="1">
      <c r="A32" s="75">
        <v>16</v>
      </c>
      <c r="B32" s="76" t="s">
        <v>74</v>
      </c>
      <c r="C32" s="77" t="s">
        <v>33</v>
      </c>
      <c r="D32" s="52">
        <v>0</v>
      </c>
      <c r="E32" s="53">
        <f>ROUND(IF(D32,H32+G32*H32/100,0),2)</f>
        <v>0</v>
      </c>
      <c r="F32" s="54">
        <f>ROUND(IF(D32,D32*E32),2)</f>
        <v>0</v>
      </c>
      <c r="G32" s="78">
        <v>8</v>
      </c>
      <c r="H32" s="56">
        <v>1500</v>
      </c>
      <c r="I32" s="54">
        <f>ROUND(IF(D32,D32*H32),2)</f>
        <v>0</v>
      </c>
    </row>
    <row r="33" spans="1:9" s="79" customFormat="1" ht="26.25" customHeight="1">
      <c r="A33" s="195" t="s">
        <v>75</v>
      </c>
      <c r="B33" s="195"/>
      <c r="C33" s="195"/>
      <c r="D33" s="195"/>
      <c r="E33" s="195"/>
      <c r="F33" s="195"/>
      <c r="G33" s="195"/>
      <c r="H33" s="195"/>
      <c r="I33" s="195"/>
    </row>
    <row r="34" spans="1:9" s="40" customFormat="1" ht="51" customHeight="1">
      <c r="A34" s="80">
        <v>17</v>
      </c>
      <c r="B34" s="74" t="s">
        <v>76</v>
      </c>
      <c r="C34" s="77" t="s">
        <v>32</v>
      </c>
      <c r="D34" s="52">
        <v>15</v>
      </c>
      <c r="E34" s="53">
        <f>ROUND(IF(D34,H34+G34*H34/100,0),2)</f>
        <v>885.6</v>
      </c>
      <c r="F34" s="54">
        <f>ROUND(IF(D34,D34*E34),2)</f>
        <v>13284</v>
      </c>
      <c r="G34" s="80">
        <v>8</v>
      </c>
      <c r="H34" s="56">
        <v>820</v>
      </c>
      <c r="I34" s="54">
        <f>ROUND(IF(D34,D34*H34),2)</f>
        <v>12300</v>
      </c>
    </row>
    <row r="35" spans="1:9" s="40" customFormat="1" ht="48.75" customHeight="1">
      <c r="A35" s="75">
        <v>18</v>
      </c>
      <c r="B35" s="74" t="s">
        <v>77</v>
      </c>
      <c r="C35" s="77" t="s">
        <v>33</v>
      </c>
      <c r="D35" s="52">
        <v>15</v>
      </c>
      <c r="E35" s="53">
        <f>ROUND(IF(D35,H35+G35*H35/100,0),2)</f>
        <v>918</v>
      </c>
      <c r="F35" s="54">
        <f>ROUND(IF(D35,D35*E35),2)</f>
        <v>13770</v>
      </c>
      <c r="G35" s="78">
        <v>8</v>
      </c>
      <c r="H35" s="56">
        <v>850</v>
      </c>
      <c r="I35" s="54">
        <f>ROUND(IF(D35,D35*H35),2)</f>
        <v>12750</v>
      </c>
    </row>
    <row r="36" spans="1:9" s="48" customFormat="1" ht="12">
      <c r="A36" s="81"/>
      <c r="B36" s="82"/>
      <c r="C36" s="82"/>
      <c r="D36" s="83" t="s">
        <v>78</v>
      </c>
      <c r="E36" s="83"/>
      <c r="F36" s="84">
        <f>SUM(F34:F35,F32,F30,F26:F28,F23:F24,F19,F17,F21,F13:F15,F9:F11)</f>
        <v>184194</v>
      </c>
      <c r="G36" s="85"/>
      <c r="H36" s="85"/>
      <c r="I36" s="84">
        <f>SUM(I34:I35,I32,I30,I26:I28,I23:I24,I19,I17,I21,I13:I15,I9:I11)</f>
        <v>170550</v>
      </c>
    </row>
    <row r="37" spans="1:4" s="48" customFormat="1" ht="12">
      <c r="A37" s="20"/>
      <c r="B37" s="22"/>
      <c r="D37" s="22"/>
    </row>
    <row r="38" ht="12">
      <c r="D38" s="22">
        <f>SUM(D9:D35)</f>
        <v>338</v>
      </c>
    </row>
  </sheetData>
  <sheetProtection selectLockedCells="1" selectUnlockedCells="1"/>
  <mergeCells count="13">
    <mergeCell ref="A33:I33"/>
    <mergeCell ref="A18:I18"/>
    <mergeCell ref="A20:I20"/>
    <mergeCell ref="A22:I22"/>
    <mergeCell ref="A25:I25"/>
    <mergeCell ref="A29:I29"/>
    <mergeCell ref="A31:I31"/>
    <mergeCell ref="F2:I2"/>
    <mergeCell ref="A3:I3"/>
    <mergeCell ref="A4:I4"/>
    <mergeCell ref="A8:I8"/>
    <mergeCell ref="A12:I12"/>
    <mergeCell ref="A16:I16"/>
  </mergeCells>
  <printOptions/>
  <pageMargins left="0.7000000000000001" right="0.7000000000000001" top="0.75" bottom="0.75" header="0.5118110236220472" footer="0.5118110236220472"/>
  <pageSetup horizontalDpi="300" verticalDpi="300" orientation="portrait" paperSize="9" scale="71"/>
</worksheet>
</file>

<file path=xl/worksheets/sheet3.xml><?xml version="1.0" encoding="utf-8"?>
<worksheet xmlns="http://schemas.openxmlformats.org/spreadsheetml/2006/main" xmlns:r="http://schemas.openxmlformats.org/officeDocument/2006/relationships">
  <dimension ref="A1:J38"/>
  <sheetViews>
    <sheetView zoomScale="90" zoomScaleNormal="90" zoomScalePageLayoutView="0" workbookViewId="0" topLeftCell="A34">
      <selection activeCell="C50" sqref="C50"/>
    </sheetView>
  </sheetViews>
  <sheetFormatPr defaultColWidth="8.796875" defaultRowHeight="14.25"/>
  <cols>
    <col min="1" max="1" width="5.09765625" style="20" customWidth="1"/>
    <col min="2" max="2" width="23.5" style="6" customWidth="1"/>
    <col min="3" max="3" width="25.5" style="21" customWidth="1"/>
    <col min="4" max="4" width="9" style="22" customWidth="1"/>
    <col min="5" max="5" width="12.5" style="21" customWidth="1"/>
    <col min="6" max="6" width="10.69921875" style="21" customWidth="1"/>
    <col min="7" max="7" width="8" style="21" customWidth="1"/>
    <col min="8" max="9" width="10.09765625" style="21" customWidth="1"/>
    <col min="10" max="16384" width="9" style="21" customWidth="1"/>
  </cols>
  <sheetData>
    <row r="1" spans="1:8" s="27" customFormat="1" ht="14.25">
      <c r="A1" s="23" t="s">
        <v>35</v>
      </c>
      <c r="B1" s="23"/>
      <c r="C1" s="23"/>
      <c r="D1" s="23" t="s">
        <v>36</v>
      </c>
      <c r="E1" s="24"/>
      <c r="F1" s="25"/>
      <c r="G1" s="26"/>
      <c r="H1" s="23"/>
    </row>
    <row r="2" spans="1:9" s="27" customFormat="1" ht="13.5" customHeight="1">
      <c r="A2" s="23"/>
      <c r="B2" s="23"/>
      <c r="C2" s="23"/>
      <c r="D2" s="28"/>
      <c r="E2" s="28"/>
      <c r="F2" s="189"/>
      <c r="G2" s="189"/>
      <c r="H2" s="189"/>
      <c r="I2" s="189"/>
    </row>
    <row r="3" spans="1:9" s="29" customFormat="1" ht="18">
      <c r="A3" s="190" t="s">
        <v>79</v>
      </c>
      <c r="B3" s="190"/>
      <c r="C3" s="190"/>
      <c r="D3" s="190"/>
      <c r="E3" s="190"/>
      <c r="F3" s="190"/>
      <c r="G3" s="190"/>
      <c r="H3" s="190"/>
      <c r="I3" s="190"/>
    </row>
    <row r="4" spans="1:9" s="30" customFormat="1" ht="54" customHeight="1">
      <c r="A4" s="191" t="s">
        <v>80</v>
      </c>
      <c r="B4" s="191"/>
      <c r="C4" s="191"/>
      <c r="D4" s="191"/>
      <c r="E4" s="191"/>
      <c r="F4" s="191"/>
      <c r="G4" s="191"/>
      <c r="H4" s="191"/>
      <c r="I4" s="191"/>
    </row>
    <row r="5" spans="1:9" s="10" customFormat="1" ht="14.25">
      <c r="A5" s="31" t="s">
        <v>81</v>
      </c>
      <c r="B5" s="32"/>
      <c r="C5" s="33"/>
      <c r="D5" s="32"/>
      <c r="E5" s="34"/>
      <c r="F5" s="32"/>
      <c r="G5" s="35"/>
      <c r="H5" s="34"/>
      <c r="I5" s="36"/>
    </row>
    <row r="6" spans="1:9" s="39" customFormat="1" ht="48" customHeight="1">
      <c r="A6" s="37" t="s">
        <v>1</v>
      </c>
      <c r="B6" s="38" t="s">
        <v>2</v>
      </c>
      <c r="C6" s="37" t="s">
        <v>40</v>
      </c>
      <c r="D6" s="38" t="s">
        <v>41</v>
      </c>
      <c r="E6" s="38" t="s">
        <v>42</v>
      </c>
      <c r="F6" s="38" t="s">
        <v>43</v>
      </c>
      <c r="G6" s="38" t="s">
        <v>44</v>
      </c>
      <c r="H6" s="38" t="s">
        <v>45</v>
      </c>
      <c r="I6" s="38" t="s">
        <v>46</v>
      </c>
    </row>
    <row r="7" spans="1:9" s="39" customFormat="1" ht="16.5" customHeight="1">
      <c r="A7" s="37">
        <v>1</v>
      </c>
      <c r="B7" s="38">
        <v>2</v>
      </c>
      <c r="C7" s="37">
        <v>3</v>
      </c>
      <c r="D7" s="38">
        <v>7</v>
      </c>
      <c r="E7" s="38">
        <v>8</v>
      </c>
      <c r="F7" s="38">
        <v>9</v>
      </c>
      <c r="G7" s="38">
        <v>10</v>
      </c>
      <c r="H7" s="38">
        <v>11</v>
      </c>
      <c r="I7" s="38">
        <v>12</v>
      </c>
    </row>
    <row r="8" spans="1:9" s="40" customFormat="1" ht="12" customHeight="1">
      <c r="A8" s="192" t="s">
        <v>47</v>
      </c>
      <c r="B8" s="192"/>
      <c r="C8" s="192"/>
      <c r="D8" s="192"/>
      <c r="E8" s="192"/>
      <c r="F8" s="192"/>
      <c r="G8" s="192"/>
      <c r="H8" s="192"/>
      <c r="I8" s="192"/>
    </row>
    <row r="9" spans="1:10" s="48" customFormat="1" ht="12">
      <c r="A9" s="41">
        <v>1</v>
      </c>
      <c r="B9" s="42" t="s">
        <v>48</v>
      </c>
      <c r="C9" s="43" t="s">
        <v>9</v>
      </c>
      <c r="D9" s="42">
        <v>30</v>
      </c>
      <c r="E9" s="44">
        <f>ROUND(IF(D9,H9+G9*H9/100,0),2)</f>
        <v>1371.6</v>
      </c>
      <c r="F9" s="45">
        <f>ROUND(IF(D9,D9*E9),2)</f>
        <v>41148</v>
      </c>
      <c r="G9" s="46">
        <v>8</v>
      </c>
      <c r="H9" s="47">
        <v>1270</v>
      </c>
      <c r="I9" s="45">
        <f>ROUND(IF(D9,D9*H9),2)</f>
        <v>38100</v>
      </c>
      <c r="J9" s="48">
        <f aca="true" t="shared" si="0" ref="J9:J35">D9*E9</f>
        <v>41148</v>
      </c>
    </row>
    <row r="10" spans="1:10" s="48" customFormat="1" ht="12">
      <c r="A10" s="41">
        <v>2</v>
      </c>
      <c r="B10" s="42" t="s">
        <v>49</v>
      </c>
      <c r="C10" s="43" t="s">
        <v>50</v>
      </c>
      <c r="D10" s="42">
        <v>20</v>
      </c>
      <c r="E10" s="44">
        <f>ROUND(IF(D10,H10+G10*H10/100,0),2)</f>
        <v>1371.6</v>
      </c>
      <c r="F10" s="45">
        <f>ROUND(IF(D10,D10*E10),2)</f>
        <v>27432</v>
      </c>
      <c r="G10" s="46">
        <v>8</v>
      </c>
      <c r="H10" s="47">
        <v>1270</v>
      </c>
      <c r="I10" s="45">
        <f>ROUND(IF(D10,D10*H10),2)</f>
        <v>25400</v>
      </c>
      <c r="J10" s="48">
        <f t="shared" si="0"/>
        <v>27432</v>
      </c>
    </row>
    <row r="11" spans="1:10" s="48" customFormat="1" ht="12">
      <c r="A11" s="41">
        <v>3</v>
      </c>
      <c r="B11" s="42" t="s">
        <v>51</v>
      </c>
      <c r="C11" s="43" t="s">
        <v>10</v>
      </c>
      <c r="D11" s="86">
        <v>80</v>
      </c>
      <c r="E11" s="44">
        <f>ROUND(IF(D11,H11+G11*H11/100,0),2)</f>
        <v>1371.6</v>
      </c>
      <c r="F11" s="45">
        <f>ROUND(IF(D11,D11*E11),2)</f>
        <v>109728</v>
      </c>
      <c r="G11" s="46">
        <v>8</v>
      </c>
      <c r="H11" s="47">
        <v>1270</v>
      </c>
      <c r="I11" s="45">
        <f>ROUND(IF(D11,D11*H11),2)</f>
        <v>101600</v>
      </c>
      <c r="J11" s="48">
        <f t="shared" si="0"/>
        <v>109728</v>
      </c>
    </row>
    <row r="12" spans="1:10" s="22" customFormat="1" ht="50.25" customHeight="1">
      <c r="A12" s="193" t="s">
        <v>52</v>
      </c>
      <c r="B12" s="193"/>
      <c r="C12" s="193"/>
      <c r="D12" s="193"/>
      <c r="E12" s="193"/>
      <c r="F12" s="193"/>
      <c r="G12" s="193"/>
      <c r="H12" s="193"/>
      <c r="I12" s="193"/>
      <c r="J12" s="48">
        <f t="shared" si="0"/>
        <v>0</v>
      </c>
    </row>
    <row r="13" spans="1:10" s="48" customFormat="1" ht="36">
      <c r="A13" s="49">
        <v>4</v>
      </c>
      <c r="B13" s="50" t="s">
        <v>53</v>
      </c>
      <c r="C13" s="51" t="s">
        <v>54</v>
      </c>
      <c r="D13" s="52">
        <v>300</v>
      </c>
      <c r="E13" s="53">
        <f>ROUND(IF(D13,H13+G13*H13/100,0),2)</f>
        <v>340.2</v>
      </c>
      <c r="F13" s="54">
        <f>ROUND(IF(D13,D13*E13),2)</f>
        <v>102060</v>
      </c>
      <c r="G13" s="55">
        <v>8</v>
      </c>
      <c r="H13" s="56">
        <v>315</v>
      </c>
      <c r="I13" s="54">
        <f>ROUND(IF(D13,D13*H13),2)</f>
        <v>94500</v>
      </c>
      <c r="J13" s="48">
        <f t="shared" si="0"/>
        <v>102060</v>
      </c>
    </row>
    <row r="14" spans="1:10" s="48" customFormat="1" ht="36">
      <c r="A14" s="49">
        <v>5</v>
      </c>
      <c r="B14" s="50" t="s">
        <v>55</v>
      </c>
      <c r="C14" s="51" t="s">
        <v>56</v>
      </c>
      <c r="D14" s="52">
        <v>50</v>
      </c>
      <c r="E14" s="53">
        <f>ROUND(IF(D14,H14+G14*H14/100,0),2)</f>
        <v>340.2</v>
      </c>
      <c r="F14" s="54">
        <f>ROUND(IF(D14,D14*E14),2)</f>
        <v>17010</v>
      </c>
      <c r="G14" s="55">
        <v>8</v>
      </c>
      <c r="H14" s="56">
        <v>315</v>
      </c>
      <c r="I14" s="54">
        <f>ROUND(IF(D14,D14*H14),2)</f>
        <v>15750</v>
      </c>
      <c r="J14" s="48">
        <f t="shared" si="0"/>
        <v>17010</v>
      </c>
    </row>
    <row r="15" spans="1:10" s="48" customFormat="1" ht="27" customHeight="1">
      <c r="A15" s="49">
        <v>6</v>
      </c>
      <c r="B15" s="50" t="s">
        <v>57</v>
      </c>
      <c r="C15" s="51" t="s">
        <v>26</v>
      </c>
      <c r="D15" s="52">
        <v>0</v>
      </c>
      <c r="E15" s="53">
        <f>ROUND(IF(D15,H15+G15*H15/100,0),2)</f>
        <v>0</v>
      </c>
      <c r="F15" s="54">
        <f>ROUND(IF(D15,D15*E15),2)</f>
        <v>0</v>
      </c>
      <c r="G15" s="55">
        <v>8</v>
      </c>
      <c r="H15" s="56">
        <v>315</v>
      </c>
      <c r="I15" s="54">
        <f>ROUND(IF(D15,D15*H15),2)</f>
        <v>0</v>
      </c>
      <c r="J15" s="48">
        <f t="shared" si="0"/>
        <v>0</v>
      </c>
    </row>
    <row r="16" spans="1:10" s="57" customFormat="1" ht="12" customHeight="1">
      <c r="A16" s="194" t="s">
        <v>58</v>
      </c>
      <c r="B16" s="194"/>
      <c r="C16" s="194"/>
      <c r="D16" s="194"/>
      <c r="E16" s="194"/>
      <c r="F16" s="194"/>
      <c r="G16" s="194"/>
      <c r="H16" s="194"/>
      <c r="I16" s="194"/>
      <c r="J16" s="48">
        <f t="shared" si="0"/>
        <v>0</v>
      </c>
    </row>
    <row r="17" spans="1:10" s="60" customFormat="1" ht="26.25" customHeight="1">
      <c r="A17" s="58">
        <v>7</v>
      </c>
      <c r="B17" s="59" t="s">
        <v>59</v>
      </c>
      <c r="C17" s="43" t="s">
        <v>21</v>
      </c>
      <c r="D17" s="42">
        <f>8+4</f>
        <v>12</v>
      </c>
      <c r="E17" s="44">
        <f>ROUND(IF(D17,H17+G17*H17/100,0),2)</f>
        <v>680.4</v>
      </c>
      <c r="F17" s="45">
        <f>ROUND(IF(D17,D17*E17),2)</f>
        <v>8164.8</v>
      </c>
      <c r="G17" s="46">
        <v>8</v>
      </c>
      <c r="H17" s="47">
        <v>630</v>
      </c>
      <c r="I17" s="45">
        <f>ROUND(IF(D17,D17*H17),2)</f>
        <v>7560</v>
      </c>
      <c r="J17" s="48">
        <f t="shared" si="0"/>
        <v>8164.799999999999</v>
      </c>
    </row>
    <row r="18" spans="1:10" s="61" customFormat="1" ht="24.75" customHeight="1">
      <c r="A18" s="193" t="s">
        <v>60</v>
      </c>
      <c r="B18" s="193"/>
      <c r="C18" s="193"/>
      <c r="D18" s="193"/>
      <c r="E18" s="193"/>
      <c r="F18" s="193"/>
      <c r="G18" s="193"/>
      <c r="H18" s="193"/>
      <c r="I18" s="193"/>
      <c r="J18" s="48">
        <f t="shared" si="0"/>
        <v>0</v>
      </c>
    </row>
    <row r="19" spans="1:10" s="61" customFormat="1" ht="39" customHeight="1">
      <c r="A19" s="49">
        <v>8</v>
      </c>
      <c r="B19" s="50" t="s">
        <v>61</v>
      </c>
      <c r="C19" s="51" t="s">
        <v>21</v>
      </c>
      <c r="D19" s="86">
        <v>10</v>
      </c>
      <c r="E19" s="53">
        <f>ROUND(IF(D19,H19+G19*H19/100,0),2)</f>
        <v>410.4</v>
      </c>
      <c r="F19" s="54">
        <f>ROUND(IF(D19,D19*E19),2)</f>
        <v>4104</v>
      </c>
      <c r="G19" s="55">
        <v>8</v>
      </c>
      <c r="H19" s="56">
        <v>380</v>
      </c>
      <c r="I19" s="54">
        <f>ROUND(IF(D19,D19*H19),2)</f>
        <v>3800</v>
      </c>
      <c r="J19" s="48">
        <f t="shared" si="0"/>
        <v>4104</v>
      </c>
    </row>
    <row r="20" spans="1:10" s="60" customFormat="1" ht="14.25" customHeight="1">
      <c r="A20" s="196" t="s">
        <v>62</v>
      </c>
      <c r="B20" s="196"/>
      <c r="C20" s="196"/>
      <c r="D20" s="196"/>
      <c r="E20" s="196"/>
      <c r="F20" s="196"/>
      <c r="G20" s="196"/>
      <c r="H20" s="196"/>
      <c r="I20" s="196"/>
      <c r="J20" s="48">
        <f t="shared" si="0"/>
        <v>0</v>
      </c>
    </row>
    <row r="21" spans="1:10" s="40" customFormat="1" ht="39" customHeight="1">
      <c r="A21" s="62">
        <v>9</v>
      </c>
      <c r="B21" s="63" t="s">
        <v>63</v>
      </c>
      <c r="C21" s="64" t="s">
        <v>54</v>
      </c>
      <c r="D21" s="86">
        <v>12</v>
      </c>
      <c r="E21" s="44">
        <f>ROUND(IF(D21,H21+G21*H21/100,0),2)</f>
        <v>1080</v>
      </c>
      <c r="F21" s="45">
        <f>ROUND(IF(D21,D21*E21),2)</f>
        <v>12960</v>
      </c>
      <c r="G21" s="65">
        <v>8</v>
      </c>
      <c r="H21" s="47">
        <v>1000</v>
      </c>
      <c r="I21" s="45">
        <f>ROUND(IF(D21,D21*H21),2)</f>
        <v>12000</v>
      </c>
      <c r="J21" s="48">
        <f t="shared" si="0"/>
        <v>12960</v>
      </c>
    </row>
    <row r="22" spans="1:10" s="40" customFormat="1" ht="12" customHeight="1">
      <c r="A22" s="197" t="s">
        <v>64</v>
      </c>
      <c r="B22" s="197"/>
      <c r="C22" s="197"/>
      <c r="D22" s="197"/>
      <c r="E22" s="197"/>
      <c r="F22" s="197"/>
      <c r="G22" s="197"/>
      <c r="H22" s="197"/>
      <c r="I22" s="197"/>
      <c r="J22" s="48">
        <f t="shared" si="0"/>
        <v>0</v>
      </c>
    </row>
    <row r="23" spans="1:10" s="40" customFormat="1" ht="12">
      <c r="A23" s="66">
        <v>10</v>
      </c>
      <c r="B23" s="67" t="s">
        <v>65</v>
      </c>
      <c r="C23" s="68" t="s">
        <v>23</v>
      </c>
      <c r="D23" s="69">
        <v>25</v>
      </c>
      <c r="E23" s="70">
        <f>ROUND(IF(D23,H23+G23*H23/100,0),2)</f>
        <v>313.2</v>
      </c>
      <c r="F23" s="71">
        <f>ROUND(IF(D23,D23*E23),2)</f>
        <v>7830</v>
      </c>
      <c r="G23" s="66">
        <v>8</v>
      </c>
      <c r="H23" s="72">
        <v>290</v>
      </c>
      <c r="I23" s="71">
        <f>ROUND(IF(D23,D23*H23),2)</f>
        <v>7250</v>
      </c>
      <c r="J23" s="48">
        <f t="shared" si="0"/>
        <v>7830</v>
      </c>
    </row>
    <row r="24" spans="1:10" s="40" customFormat="1" ht="12">
      <c r="A24" s="66">
        <v>11</v>
      </c>
      <c r="B24" s="67" t="s">
        <v>66</v>
      </c>
      <c r="C24" s="68" t="s">
        <v>24</v>
      </c>
      <c r="D24" s="69">
        <v>15</v>
      </c>
      <c r="E24" s="70">
        <f>ROUND(IF(D24,H24+G24*H24/100,0),2)</f>
        <v>313.2</v>
      </c>
      <c r="F24" s="71">
        <f>ROUND(IF(D24,D24*E24),2)</f>
        <v>4698</v>
      </c>
      <c r="G24" s="73">
        <v>8</v>
      </c>
      <c r="H24" s="72">
        <v>290</v>
      </c>
      <c r="I24" s="71">
        <f>ROUND(IF(D24,D24*H24),2)</f>
        <v>4350</v>
      </c>
      <c r="J24" s="48">
        <f t="shared" si="0"/>
        <v>4698</v>
      </c>
    </row>
    <row r="25" spans="1:10" s="40" customFormat="1" ht="24.75" customHeight="1">
      <c r="A25" s="195" t="s">
        <v>67</v>
      </c>
      <c r="B25" s="195"/>
      <c r="C25" s="195"/>
      <c r="D25" s="195"/>
      <c r="E25" s="195"/>
      <c r="F25" s="195"/>
      <c r="G25" s="195"/>
      <c r="H25" s="195"/>
      <c r="I25" s="195"/>
      <c r="J25" s="48">
        <f t="shared" si="0"/>
        <v>0</v>
      </c>
    </row>
    <row r="26" spans="1:10" s="40" customFormat="1" ht="24">
      <c r="A26" s="75">
        <v>12</v>
      </c>
      <c r="B26" s="76" t="s">
        <v>68</v>
      </c>
      <c r="C26" s="77" t="s">
        <v>26</v>
      </c>
      <c r="D26" s="52">
        <v>0</v>
      </c>
      <c r="E26" s="53">
        <f>ROUND(IF(D26,H26+G26*H26/100,0),2)</f>
        <v>0</v>
      </c>
      <c r="F26" s="54">
        <f>ROUND(IF(D26,D26*E26),2)</f>
        <v>0</v>
      </c>
      <c r="G26" s="75">
        <v>8</v>
      </c>
      <c r="H26" s="56">
        <v>475</v>
      </c>
      <c r="I26" s="54">
        <f>ROUND(IF(D26,D26*H26),2)</f>
        <v>0</v>
      </c>
      <c r="J26" s="48">
        <f t="shared" si="0"/>
        <v>0</v>
      </c>
    </row>
    <row r="27" spans="1:10" s="40" customFormat="1" ht="51" customHeight="1">
      <c r="A27" s="75">
        <v>13</v>
      </c>
      <c r="B27" s="76" t="s">
        <v>69</v>
      </c>
      <c r="C27" s="77" t="s">
        <v>27</v>
      </c>
      <c r="D27" s="52">
        <v>0</v>
      </c>
      <c r="E27" s="53">
        <f>ROUND(IF(D27,H27+G27*H27/100,0),2)</f>
        <v>0</v>
      </c>
      <c r="F27" s="54">
        <f>ROUND(IF(D27,D27*E27),2)</f>
        <v>0</v>
      </c>
      <c r="G27" s="78">
        <v>8</v>
      </c>
      <c r="H27" s="56">
        <v>485</v>
      </c>
      <c r="I27" s="54">
        <f>ROUND(IF(D27,D27*H27),2)</f>
        <v>0</v>
      </c>
      <c r="J27" s="48">
        <f t="shared" si="0"/>
        <v>0</v>
      </c>
    </row>
    <row r="28" spans="1:10" s="79" customFormat="1" ht="49.5" customHeight="1">
      <c r="A28" s="75">
        <v>14</v>
      </c>
      <c r="B28" s="76" t="s">
        <v>70</v>
      </c>
      <c r="C28" s="77" t="s">
        <v>28</v>
      </c>
      <c r="D28" s="52">
        <v>0</v>
      </c>
      <c r="E28" s="53">
        <f>ROUND(IF(D28,H28+G28*H28/100,0),2)</f>
        <v>0</v>
      </c>
      <c r="F28" s="54">
        <f>ROUND(IF(D28,D28*E28),2)</f>
        <v>0</v>
      </c>
      <c r="G28" s="78">
        <v>8</v>
      </c>
      <c r="H28" s="56">
        <v>495</v>
      </c>
      <c r="I28" s="54">
        <f>ROUND(IF(D28,D28*H28),2)</f>
        <v>0</v>
      </c>
      <c r="J28" s="48">
        <f t="shared" si="0"/>
        <v>0</v>
      </c>
    </row>
    <row r="29" spans="1:10" s="40" customFormat="1" ht="23.25" customHeight="1">
      <c r="A29" s="192" t="s">
        <v>71</v>
      </c>
      <c r="B29" s="192"/>
      <c r="C29" s="192"/>
      <c r="D29" s="192"/>
      <c r="E29" s="192"/>
      <c r="F29" s="192"/>
      <c r="G29" s="192"/>
      <c r="H29" s="192"/>
      <c r="I29" s="192"/>
      <c r="J29" s="48">
        <f t="shared" si="0"/>
        <v>0</v>
      </c>
    </row>
    <row r="30" spans="1:10" s="40" customFormat="1" ht="36">
      <c r="A30" s="62">
        <v>15</v>
      </c>
      <c r="B30" s="63" t="s">
        <v>72</v>
      </c>
      <c r="C30" s="62"/>
      <c r="D30" s="42">
        <f>30+4</f>
        <v>34</v>
      </c>
      <c r="E30" s="44">
        <f>ROUND(IF(D30,H30+G30*H30/100,0),2)</f>
        <v>939.6</v>
      </c>
      <c r="F30" s="45">
        <f>ROUND(IF(D30,D30*E30),2)</f>
        <v>31946.4</v>
      </c>
      <c r="G30" s="65">
        <v>8</v>
      </c>
      <c r="H30" s="47">
        <v>870</v>
      </c>
      <c r="I30" s="45">
        <f>ROUND(IF(D30,D30*H30),2)</f>
        <v>29580</v>
      </c>
      <c r="J30" s="48">
        <f t="shared" si="0"/>
        <v>31946.4</v>
      </c>
    </row>
    <row r="31" spans="1:10" s="40" customFormat="1" ht="27.75" customHeight="1">
      <c r="A31" s="195" t="s">
        <v>73</v>
      </c>
      <c r="B31" s="195"/>
      <c r="C31" s="195"/>
      <c r="D31" s="195"/>
      <c r="E31" s="195"/>
      <c r="F31" s="195"/>
      <c r="G31" s="195"/>
      <c r="H31" s="195"/>
      <c r="I31" s="195"/>
      <c r="J31" s="48">
        <f t="shared" si="0"/>
        <v>0</v>
      </c>
    </row>
    <row r="32" spans="1:10" s="79" customFormat="1" ht="27" customHeight="1">
      <c r="A32" s="75">
        <v>16</v>
      </c>
      <c r="B32" s="76" t="s">
        <v>74</v>
      </c>
      <c r="C32" s="77" t="s">
        <v>33</v>
      </c>
      <c r="D32" s="52">
        <v>0</v>
      </c>
      <c r="E32" s="53">
        <f>ROUND(IF(D32,H32+G32*H32/100,0),2)</f>
        <v>0</v>
      </c>
      <c r="F32" s="54">
        <f>ROUND(IF(D32,D32*E32),2)</f>
        <v>0</v>
      </c>
      <c r="G32" s="78">
        <v>8</v>
      </c>
      <c r="H32" s="56">
        <v>1500</v>
      </c>
      <c r="I32" s="54">
        <f>ROUND(IF(D32,D32*H32),2)</f>
        <v>0</v>
      </c>
      <c r="J32" s="48">
        <f t="shared" si="0"/>
        <v>0</v>
      </c>
    </row>
    <row r="33" spans="1:10" s="79" customFormat="1" ht="26.25" customHeight="1">
      <c r="A33" s="195" t="s">
        <v>75</v>
      </c>
      <c r="B33" s="195"/>
      <c r="C33" s="195"/>
      <c r="D33" s="195"/>
      <c r="E33" s="195"/>
      <c r="F33" s="195"/>
      <c r="G33" s="195"/>
      <c r="H33" s="195"/>
      <c r="I33" s="195"/>
      <c r="J33" s="48">
        <f t="shared" si="0"/>
        <v>0</v>
      </c>
    </row>
    <row r="34" spans="1:10" s="40" customFormat="1" ht="51" customHeight="1">
      <c r="A34" s="80">
        <v>17</v>
      </c>
      <c r="B34" s="74" t="s">
        <v>76</v>
      </c>
      <c r="C34" s="77" t="s">
        <v>82</v>
      </c>
      <c r="D34" s="52">
        <f>30+2</f>
        <v>32</v>
      </c>
      <c r="E34" s="53">
        <f>ROUND(IF(D34,H34+G34*H34/100,0),2)</f>
        <v>885.6</v>
      </c>
      <c r="F34" s="54">
        <f>ROUND(IF(D34,D34*E34),2)</f>
        <v>28339.2</v>
      </c>
      <c r="G34" s="80">
        <v>8</v>
      </c>
      <c r="H34" s="56">
        <v>820</v>
      </c>
      <c r="I34" s="54">
        <f>ROUND(IF(D34,D34*H34),2)</f>
        <v>26240</v>
      </c>
      <c r="J34" s="48">
        <f t="shared" si="0"/>
        <v>28339.2</v>
      </c>
    </row>
    <row r="35" spans="1:10" s="40" customFormat="1" ht="48.75" customHeight="1">
      <c r="A35" s="75">
        <v>18</v>
      </c>
      <c r="B35" s="74" t="s">
        <v>77</v>
      </c>
      <c r="C35" s="77" t="s">
        <v>33</v>
      </c>
      <c r="D35" s="52">
        <f>30+2</f>
        <v>32</v>
      </c>
      <c r="E35" s="53">
        <f>ROUND(IF(D35,H35+G35*H35/100,0),2)</f>
        <v>918</v>
      </c>
      <c r="F35" s="54">
        <f>ROUND(IF(D35,D35*E35),2)</f>
        <v>29376</v>
      </c>
      <c r="G35" s="78">
        <v>8</v>
      </c>
      <c r="H35" s="56">
        <v>850</v>
      </c>
      <c r="I35" s="54">
        <f>ROUND(IF(D35,D35*H35),2)</f>
        <v>27200</v>
      </c>
      <c r="J35" s="48">
        <f t="shared" si="0"/>
        <v>29376</v>
      </c>
    </row>
    <row r="36" spans="1:10" s="48" customFormat="1" ht="12">
      <c r="A36" s="81"/>
      <c r="B36" s="82"/>
      <c r="C36" s="82"/>
      <c r="D36" s="87" t="s">
        <v>83</v>
      </c>
      <c r="E36" s="87"/>
      <c r="F36" s="84">
        <f>SUM(F34:F35,F32,F30,F26:F28,F23:F24,F19,F17,F21,F13:F15,F9:F11)</f>
        <v>424796.4</v>
      </c>
      <c r="G36" s="85"/>
      <c r="H36" s="85"/>
      <c r="I36" s="84">
        <f>SUM(I34:I35,I32,I30,I26:I28,I23:I24,I19,I17,I21,I13:I15,I9:I11)</f>
        <v>393330</v>
      </c>
      <c r="J36" s="48">
        <f>SUM(J9:J35)</f>
        <v>424796.4</v>
      </c>
    </row>
    <row r="37" spans="1:4" s="48" customFormat="1" ht="12">
      <c r="A37" s="20"/>
      <c r="B37" s="22"/>
      <c r="D37" s="22"/>
    </row>
    <row r="38" ht="12">
      <c r="D38" s="22">
        <f>SUM(D9:D35)</f>
        <v>652</v>
      </c>
    </row>
  </sheetData>
  <sheetProtection selectLockedCells="1" selectUnlockedCells="1"/>
  <mergeCells count="13">
    <mergeCell ref="A33:I33"/>
    <mergeCell ref="A18:I18"/>
    <mergeCell ref="A20:I20"/>
    <mergeCell ref="A22:I22"/>
    <mergeCell ref="A25:I25"/>
    <mergeCell ref="A29:I29"/>
    <mergeCell ref="A31:I31"/>
    <mergeCell ref="F2:I2"/>
    <mergeCell ref="A3:I3"/>
    <mergeCell ref="A4:I4"/>
    <mergeCell ref="A8:I8"/>
    <mergeCell ref="A12:I12"/>
    <mergeCell ref="A16:I16"/>
  </mergeCells>
  <printOptions/>
  <pageMargins left="0.7000000000000001" right="0.7000000000000001" top="0.75" bottom="0.75" header="0.5118110236220472" footer="0.5118110236220472"/>
  <pageSetup horizontalDpi="300" verticalDpi="300" orientation="portrait" paperSize="9" scale="70"/>
</worksheet>
</file>

<file path=xl/worksheets/sheet4.xml><?xml version="1.0" encoding="utf-8"?>
<worksheet xmlns="http://schemas.openxmlformats.org/spreadsheetml/2006/main" xmlns:r="http://schemas.openxmlformats.org/officeDocument/2006/relationships">
  <dimension ref="A1:I11"/>
  <sheetViews>
    <sheetView zoomScale="90" zoomScaleNormal="90" zoomScalePageLayoutView="0" workbookViewId="0" topLeftCell="A1">
      <selection activeCell="B4" sqref="B4"/>
    </sheetView>
  </sheetViews>
  <sheetFormatPr defaultColWidth="8.796875" defaultRowHeight="14.25"/>
  <cols>
    <col min="1" max="1" width="5" style="0" customWidth="1"/>
    <col min="2" max="2" width="5.59765625" style="0" customWidth="1"/>
    <col min="3" max="3" width="22.19921875" style="0" customWidth="1"/>
    <col min="4" max="4" width="18.19921875" style="0" customWidth="1"/>
    <col min="5" max="5" width="14.09765625" style="0" customWidth="1"/>
    <col min="6" max="6" width="16.69921875" style="0" customWidth="1"/>
  </cols>
  <sheetData>
    <row r="1" spans="1:8" s="27" customFormat="1" ht="14.25">
      <c r="A1" s="23" t="s">
        <v>35</v>
      </c>
      <c r="B1" s="23"/>
      <c r="C1" s="23"/>
      <c r="D1" s="23" t="s">
        <v>36</v>
      </c>
      <c r="E1" s="24"/>
      <c r="F1" s="25"/>
      <c r="G1" s="26"/>
      <c r="H1" s="23"/>
    </row>
    <row r="2" spans="1:9" s="27" customFormat="1" ht="13.5" customHeight="1">
      <c r="A2" s="23"/>
      <c r="B2" s="23"/>
      <c r="C2" s="23"/>
      <c r="D2" s="28"/>
      <c r="E2" s="28"/>
      <c r="F2" s="189"/>
      <c r="G2" s="189"/>
      <c r="H2" s="189"/>
      <c r="I2" s="189"/>
    </row>
    <row r="3" spans="1:9" s="29" customFormat="1" ht="30" customHeight="1">
      <c r="A3" s="190" t="s">
        <v>84</v>
      </c>
      <c r="B3" s="190"/>
      <c r="C3" s="190"/>
      <c r="D3" s="190"/>
      <c r="E3" s="190"/>
      <c r="F3" s="190"/>
      <c r="G3" s="190"/>
      <c r="H3" s="88"/>
      <c r="I3" s="88"/>
    </row>
    <row r="4" spans="2:6" s="89" customFormat="1" ht="28.5">
      <c r="B4" s="90" t="s">
        <v>85</v>
      </c>
      <c r="C4" s="90" t="s">
        <v>86</v>
      </c>
      <c r="D4" s="90" t="s">
        <v>87</v>
      </c>
      <c r="E4" s="90" t="s">
        <v>88</v>
      </c>
      <c r="F4" s="90" t="s">
        <v>46</v>
      </c>
    </row>
    <row r="5" spans="2:6" ht="14.25">
      <c r="B5" s="91">
        <v>1</v>
      </c>
      <c r="C5" s="91">
        <v>2</v>
      </c>
      <c r="D5" s="91">
        <v>3</v>
      </c>
      <c r="E5" s="91">
        <v>4</v>
      </c>
      <c r="F5" s="92">
        <v>5</v>
      </c>
    </row>
    <row r="6" spans="2:6" ht="28.5">
      <c r="B6" s="91">
        <v>1</v>
      </c>
      <c r="C6" s="93" t="s">
        <v>89</v>
      </c>
      <c r="D6" s="94">
        <f>'Torako 1'!F36</f>
        <v>184194</v>
      </c>
      <c r="E6" s="94">
        <f>D6-F6</f>
        <v>13644</v>
      </c>
      <c r="F6" s="95">
        <f>'Torako 1'!I36</f>
        <v>170550</v>
      </c>
    </row>
    <row r="7" spans="2:6" ht="28.5">
      <c r="B7" s="91">
        <v>2</v>
      </c>
      <c r="C7" s="93" t="s">
        <v>90</v>
      </c>
      <c r="D7" s="94" t="e">
        <f>#REF!</f>
        <v>#REF!</v>
      </c>
      <c r="E7" s="94" t="e">
        <f>D7-F7</f>
        <v>#REF!</v>
      </c>
      <c r="F7" s="95" t="e">
        <f>#REF!</f>
        <v>#REF!</v>
      </c>
    </row>
    <row r="8" spans="2:6" ht="28.5">
      <c r="B8" s="91">
        <v>3</v>
      </c>
      <c r="C8" s="93" t="s">
        <v>91</v>
      </c>
      <c r="D8" s="94" t="e">
        <f>#REF!</f>
        <v>#REF!</v>
      </c>
      <c r="E8" s="94" t="e">
        <f>D8-F8</f>
        <v>#REF!</v>
      </c>
      <c r="F8" s="95" t="e">
        <f>#REF!</f>
        <v>#REF!</v>
      </c>
    </row>
    <row r="9" spans="2:6" ht="28.5">
      <c r="B9" s="91">
        <v>4</v>
      </c>
      <c r="C9" s="93" t="s">
        <v>92</v>
      </c>
      <c r="D9" s="94">
        <f>'Ch.O.'!F36</f>
        <v>424796.4</v>
      </c>
      <c r="E9" s="94">
        <f>D9-F9</f>
        <v>31466.400000000023</v>
      </c>
      <c r="F9" s="95">
        <f>'Ch.O.'!I36</f>
        <v>393330</v>
      </c>
    </row>
    <row r="10" spans="2:6" ht="37.5" customHeight="1">
      <c r="B10" s="91">
        <v>5</v>
      </c>
      <c r="C10" s="93" t="s">
        <v>92</v>
      </c>
      <c r="D10" s="94" t="e">
        <f>#REF!</f>
        <v>#REF!</v>
      </c>
      <c r="E10" s="94" t="e">
        <f>D10-F10</f>
        <v>#REF!</v>
      </c>
      <c r="F10" s="95" t="e">
        <f>#REF!</f>
        <v>#REF!</v>
      </c>
    </row>
    <row r="11" spans="2:6" ht="15">
      <c r="B11" s="27"/>
      <c r="C11" s="96" t="s">
        <v>93</v>
      </c>
      <c r="D11" s="97" t="e">
        <f>SUM(D6:D9)</f>
        <v>#REF!</v>
      </c>
      <c r="E11" s="98"/>
      <c r="F11" s="99" t="e">
        <f>SUM(F6:F9)</f>
        <v>#REF!</v>
      </c>
    </row>
  </sheetData>
  <sheetProtection selectLockedCells="1" selectUnlockedCells="1"/>
  <mergeCells count="2">
    <mergeCell ref="F2:I2"/>
    <mergeCell ref="A3:G3"/>
  </mergeCells>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B4:N19"/>
  <sheetViews>
    <sheetView zoomScale="90" zoomScaleNormal="90" zoomScalePageLayoutView="0" workbookViewId="0" topLeftCell="A1">
      <selection activeCell="M16" sqref="M16"/>
    </sheetView>
  </sheetViews>
  <sheetFormatPr defaultColWidth="8.796875" defaultRowHeight="14.25"/>
  <cols>
    <col min="3" max="3" width="11.19921875" style="0" customWidth="1"/>
    <col min="7" max="7" width="11.19921875" style="0" customWidth="1"/>
    <col min="11" max="11" width="9.59765625" style="0" customWidth="1"/>
    <col min="13" max="13" width="9.69921875" style="0" customWidth="1"/>
  </cols>
  <sheetData>
    <row r="4" ht="14.25">
      <c r="L4">
        <v>280</v>
      </c>
    </row>
    <row r="5" ht="14.25">
      <c r="L5">
        <v>280</v>
      </c>
    </row>
    <row r="6" ht="14.25">
      <c r="L6">
        <v>140</v>
      </c>
    </row>
    <row r="7" spans="7:12" ht="14.25">
      <c r="G7" s="100">
        <f>'Torako 1'!F36</f>
        <v>184194</v>
      </c>
      <c r="L7">
        <v>180</v>
      </c>
    </row>
    <row r="8" spans="3:12" ht="14.25">
      <c r="C8" s="100" t="e">
        <f>SUM(G7:G9)</f>
        <v>#REF!</v>
      </c>
      <c r="G8" s="100" t="e">
        <f>#REF!</f>
        <v>#REF!</v>
      </c>
      <c r="K8">
        <v>120</v>
      </c>
      <c r="L8">
        <v>120</v>
      </c>
    </row>
    <row r="9" spans="2:12" ht="14.25">
      <c r="B9" t="s">
        <v>94</v>
      </c>
      <c r="C9">
        <v>800000</v>
      </c>
      <c r="G9" s="100" t="e">
        <f>#REF!</f>
        <v>#REF!</v>
      </c>
      <c r="K9">
        <v>920</v>
      </c>
      <c r="L9">
        <v>920</v>
      </c>
    </row>
    <row r="10" spans="3:7" ht="14.25">
      <c r="C10" s="100" t="e">
        <f>C8-C9</f>
        <v>#REF!</v>
      </c>
      <c r="G10" s="100">
        <f>'Ch.O.'!F36</f>
        <v>424796.4</v>
      </c>
    </row>
    <row r="11" spans="2:12" ht="14.25">
      <c r="B11" t="s">
        <v>95</v>
      </c>
      <c r="C11">
        <v>388800</v>
      </c>
      <c r="G11" s="100" t="e">
        <f>#REF!</f>
        <v>#REF!</v>
      </c>
      <c r="J11" t="s">
        <v>96</v>
      </c>
      <c r="K11">
        <f>SUM(K8:K10)</f>
        <v>1040</v>
      </c>
      <c r="L11">
        <f>SUM(L4:L10)</f>
        <v>1920</v>
      </c>
    </row>
    <row r="12" spans="2:3" ht="14.25">
      <c r="B12" t="s">
        <v>97</v>
      </c>
      <c r="C12" s="100" t="e">
        <f>C10-C11</f>
        <v>#REF!</v>
      </c>
    </row>
    <row r="13" spans="7:12" ht="14.25">
      <c r="G13" s="100" t="e">
        <f>SUM(G7:G12)</f>
        <v>#REF!</v>
      </c>
      <c r="J13" t="s">
        <v>98</v>
      </c>
      <c r="K13" s="100">
        <v>1123.2</v>
      </c>
      <c r="L13" s="100">
        <v>2073.6</v>
      </c>
    </row>
    <row r="14" spans="3:12" ht="14.25">
      <c r="C14" s="100">
        <v>414709.2</v>
      </c>
      <c r="G14" s="100">
        <v>1030000</v>
      </c>
      <c r="K14" s="100">
        <v>90</v>
      </c>
      <c r="L14" s="100">
        <v>45</v>
      </c>
    </row>
    <row r="15" spans="3:14" ht="14.25">
      <c r="C15">
        <v>200000</v>
      </c>
      <c r="G15" s="100" t="e">
        <f>G13-G14</f>
        <v>#REF!</v>
      </c>
      <c r="K15" s="100">
        <f>K13*K14</f>
        <v>101088</v>
      </c>
      <c r="L15" s="100">
        <f>L13*L14</f>
        <v>93312</v>
      </c>
      <c r="M15" s="100">
        <f>SUM(K15:L15)</f>
        <v>194400</v>
      </c>
      <c r="N15" t="s">
        <v>99</v>
      </c>
    </row>
    <row r="16" spans="2:14" ht="14.25">
      <c r="B16" t="s">
        <v>100</v>
      </c>
      <c r="C16" s="100">
        <f>C14-C15</f>
        <v>214709.2</v>
      </c>
      <c r="K16" s="100"/>
      <c r="L16" s="100"/>
      <c r="M16" s="100">
        <f>M15*2</f>
        <v>388800</v>
      </c>
      <c r="N16" t="s">
        <v>101</v>
      </c>
    </row>
    <row r="17" ht="14.25">
      <c r="G17">
        <v>388800</v>
      </c>
    </row>
    <row r="19" ht="14.25">
      <c r="G19" s="100" t="e">
        <f>G15-G17</f>
        <v>#REF!</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Apteka</dc:creator>
  <cp:keywords>Medtronic Controlled</cp:keywords>
  <dc:description/>
  <cp:lastModifiedBy>Zamówienia Publiczne</cp:lastModifiedBy>
  <cp:lastPrinted>2023-02-14T10:26:31Z</cp:lastPrinted>
  <dcterms:created xsi:type="dcterms:W3CDTF">2017-05-10T11:21:57Z</dcterms:created>
  <dcterms:modified xsi:type="dcterms:W3CDTF">2023-02-21T10:21:48Z</dcterms:modified>
  <cp:category/>
  <cp:version/>
  <cp:contentType/>
  <cp:contentStatus/>
  <cp:revision>34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MedtronicControlled</vt:lpwstr>
  </property>
  <property fmtid="{D5CDD505-2E9C-101B-9397-08002B2CF9AE}" pid="3" name="TitusGUID">
    <vt:lpwstr>00380be6-819f-401a-a852-f91955f02bed</vt:lpwstr>
  </property>
</Properties>
</file>