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480" windowHeight="100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7" i="1"/>
  <c r="N7" s="1"/>
  <c r="L5"/>
  <c r="M5" s="1"/>
  <c r="O5" s="1"/>
  <c r="L4"/>
  <c r="O4" s="1"/>
  <c r="I5"/>
  <c r="I6"/>
  <c r="I7"/>
  <c r="I8"/>
  <c r="I9"/>
  <c r="I10"/>
  <c r="I11"/>
  <c r="I4"/>
  <c r="G5"/>
  <c r="G6"/>
  <c r="G7"/>
  <c r="G8"/>
  <c r="G9"/>
  <c r="G10"/>
  <c r="G11"/>
  <c r="G4"/>
  <c r="M7" l="1"/>
  <c r="N4"/>
  <c r="N5"/>
  <c r="L13"/>
  <c r="N13" l="1"/>
  <c r="M13"/>
  <c r="O7"/>
  <c r="O13" s="1"/>
</calcChain>
</file>

<file path=xl/sharedStrings.xml><?xml version="1.0" encoding="utf-8"?>
<sst xmlns="http://schemas.openxmlformats.org/spreadsheetml/2006/main" count="44" uniqueCount="38">
  <si>
    <t>Adres</t>
  </si>
  <si>
    <t>Dźwig osobowy 500 kg klatka II       OTIS</t>
  </si>
  <si>
    <t>Dźwig osobowy 500 kg klatka IV     OTIS</t>
  </si>
  <si>
    <t>Dźwig szpitalny 1600 kg FUD Bolęcin</t>
  </si>
  <si>
    <t>Dźwig potrawowy 300 kg FUD Bolęcin</t>
  </si>
  <si>
    <t>Dźwig potrawowy 100 kg FUD Bolęcin</t>
  </si>
  <si>
    <t>Pakiet nr 1</t>
  </si>
  <si>
    <t>Pakiet nr 2</t>
  </si>
  <si>
    <t>Pakiet nr 3</t>
  </si>
  <si>
    <t>Dźwig szpitalny 1275 kg FUD Bolęcin III klatka</t>
  </si>
  <si>
    <t>Dźwig platforma dla osób n/sprawnych 300 kg-przy wjeździe do Izby Przyjęć LIFT-PROJEKT</t>
  </si>
  <si>
    <t xml:space="preserve">
     WYKAZ DŹWIGÓW
   PODLEGAJĄCYCH  DOZOROWI TECHNICZNEMU
</t>
  </si>
  <si>
    <t>ZOLP II w Rasztowie
 ul. C.K Norwida 2</t>
  </si>
  <si>
    <t>ZOLP II w Rasztowie
 ul. C.K. Norwida 2</t>
  </si>
  <si>
    <t xml:space="preserve"> Szpital Warszawa        
 ul. Nowowiejska 27</t>
  </si>
  <si>
    <t>Lp.</t>
  </si>
  <si>
    <r>
      <t xml:space="preserve">   </t>
    </r>
    <r>
      <rPr>
        <b/>
        <sz val="14"/>
        <color theme="1"/>
        <rFont val="Cambria"/>
        <family val="1"/>
        <charset val="238"/>
        <scheme val="major"/>
      </rPr>
      <t>Rodzaj dźwigu</t>
    </r>
  </si>
  <si>
    <t>Kwota miesięczna przeglądu</t>
  </si>
  <si>
    <t>Kwota przeglądu UDT</t>
  </si>
  <si>
    <t>netto</t>
  </si>
  <si>
    <t>brutto</t>
  </si>
  <si>
    <t>dojazd</t>
  </si>
  <si>
    <t>Σ</t>
  </si>
  <si>
    <t>euro</t>
  </si>
  <si>
    <t>podatek</t>
  </si>
  <si>
    <t>Kwota netto na 30 mc powiększona o 15%</t>
  </si>
  <si>
    <t>Kwota brutto na 30 mc powiększona o 15%</t>
  </si>
  <si>
    <t>Szpital Warszawa    
 ul. Nowowiejska 27</t>
  </si>
  <si>
    <t xml:space="preserve"> Szpital Warszawa      
 ul. Nowowiejska 27</t>
  </si>
  <si>
    <t>Szpital -  Warszawa    
Izba Przyjęć            
ul. Nowowiejska 27</t>
  </si>
  <si>
    <t>Szpital  Warszawa 
ul. Dolna 42</t>
  </si>
  <si>
    <t xml:space="preserve"> Szpital Warszawa
 ul. Jazdów 5</t>
  </si>
  <si>
    <t>Szpital Warszawa    
 ul. Dolna 42</t>
  </si>
  <si>
    <t>Dźwig platforma dla niepełnosprawnych 225kg, ALTECH SPOL.S.R.O; typ: DELTA</t>
  </si>
  <si>
    <t>Centrum Psychoterapii ul. Dolna 42</t>
  </si>
  <si>
    <t xml:space="preserve">Dźwig osobowy 1600kg OTIS </t>
  </si>
  <si>
    <t>Rok produkcji</t>
  </si>
  <si>
    <t>brak księgi rewizyjnej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</si>
</sst>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164" formatCode="#,##0.0000"/>
  </numFmts>
  <fonts count="1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  <font>
      <sz val="28"/>
      <color theme="1"/>
      <name val="Calibri"/>
      <family val="2"/>
      <charset val="238"/>
    </font>
    <font>
      <b/>
      <sz val="8"/>
      <color theme="1"/>
      <name val="Cambria"/>
      <family val="1"/>
      <charset val="238"/>
      <scheme val="major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4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" fontId="0" fillId="0" borderId="3" xfId="0" applyNumberFormat="1" applyBorder="1"/>
    <xf numFmtId="0" fontId="0" fillId="0" borderId="3" xfId="0" applyBorder="1"/>
    <xf numFmtId="0" fontId="9" fillId="0" borderId="3" xfId="0" applyFont="1" applyBorder="1" applyAlignment="1">
      <alignment horizontal="right"/>
    </xf>
    <xf numFmtId="4" fontId="1" fillId="0" borderId="3" xfId="0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topLeftCell="B1" workbookViewId="0">
      <selection activeCell="S10" sqref="S10"/>
    </sheetView>
  </sheetViews>
  <sheetFormatPr defaultRowHeight="14.25"/>
  <cols>
    <col min="1" max="1" width="10.125" style="1" hidden="1" customWidth="1"/>
    <col min="2" max="2" width="4.125" customWidth="1"/>
    <col min="3" max="3" width="23" customWidth="1"/>
    <col min="4" max="4" width="19.25" customWidth="1"/>
    <col min="5" max="5" width="11.875" customWidth="1"/>
    <col min="6" max="6" width="7.875" hidden="1" customWidth="1"/>
    <col min="7" max="7" width="7" hidden="1" customWidth="1"/>
    <col min="8" max="8" width="7.625" hidden="1" customWidth="1"/>
    <col min="9" max="9" width="7.375" hidden="1" customWidth="1"/>
    <col min="10" max="10" width="6.5" hidden="1" customWidth="1"/>
    <col min="11" max="11" width="5.75" hidden="1" customWidth="1"/>
    <col min="12" max="12" width="11" hidden="1" customWidth="1"/>
    <col min="13" max="13" width="11.375" hidden="1" customWidth="1"/>
    <col min="14" max="14" width="9.375" hidden="1" customWidth="1"/>
    <col min="15" max="15" width="9.875" hidden="1" customWidth="1"/>
    <col min="16" max="16" width="21" customWidth="1"/>
  </cols>
  <sheetData>
    <row r="1" spans="1:17">
      <c r="A1" s="2"/>
      <c r="B1" s="3"/>
      <c r="C1" s="3"/>
      <c r="D1" s="3"/>
    </row>
    <row r="2" spans="1:17" ht="60.75" customHeight="1">
      <c r="A2" s="50" t="s">
        <v>11</v>
      </c>
      <c r="B2" s="50"/>
      <c r="C2" s="50"/>
      <c r="D2" s="50"/>
      <c r="E2" s="50"/>
      <c r="F2" s="47" t="s">
        <v>17</v>
      </c>
      <c r="G2" s="47"/>
      <c r="H2" s="47" t="s">
        <v>18</v>
      </c>
      <c r="I2" s="47"/>
      <c r="J2" s="43" t="s">
        <v>21</v>
      </c>
      <c r="K2" s="43"/>
      <c r="L2" s="17" t="s">
        <v>25</v>
      </c>
      <c r="M2" s="17" t="s">
        <v>26</v>
      </c>
      <c r="N2" s="18" t="s">
        <v>23</v>
      </c>
      <c r="O2" s="18" t="s">
        <v>24</v>
      </c>
    </row>
    <row r="3" spans="1:17" ht="31.5">
      <c r="A3" s="4"/>
      <c r="B3" s="5" t="s">
        <v>15</v>
      </c>
      <c r="C3" s="6" t="s">
        <v>16</v>
      </c>
      <c r="D3" s="7" t="s">
        <v>0</v>
      </c>
      <c r="E3" s="7" t="s">
        <v>36</v>
      </c>
      <c r="F3" s="10" t="s">
        <v>19</v>
      </c>
      <c r="G3" s="11" t="s">
        <v>20</v>
      </c>
      <c r="H3" s="10" t="s">
        <v>19</v>
      </c>
      <c r="I3" s="10" t="s">
        <v>20</v>
      </c>
      <c r="J3" s="10" t="s">
        <v>19</v>
      </c>
      <c r="K3" s="10" t="s">
        <v>20</v>
      </c>
      <c r="L3" s="40"/>
      <c r="M3" s="41"/>
      <c r="N3" s="41"/>
      <c r="O3" s="41"/>
      <c r="P3" s="35"/>
    </row>
    <row r="4" spans="1:17" ht="73.5" customHeight="1">
      <c r="A4" s="9" t="s">
        <v>6</v>
      </c>
      <c r="B4" s="20">
        <v>1</v>
      </c>
      <c r="C4" s="20" t="s">
        <v>10</v>
      </c>
      <c r="D4" s="20" t="s">
        <v>29</v>
      </c>
      <c r="E4" s="37">
        <v>2007</v>
      </c>
      <c r="F4" s="12">
        <v>130</v>
      </c>
      <c r="G4" s="13">
        <f>1.23*F4</f>
        <v>159.9</v>
      </c>
      <c r="H4" s="12">
        <v>115</v>
      </c>
      <c r="I4" s="12">
        <f>1.23*H4</f>
        <v>141.44999999999999</v>
      </c>
      <c r="J4" s="12"/>
      <c r="K4" s="12"/>
      <c r="L4" s="16">
        <f>(F4*30+H4*2)*1.15</f>
        <v>4749.5</v>
      </c>
      <c r="M4" s="19">
        <v>5841.88</v>
      </c>
      <c r="N4" s="16">
        <f>L4/4.3117</f>
        <v>1101.5376765544913</v>
      </c>
      <c r="O4" s="23">
        <f>M4-L4</f>
        <v>1092.3800000000001</v>
      </c>
      <c r="P4" s="36"/>
      <c r="Q4" s="22"/>
    </row>
    <row r="5" spans="1:17" ht="40.5" customHeight="1">
      <c r="A5" s="48" t="s">
        <v>7</v>
      </c>
      <c r="B5" s="20">
        <v>2</v>
      </c>
      <c r="C5" s="20" t="s">
        <v>1</v>
      </c>
      <c r="D5" s="20" t="s">
        <v>27</v>
      </c>
      <c r="E5" s="37">
        <v>2006</v>
      </c>
      <c r="F5" s="14">
        <v>226</v>
      </c>
      <c r="G5" s="15">
        <f t="shared" ref="G5:G11" si="0">1.23*F5</f>
        <v>277.98</v>
      </c>
      <c r="H5" s="12">
        <v>0</v>
      </c>
      <c r="I5" s="12">
        <f t="shared" ref="I5:I11" si="1">1.23*H5</f>
        <v>0</v>
      </c>
      <c r="J5" s="12"/>
      <c r="K5" s="12"/>
      <c r="L5" s="44">
        <f>(30*(F5+F6))*1.15</f>
        <v>15593.999999999998</v>
      </c>
      <c r="M5" s="45">
        <f t="shared" ref="M5:M7" si="2">1.23*L5</f>
        <v>19180.62</v>
      </c>
      <c r="N5" s="44">
        <f t="shared" ref="N5:N7" si="3">L5/4.3117</f>
        <v>3616.670918663172</v>
      </c>
      <c r="O5" s="46">
        <f t="shared" ref="O5:O7" si="4">M5-L5</f>
        <v>3586.6200000000008</v>
      </c>
      <c r="P5" s="36"/>
      <c r="Q5" s="21"/>
    </row>
    <row r="6" spans="1:17" ht="39.75" customHeight="1">
      <c r="A6" s="48"/>
      <c r="B6" s="20">
        <v>3</v>
      </c>
      <c r="C6" s="20" t="s">
        <v>2</v>
      </c>
      <c r="D6" s="20" t="s">
        <v>28</v>
      </c>
      <c r="E6" s="37">
        <v>2006</v>
      </c>
      <c r="F6" s="14">
        <v>226</v>
      </c>
      <c r="G6" s="15">
        <f t="shared" si="0"/>
        <v>277.98</v>
      </c>
      <c r="H6" s="12">
        <v>0</v>
      </c>
      <c r="I6" s="12">
        <f t="shared" si="1"/>
        <v>0</v>
      </c>
      <c r="J6" s="12"/>
      <c r="K6" s="12"/>
      <c r="L6" s="44"/>
      <c r="M6" s="45"/>
      <c r="N6" s="44"/>
      <c r="O6" s="46"/>
      <c r="P6" s="36"/>
      <c r="Q6" s="22"/>
    </row>
    <row r="7" spans="1:17" ht="31.5">
      <c r="A7" s="49" t="s">
        <v>8</v>
      </c>
      <c r="B7" s="20">
        <v>4</v>
      </c>
      <c r="C7" s="20" t="s">
        <v>3</v>
      </c>
      <c r="D7" s="20" t="s">
        <v>12</v>
      </c>
      <c r="E7" s="37">
        <v>2008</v>
      </c>
      <c r="F7" s="12">
        <v>170.73</v>
      </c>
      <c r="G7" s="13">
        <f t="shared" si="0"/>
        <v>209.99789999999999</v>
      </c>
      <c r="H7" s="12">
        <v>120</v>
      </c>
      <c r="I7" s="12">
        <f t="shared" si="1"/>
        <v>147.6</v>
      </c>
      <c r="J7" s="42">
        <v>97.56</v>
      </c>
      <c r="K7" s="42">
        <v>120</v>
      </c>
      <c r="L7" s="44">
        <f>(30*(SUM(F7:F11))+30*J7+(3*H11+H10+H9+H8+H7*2))*1.15</f>
        <v>25211.104999999996</v>
      </c>
      <c r="M7" s="45">
        <f t="shared" si="2"/>
        <v>31009.659149999996</v>
      </c>
      <c r="N7" s="44">
        <f t="shared" si="3"/>
        <v>5847.1380198065717</v>
      </c>
      <c r="O7" s="46">
        <f t="shared" si="4"/>
        <v>5798.5541499999999</v>
      </c>
      <c r="P7" s="36"/>
      <c r="Q7" s="21"/>
    </row>
    <row r="8" spans="1:17" ht="31.5" customHeight="1">
      <c r="A8" s="49"/>
      <c r="B8" s="20">
        <v>5</v>
      </c>
      <c r="C8" s="20" t="s">
        <v>4</v>
      </c>
      <c r="D8" s="20" t="s">
        <v>13</v>
      </c>
      <c r="E8" s="38">
        <v>2008</v>
      </c>
      <c r="F8" s="12">
        <v>81.3</v>
      </c>
      <c r="G8" s="13">
        <f t="shared" si="0"/>
        <v>99.998999999999995</v>
      </c>
      <c r="H8" s="12">
        <v>120</v>
      </c>
      <c r="I8" s="12">
        <f t="shared" si="1"/>
        <v>147.6</v>
      </c>
      <c r="J8" s="42"/>
      <c r="K8" s="42"/>
      <c r="L8" s="44"/>
      <c r="M8" s="45"/>
      <c r="N8" s="44"/>
      <c r="O8" s="46"/>
      <c r="P8" s="36"/>
      <c r="Q8" s="21"/>
    </row>
    <row r="9" spans="1:17" ht="31.5">
      <c r="A9" s="49"/>
      <c r="B9" s="20">
        <v>6</v>
      </c>
      <c r="C9" s="20" t="s">
        <v>5</v>
      </c>
      <c r="D9" s="20" t="s">
        <v>30</v>
      </c>
      <c r="E9" s="37">
        <v>1990</v>
      </c>
      <c r="F9" s="12">
        <v>80</v>
      </c>
      <c r="G9" s="13">
        <f t="shared" si="0"/>
        <v>98.4</v>
      </c>
      <c r="H9" s="12">
        <v>115</v>
      </c>
      <c r="I9" s="12">
        <f t="shared" si="1"/>
        <v>141.44999999999999</v>
      </c>
      <c r="J9" s="12"/>
      <c r="K9" s="12"/>
      <c r="L9" s="44"/>
      <c r="M9" s="45"/>
      <c r="N9" s="44"/>
      <c r="O9" s="46"/>
      <c r="P9" s="36" t="s">
        <v>37</v>
      </c>
      <c r="Q9" s="21"/>
    </row>
    <row r="10" spans="1:17" ht="31.5">
      <c r="A10" s="49"/>
      <c r="B10" s="20">
        <v>7</v>
      </c>
      <c r="C10" s="20" t="s">
        <v>5</v>
      </c>
      <c r="D10" s="20" t="s">
        <v>31</v>
      </c>
      <c r="E10" s="37">
        <v>1990</v>
      </c>
      <c r="F10" s="12">
        <v>90</v>
      </c>
      <c r="G10" s="13">
        <f t="shared" si="0"/>
        <v>110.7</v>
      </c>
      <c r="H10" s="12">
        <v>115</v>
      </c>
      <c r="I10" s="12">
        <f t="shared" si="1"/>
        <v>141.44999999999999</v>
      </c>
      <c r="J10" s="12"/>
      <c r="K10" s="12"/>
      <c r="L10" s="44"/>
      <c r="M10" s="45"/>
      <c r="N10" s="44"/>
      <c r="O10" s="46"/>
      <c r="P10" s="36" t="s">
        <v>37</v>
      </c>
      <c r="Q10" s="21"/>
    </row>
    <row r="11" spans="1:17" ht="40.5" customHeight="1">
      <c r="A11" s="49"/>
      <c r="B11" s="20">
        <v>8</v>
      </c>
      <c r="C11" s="20" t="s">
        <v>9</v>
      </c>
      <c r="D11" s="20" t="s">
        <v>14</v>
      </c>
      <c r="E11" s="37">
        <v>2005</v>
      </c>
      <c r="F11" s="12">
        <v>180</v>
      </c>
      <c r="G11" s="13">
        <f t="shared" si="0"/>
        <v>221.4</v>
      </c>
      <c r="H11" s="12">
        <v>115</v>
      </c>
      <c r="I11" s="12">
        <f t="shared" si="1"/>
        <v>141.44999999999999</v>
      </c>
      <c r="J11" s="12"/>
      <c r="K11" s="12"/>
      <c r="L11" s="44"/>
      <c r="M11" s="45"/>
      <c r="N11" s="44"/>
      <c r="O11" s="46"/>
      <c r="P11" s="36"/>
      <c r="Q11" s="21"/>
    </row>
    <row r="12" spans="1:17" ht="57" customHeight="1">
      <c r="B12" s="39">
        <v>9</v>
      </c>
      <c r="C12" s="28" t="s">
        <v>33</v>
      </c>
      <c r="D12" s="29" t="s">
        <v>32</v>
      </c>
      <c r="E12" s="30">
        <v>2018</v>
      </c>
      <c r="P12" s="36"/>
      <c r="Q12" s="21"/>
    </row>
    <row r="13" spans="1:17" ht="51" customHeight="1">
      <c r="B13" s="20">
        <v>10</v>
      </c>
      <c r="C13" s="5" t="s">
        <v>35</v>
      </c>
      <c r="D13" s="25" t="s">
        <v>34</v>
      </c>
      <c r="E13" s="24">
        <v>2015</v>
      </c>
      <c r="F13" s="31"/>
      <c r="G13" s="31"/>
      <c r="H13" s="32"/>
      <c r="I13" s="32"/>
      <c r="J13" s="32"/>
      <c r="K13" s="33" t="s">
        <v>22</v>
      </c>
      <c r="L13" s="34">
        <f>L7+L5+L4</f>
        <v>45554.604999999996</v>
      </c>
      <c r="M13" s="34">
        <f t="shared" ref="M13:O13" si="5">M7+M5+M4</f>
        <v>56032.159149999992</v>
      </c>
      <c r="N13" s="34">
        <f t="shared" si="5"/>
        <v>10565.346615024235</v>
      </c>
      <c r="O13" s="34">
        <f t="shared" si="5"/>
        <v>10477.55415</v>
      </c>
      <c r="P13" s="27"/>
    </row>
    <row r="14" spans="1:17" ht="48.75" customHeight="1">
      <c r="B14" s="26"/>
      <c r="C14" s="27"/>
      <c r="D14" s="27"/>
      <c r="E14" s="27"/>
      <c r="F14" s="8"/>
      <c r="G14" s="8"/>
    </row>
  </sheetData>
  <mergeCells count="17">
    <mergeCell ref="F2:G2"/>
    <mergeCell ref="H2:I2"/>
    <mergeCell ref="A5:A6"/>
    <mergeCell ref="A7:A11"/>
    <mergeCell ref="A2:E2"/>
    <mergeCell ref="L3:O3"/>
    <mergeCell ref="J7:J8"/>
    <mergeCell ref="K7:K8"/>
    <mergeCell ref="J2:K2"/>
    <mergeCell ref="L5:L6"/>
    <mergeCell ref="L7:L11"/>
    <mergeCell ref="M5:M6"/>
    <mergeCell ref="N5:N6"/>
    <mergeCell ref="O5:O6"/>
    <mergeCell ref="M7:M11"/>
    <mergeCell ref="N7:N11"/>
    <mergeCell ref="O7:O11"/>
  </mergeCells>
  <pageMargins left="0.43307086614173229" right="0.43307086614173229" top="0.5118110236220472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WZMiUW w Warszawie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akamela</dc:creator>
  <cp:lastModifiedBy>ahypta</cp:lastModifiedBy>
  <cp:lastPrinted>2021-06-29T08:56:29Z</cp:lastPrinted>
  <dcterms:created xsi:type="dcterms:W3CDTF">2019-01-02T10:07:13Z</dcterms:created>
  <dcterms:modified xsi:type="dcterms:W3CDTF">2021-07-19T07:58:21Z</dcterms:modified>
</cp:coreProperties>
</file>