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7" activeTab="0"/>
  </bookViews>
  <sheets>
    <sheet name="drogi" sheetId="1" r:id="rId1"/>
  </sheets>
  <definedNames>
    <definedName name="_xlnm.Print_Area" localSheetId="0">'drogi'!$A$1:$E$143</definedName>
    <definedName name="_xlnm.Print_Titles" localSheetId="0">'drogi'!$7:$10</definedName>
    <definedName name="Excel_BuiltIn_Print_Titles" localSheetId="0">'drogi'!$A$7:$IT$10</definedName>
    <definedName name="Excel_BuiltIn_Print_Titles" localSheetId="0">'drogi'!$A$7:$IE$10</definedName>
    <definedName name="Excel_BuiltIn_Print_Area" localSheetId="0">'drogi'!$A$1:$F$143</definedName>
    <definedName name="Excel_BuiltIn_Print_Area" localSheetId="0">('drogi'!$A$1:$E$107,'drogi'!$A$122:$E$143,'drogi'!#REF!,'drogi'!#REF!,'drogi'!#REF!,'drogi'!#REF!,'drogi'!#REF!)</definedName>
    <definedName name="Excel_BuiltIn_Print_Area" localSheetId="0">('drogi'!$A$1:$E$107,'drogi'!$A$122:$E$143,'drogi'!#REF!,'drogi'!#REF!,'drogi'!#REF!,'drogi'!#REF!,'drogi'!#REF!)</definedName>
    <definedName name="Excel_BuiltIn_Print_Area" localSheetId="0">'drogi'!$A$1:$E$107</definedName>
    <definedName name="Excel_BuiltIn_Print_Area" localSheetId="0">'drogi'!$A$1:$E$107</definedName>
    <definedName name="C">#REF!</definedName>
    <definedName name="Excel_BuiltIn__FilterDatabase">'drogi'!$A$1:$E$290</definedName>
  </definedNames>
  <calcPr fullCalcOnLoad="1" fullPrecision="0"/>
</workbook>
</file>

<file path=xl/sharedStrings.xml><?xml version="1.0" encoding="utf-8"?>
<sst xmlns="http://schemas.openxmlformats.org/spreadsheetml/2006/main" count="379" uniqueCount="284">
  <si>
    <t>PRZEDMIAR ROBÓT</t>
  </si>
  <si>
    <t>Nazwa zadania:      Przebudowa drogi gminnej nr G129327P w miejscowości Auguścin.</t>
  </si>
  <si>
    <t>BRANŻA DROGOWA I SANITARNA</t>
  </si>
  <si>
    <t>Lp.</t>
  </si>
  <si>
    <t>Podstawy</t>
  </si>
  <si>
    <t>Element scalony - rodzaj robót                                                                                                    Szczegółowy opis robót i obliczenie ich ilości</t>
  </si>
  <si>
    <t>Jm</t>
  </si>
  <si>
    <t>Ilość</t>
  </si>
  <si>
    <t>3</t>
  </si>
  <si>
    <t>5</t>
  </si>
  <si>
    <t>D 01.00.00</t>
  </si>
  <si>
    <t>ROBOTY PRZYGOTOWAWCZE</t>
  </si>
  <si>
    <t>1.1</t>
  </si>
  <si>
    <t>D 01.01.01
45233000-9</t>
  </si>
  <si>
    <t>ODTWORZENIE (WYZNACZENIE) TRASY I PUNKTÓW WYSOKOŚCIOWYCH
CPV: Roboty w zakresie konstruowania, fundamentowania oraz wykonywania nawierzchni autostrad, dróg</t>
  </si>
  <si>
    <t>1.1.1</t>
  </si>
  <si>
    <t>Odtworzenie trasy i punktów wysokościowych w terenie równinnym</t>
  </si>
  <si>
    <t>km</t>
  </si>
  <si>
    <t>1.2</t>
  </si>
  <si>
    <t>D 01.02.01
45112000-5</t>
  </si>
  <si>
    <t>USUNIĘCIE DRZEW I KRZEWÓW
CPV: Roboty ziemne i wykopaliskowe</t>
  </si>
  <si>
    <t>1.2.1</t>
  </si>
  <si>
    <t>Usunięcie krzewów wraz z wywozem materiałów na składowisko Wykonawcy.</t>
  </si>
  <si>
    <r>
      <t>m</t>
    </r>
    <r>
      <rPr>
        <vertAlign val="superscript"/>
        <sz val="11"/>
        <rFont val="Arial"/>
        <family val="2"/>
      </rPr>
      <t>2</t>
    </r>
  </si>
  <si>
    <t>1.2.2</t>
  </si>
  <si>
    <t>Mechaniczne ścięcie drzew z karczowaniem pni o śr. do 16 cm z wywozem materiałów na składowisko Wykonawcy i utylizacją z zasypaniem wykopów po karczowaniu</t>
  </si>
  <si>
    <t>szt.</t>
  </si>
  <si>
    <t>1.2.3</t>
  </si>
  <si>
    <t>Mechaniczne ścięcie drzew z karczowaniem pni o śr. 16-25 cm z wywozem materiałów na składowisko Wykonawcy i utylizacją z zasypaniem wykopów po karczowaniu</t>
  </si>
  <si>
    <t>1.2.4</t>
  </si>
  <si>
    <t>Mechaniczne ścięcie drzew z karczowaniem pni o śr. 26-35 cm z wywozem materiałów na składowisko Wykonawcy i utylizacją z zasypaniem wykopów po karczowaniu</t>
  </si>
  <si>
    <t>1.2.5</t>
  </si>
  <si>
    <t>Mechaniczne ścięcie drzew z karczowaniem pni o śr. 36-45 cm z wywozem materiałów na składowisko Wykonawcy i utylizacją z zasypaniem wykopów po karczowaniu</t>
  </si>
  <si>
    <t>1.2.6</t>
  </si>
  <si>
    <t>Mechaniczne ścięcie drzew z karczowaniem pni o śr. 56-65 cm z wywozem materiałów na składowisko Wykonawcy i utylizacją z zasypaniem wykopów po karczowaniu</t>
  </si>
  <si>
    <t>1.2.7</t>
  </si>
  <si>
    <t>Mechaniczne ścięcie drzew z karczowaniem pni o śr. 66-75 cm z wywozem materiałów na składowisko Wykonawcy i utylizacją z zasypaniem wykopów po karczowaniu</t>
  </si>
  <si>
    <t>1.2.8</t>
  </si>
  <si>
    <t>Mechaniczne ścięcie drzew z karczowaniem pni o śr. 76-85 cm z wywozem materiałów na składowisko Wykonawcy i utylizacją z zasypaniem wykopów po karczowaniu</t>
  </si>
  <si>
    <t>1.2.9</t>
  </si>
  <si>
    <t>Mechaniczne ścięcie drzew z karczowaniem pni o śr. 86-95 cm z wywozem materiałów na składowisko Wykonawcy i utylizacją z zasypaniem wykopów po karczowaniu</t>
  </si>
  <si>
    <t>1.2.10</t>
  </si>
  <si>
    <t>Mechaniczne ścięcie drzew z karczowaniem pni o śr. 96-105 cm z wywozem materiałów na składowisko Wykonawcy i utylizacją z zasypaniem wykopów po karczowaniu</t>
  </si>
  <si>
    <t>1.3</t>
  </si>
  <si>
    <t>D 01.02.04
45111000-8</t>
  </si>
  <si>
    <t>ROZBIÓRKA ELEMENTÓW DRÓG, OGRODZEŃ I PRZEPUSTÓW
CPV: Roboty w zakresie rozbiórek, przygotowania oraz oczyszczenia terenu pod budowę</t>
  </si>
  <si>
    <t>1.3.1</t>
  </si>
  <si>
    <t>Rozebranie nawierzchni z gruzu  o gr. średnio 10 cm</t>
  </si>
  <si>
    <t>1.3.2</t>
  </si>
  <si>
    <t>Rozebranie przepustu z z rur betonowych śr. 500 mm z wywozem materiału na składowisko Wykonawcy</t>
  </si>
  <si>
    <t>m</t>
  </si>
  <si>
    <t>1.3.3</t>
  </si>
  <si>
    <t>Rozebranie  żelbetowych ścianek czołowych przepustu z wywozem gruzu na skłądowisko Wykonawcy</t>
  </si>
  <si>
    <r>
      <t>m</t>
    </r>
    <r>
      <rPr>
        <vertAlign val="superscript"/>
        <sz val="11"/>
        <rFont val="Arial"/>
        <family val="2"/>
      </rPr>
      <t>3</t>
    </r>
  </si>
  <si>
    <t>1.3.4</t>
  </si>
  <si>
    <t>Rozebranie przepustz z rur betonowych śr. 300 mm z wywozem materiału na składowisko Wykonawcy</t>
  </si>
  <si>
    <t>1.3.5</t>
  </si>
  <si>
    <t xml:space="preserve">Wywóz gruzu na składowisko wykonawcy z utylizacją </t>
  </si>
  <si>
    <t>1.4</t>
  </si>
  <si>
    <t>D 01.03.04
45111000-8</t>
  </si>
  <si>
    <t>PRZEBUDOWA KABLOWYCH LINI TELETECHNICZNYCH ORAZ ENERGETYCZNYCH PRZY PRZEBUDOWIE DRÓG
CPV: Roboty w zakresie rozbiórek, przygotowania oraz oczyszczenia terenu pod budowę</t>
  </si>
  <si>
    <t>1.4.1</t>
  </si>
  <si>
    <t>Zabezpieczenie infrastruktury teletechnicznej rurą osłonową dwudzielną śr 110 mm</t>
  </si>
  <si>
    <t>1.5</t>
  </si>
  <si>
    <t>REGULACJA I ZABEZPIECZENIE URZĄDZEŃ INFRASTRUKTURY PODZIEMNEJ
CPV: Roboty w zakresie rozbiórek, przygotowania oraz oczyszczenia terenu pod budowę</t>
  </si>
  <si>
    <t>1.5.1</t>
  </si>
  <si>
    <t>Regulacja wysokościowa skrzynek zaworów wodociągowch</t>
  </si>
  <si>
    <t>D 02.00.00</t>
  </si>
  <si>
    <t>ROBOTY ZIEMNE</t>
  </si>
  <si>
    <t>2.1</t>
  </si>
  <si>
    <t>D 02.01.01
45112000-5</t>
  </si>
  <si>
    <t>WYKONANIE WYKOPÓW W GRUNTACH I-V KATEGORII
CPV: Roboty ziemne i wykopaliskowe</t>
  </si>
  <si>
    <t>2.1.1</t>
  </si>
  <si>
    <t>Wykonanie wykopów z wywozem na składowisko Wykonawcy i utylizacją urobku (ilość wg tabeli robót ziemnych pomniejszona o objętość gruzu przeznaczonego do wywozu)6922,08-590,4=6331,68 m3</t>
  </si>
  <si>
    <t>2.1.2</t>
  </si>
  <si>
    <t>Profilowanie istniejących rowów drogowych</t>
  </si>
  <si>
    <t>2.2</t>
  </si>
  <si>
    <t>D 02.03.01</t>
  </si>
  <si>
    <t>WYKONANIE NASYPÓW
CPV: Roboty ziemne i wykopaliskowe</t>
  </si>
  <si>
    <t>2.2.1</t>
  </si>
  <si>
    <t>Wykonanie nasypów – wg tabeli robót ziemnych</t>
  </si>
  <si>
    <t>D 03.00.00</t>
  </si>
  <si>
    <t>ODWODNIENIE KORPUSU DROGOWEGO</t>
  </si>
  <si>
    <t>3.1</t>
  </si>
  <si>
    <t>D 03.01.01 45222000-9</t>
  </si>
  <si>
    <t>PRZEPUSTY POD KORONĄ DROGI I ZJAZDAMI
CPV: Roboty budowlane w zakresie robót inzynieryjnych</t>
  </si>
  <si>
    <t>Przepusty pod zjazdami</t>
  </si>
  <si>
    <t>3.1.1</t>
  </si>
  <si>
    <t>Montaż przepustu z rur PEHD śr. 400 mm o podwójnej ściance z wykonaniem ławy żwirowej</t>
  </si>
  <si>
    <t xml:space="preserve">m </t>
  </si>
  <si>
    <t>3.1.2</t>
  </si>
  <si>
    <t>Montaż prefabrykowanych ścianek czołowych przepustu</t>
  </si>
  <si>
    <t>3.1.3</t>
  </si>
  <si>
    <t>Wykonanie ławy z gruntu stabilizowanego cementem Rm=2,5 MPa o gr. 15 cm, szerokość ławy 0,8m</t>
  </si>
  <si>
    <t>Przepust pod jezdnią w km 0+684,78</t>
  </si>
  <si>
    <t>3.1.4</t>
  </si>
  <si>
    <t>Wykonanie wykopów z wywozem na skladowisko Wykonawcy i utylizacją urobku – montaż przepustu oraz wykonanie ścian oporowych</t>
  </si>
  <si>
    <t>3.1.5</t>
  </si>
  <si>
    <t>Wykonanie ławy z gruntu stabilizowanego cementem Rm=2,5 MPa o gr. 25 cm (szer. ławy 1,2m)</t>
  </si>
  <si>
    <t>3.1.6</t>
  </si>
  <si>
    <t>Montaż przepustu z rur HPED SN 8 śr. 800 mm na podsypce z piasku</t>
  </si>
  <si>
    <t>3.1.7</t>
  </si>
  <si>
    <t>Umocnienie skarp w obrębie przepustu oraz połączenia z rowem drogowym narzutem kamiennym ułożonym na warstwie betonu C8/10</t>
  </si>
  <si>
    <t>3.1.8</t>
  </si>
  <si>
    <t>Wykonanie zasypki oraz obsypki z piasku</t>
  </si>
  <si>
    <t>Przepust w km 1+070.89 – skrzyżowanie z drogą gminną nr G129326P</t>
  </si>
  <si>
    <t>3.1.9</t>
  </si>
  <si>
    <t>3.1.10</t>
  </si>
  <si>
    <t>3.1.11</t>
  </si>
  <si>
    <t>Przepust w km 1+635.45</t>
  </si>
  <si>
    <t>3.1.12</t>
  </si>
  <si>
    <t>Montaż przepustu z rur PEHD śr. 600 mm o podwójnej ściance z wykonaniem ławy żwirowej</t>
  </si>
  <si>
    <t>3.1.13</t>
  </si>
  <si>
    <t>Umocnienie wlotu/wylotu przepustu narzutem kamiennym ułożonym na betonie C8/10</t>
  </si>
  <si>
    <t>3.1.14</t>
  </si>
  <si>
    <t>Wykonanie ławy z gruntu stabilizowanego cementem Rm=2,5 MPa o gr. 20 cm, szerokość ławy 0,8m</t>
  </si>
  <si>
    <t>Przepust w km 2+086.6</t>
  </si>
  <si>
    <t>3.1.15</t>
  </si>
  <si>
    <t>3.1.16</t>
  </si>
  <si>
    <t>3.1.17</t>
  </si>
  <si>
    <t>3.1.18</t>
  </si>
  <si>
    <t>Wykonanie zasypki inżynierskiej o parametrach zgodnych z częścią rysunkową opracowania 2,9 m2 * 9m</t>
  </si>
  <si>
    <t>3.1.19</t>
  </si>
  <si>
    <t>Ułożenie warstwy geotkaniny separującej (bez uwzględnienia zakładów technologicznych) Obmiar: 8,5m*9m</t>
  </si>
  <si>
    <t>SST 1</t>
  </si>
  <si>
    <t>PRZEBUDOWA INFRASTRUKTURY WODOCIĄGOWEJ</t>
  </si>
  <si>
    <t>Izolacja istniejącego wodociągu</t>
  </si>
  <si>
    <t>Przyłącze do posesji nr 12 oraz w km 1+353,50</t>
  </si>
  <si>
    <t>4.1.1</t>
  </si>
  <si>
    <t>Wykonanie wykopów na odkład (obmiar: 9,7m*0,9m*0,82m)</t>
  </si>
  <si>
    <t>4.1.2</t>
  </si>
  <si>
    <t>Wykonanie wykopów z wywozem na składowisko Wykonawcy i utylizacją urobku (obmiar (9,7*0,9*0,48m)</t>
  </si>
  <si>
    <t>4.1.3</t>
  </si>
  <si>
    <t>Zabezpieczenie wodociagu keramzytem w workach, grubość warstwy 34 cm (0,21 m3 na 1 mb wodociągu)</t>
  </si>
  <si>
    <t>4.1.4</t>
  </si>
  <si>
    <t>Zasypanie wykopu wraz z zagęszczeniem – grunt rodzimy</t>
  </si>
  <si>
    <t>SST S1</t>
  </si>
  <si>
    <t>ROBOTY PRZYGOTOWAWCZE I ZIEMNE</t>
  </si>
  <si>
    <t>4.1.5</t>
  </si>
  <si>
    <t>Roboty pomiarowe</t>
  </si>
  <si>
    <t>kpl.</t>
  </si>
  <si>
    <t>Wykonanie robot ziemnych – wykopy wraz z wywozem i utylizacją urobku</t>
  </si>
  <si>
    <t>Pod sieci (włączenie oraz odcinek końcowy): (3m*2m*2,5m+10m*2m*2,5m)</t>
  </si>
  <si>
    <t>Pod przyłącze – przebudowa: (9m*1,4m*2m)</t>
  </si>
  <si>
    <t>4.1.6</t>
  </si>
  <si>
    <t>Pełne umocnienie ścian wykopów</t>
  </si>
  <si>
    <t>Obmiar:(3*2,5+10*2,5)*2</t>
  </si>
  <si>
    <t>4.1.7</t>
  </si>
  <si>
    <t>Podłoża pod kanały i obiekty z materiałów sypkich grubości 10 cm</t>
  </si>
  <si>
    <t>4.1.8</t>
  </si>
  <si>
    <t>Zasypanie wykopów piaskiem wraz z zagęszczeniem</t>
  </si>
  <si>
    <t>4.1.9</t>
  </si>
  <si>
    <t>Odwodnienie wykopów, technologia wykonawcy</t>
  </si>
  <si>
    <t>godz.</t>
  </si>
  <si>
    <t>ROBOTY MONTAŻOWE</t>
  </si>
  <si>
    <t>4.1.10</t>
  </si>
  <si>
    <t>Ułożenie przewodu wodociągowego z rury PE DN 110 mm z wykonaniem włączenia w istniejącą sieć wodociagową – wykop otwarty</t>
  </si>
  <si>
    <t>4.1.11</t>
  </si>
  <si>
    <t xml:space="preserve">Montaż – łącznik R-K Dn 110/110 z zabezpieczeniem przed przesunięiem </t>
  </si>
  <si>
    <t>4.1.12</t>
  </si>
  <si>
    <t>Montaż – kolano segmentowe 60-90 stopni DN 110 mm</t>
  </si>
  <si>
    <t>4.1.13</t>
  </si>
  <si>
    <t>Montaż – tuleja kołnierzowa PE śr 110 mm</t>
  </si>
  <si>
    <t>4.1.14</t>
  </si>
  <si>
    <t>Montaż – kołnierz stalowy śr 110 mm</t>
  </si>
  <si>
    <t>4.1.15</t>
  </si>
  <si>
    <t>Montaż – mufa elektrooporowa śr. 110 mm</t>
  </si>
  <si>
    <t>4.1.16</t>
  </si>
  <si>
    <t>Próba szczelności rur o średnicy do 110 mm</t>
  </si>
  <si>
    <t>próba</t>
  </si>
  <si>
    <t>4.1.17</t>
  </si>
  <si>
    <t>Dezynfekcja rurociagów o średnicy do 110 mm</t>
  </si>
  <si>
    <t>4.1.18</t>
  </si>
  <si>
    <t>Badanie bakteriologiczne i fizykochemiczne wody`</t>
  </si>
  <si>
    <t>4.1.19</t>
  </si>
  <si>
    <t>Montaż kompletnego hydrantu p-poż DN 80 zgodnie ze schematem – materiał nowy</t>
  </si>
  <si>
    <t>4.1.20</t>
  </si>
  <si>
    <t>Przebudowa przyłącza do posesji nr 53 wraz z wykonaniem włączenia w projektowaną sieć oraz montażem zasuwy</t>
  </si>
  <si>
    <t>4.1.21</t>
  </si>
  <si>
    <t>kalkulacja indywidualna</t>
  </si>
  <si>
    <t>Wykonanie sieci wodociągowej metodą bezwykopową (rura PE SDR 17 DN 110x6,6)</t>
  </si>
  <si>
    <t>4.1.22</t>
  </si>
  <si>
    <t>Przebudowa hydrantów przeciwpożarowych DN 80 wraz z wykonaniem wykopu, zasypaniem piaskiem oraz wykonaniem robót montażowych (materiał nowy, schemat hydrantu wg części rysunkowej opracowania)</t>
  </si>
  <si>
    <t>D 04.00.00</t>
  </si>
  <si>
    <t>PODBUDOWY</t>
  </si>
  <si>
    <t>5.1</t>
  </si>
  <si>
    <t>D 04.01.01
45233000-9</t>
  </si>
  <si>
    <t>PROFILOWANIE I ZAGĘSZCZANIE PODŁOŻA
CPV: Roboty w zakresie konstruowania, fundamentowania oraz wykonywania nawierzchni autostrad, dróg</t>
  </si>
  <si>
    <t>5.1.1</t>
  </si>
  <si>
    <t>Profilowanie i zagęszczenie podłoża pod warstwy konstrukcyjne nawierzchni (Obmiar: 7946,17m2 + 673,7m2+ 2069,5 = 10 689,37m2)</t>
  </si>
  <si>
    <t>5.2</t>
  </si>
  <si>
    <t>D 04.03.01
45233000-9</t>
  </si>
  <si>
    <t>OCZYSZCZENIE I SKROPIENIE WARSTW KONSTRUKCYJNYCH
CPV: Roboty w zakresie konstruowania, fundamentowania oraz wykonywania nawierzchni autostrad, dróg</t>
  </si>
  <si>
    <t>5.2.1</t>
  </si>
  <si>
    <t xml:space="preserve">Oczyszczenie warstw konstrukcyjnych - warstwy niebitumiczne </t>
  </si>
  <si>
    <t>5.2.2</t>
  </si>
  <si>
    <t>Oczyszczenie warstw konstrukcyjnych - warstwy bitumiczne</t>
  </si>
  <si>
    <t>5.2.3</t>
  </si>
  <si>
    <t>Skropienie warstw konstrukcyjnych emulsją asfaltową – warstwy bitumiczne</t>
  </si>
  <si>
    <t>5.2.4</t>
  </si>
  <si>
    <t>Skropienie warstw konstrukcyjnych emulsją asfaltową – podbudowa z kruszywa</t>
  </si>
  <si>
    <t>5.3</t>
  </si>
  <si>
    <t>D 04.04.02
45233000-9</t>
  </si>
  <si>
    <t>PODBUDOWA Z KRUSZYWA ŁAMANEGO STABILIZOWANEGO MECHANICZNIE
CPV: Roboty w zakresie konstruowania, fundamentowania oraz wykonywania nawierzchni autostrad, dróg</t>
  </si>
  <si>
    <t>5.3.1</t>
  </si>
  <si>
    <t>Wykonanie podbudowy z kruszywa łamanego 0/31,5mm stab. mechanicznie gr.20 cm C90/3 – jezdnia</t>
  </si>
  <si>
    <t>5.3.2</t>
  </si>
  <si>
    <t>Wykonanie podbudowy z kruszywa łamanego 0/31,5mm stab. mechanicznie gr.20 cm C90/3 – zjazdy</t>
  </si>
  <si>
    <t>5.3.3</t>
  </si>
  <si>
    <t>Wykonanie poboczy z kruszywa łamanego gr. 15 cm</t>
  </si>
  <si>
    <t>5.4</t>
  </si>
  <si>
    <t>D 04.05.01
45233000-9</t>
  </si>
  <si>
    <t>ULEPSZONE PODŁOŻE Z GRUNTU STABILIZOWANEGO CEMENTEM
CPV: Roboty w zakresie konstruowania, fundamentowania oraz wykonywania nawierzchni autostrad, dróg</t>
  </si>
  <si>
    <t>5.4.1</t>
  </si>
  <si>
    <t>Wykonanie warstwy wzmacniającej z gruntu stabilizowanego cementem C1,5/2 gr. 22  cm zjazdy</t>
  </si>
  <si>
    <t>5.4.2</t>
  </si>
  <si>
    <t>Wykonanie warstwy wzmacniającej z gruntu stabilizowanego cementem C1,5/2 gr. 30 cm – jezdnia (8483,47-82,8*5,5)</t>
  </si>
  <si>
    <t>SST 2</t>
  </si>
  <si>
    <t>WZMOCNIENIE PODŁOŻA GRUNTOWEGO ZA POMOCĄ GEOMATERACA (od km 2+040 do km 2+122,8)</t>
  </si>
  <si>
    <t>6.1.1</t>
  </si>
  <si>
    <t>Profilowanie podłoża (6,2m*82,8m)</t>
  </si>
  <si>
    <t>6.1.2</t>
  </si>
  <si>
    <t>Wykonanie warstwy wyrównawczej z piasku, wyprofilowanie koryta; warstwa o gr. do 10 cm</t>
  </si>
  <si>
    <t>6.1.3</t>
  </si>
  <si>
    <t>Wykonanie warstwy odcinającej z geotkaniny (pod geokratą)</t>
  </si>
  <si>
    <t>6.1.4</t>
  </si>
  <si>
    <t>Ułożenie geokraty komórkowej wraz z wypełnieniem kruszywem, geokrata o wys. 20 cm</t>
  </si>
  <si>
    <t>6.1.5</t>
  </si>
  <si>
    <t>Ułożenie geotkaniny o wytrzymałości na rozciąganie 120x120kN – geomaterac</t>
  </si>
  <si>
    <t>6.1.6</t>
  </si>
  <si>
    <t>Wykonanie wypełnienia geomateraca za pomocą keramzytu, warstwa o gr. około 1 m (6,36m2*82,8m)</t>
  </si>
  <si>
    <t>6.1.7</t>
  </si>
  <si>
    <t>Wykonanie podbudowy z kruszywa łamanego 0/31,5mm stab. mechanicznie gr.25 cm C90/3 – jezdnia, podbudowa pomocnicza (82,8m*5,7m)</t>
  </si>
  <si>
    <t>6.1.8</t>
  </si>
  <si>
    <t>Ułożenie georusztu trójosiowego (5,7m*82,8)</t>
  </si>
  <si>
    <t>05.00.00</t>
  </si>
  <si>
    <t>NAWIERZCHNIE</t>
  </si>
  <si>
    <t>7.1</t>
  </si>
  <si>
    <t>D 05.03.05
45233000-9</t>
  </si>
  <si>
    <t>NAWIERZCHNIA Z BETONU ASFALTOWEGO
CPV: Roboty w zakresie konstruowania, fundamentowania oraz wykonywania nawierzchni autostrad, dróg</t>
  </si>
  <si>
    <t>7.1.1</t>
  </si>
  <si>
    <t>Wykonanie warstwy wiążącej z betonu asfaltowego AC16W gr. 6 cm – jezdnia</t>
  </si>
  <si>
    <t>7.1.2</t>
  </si>
  <si>
    <t>Wykonanie warstwy ścieralnej z betonu asfaltowego AC 11 S  gr. 4 cm – jezdnia</t>
  </si>
  <si>
    <t>7.1.3</t>
  </si>
  <si>
    <t>Wykonanie warstwy ścieralnej z betonu asfaltowego AC 11 S gr. 4 cm – zjazdy (wg wykazu)</t>
  </si>
  <si>
    <t>7.1.4</t>
  </si>
  <si>
    <t>Wykonanie warstwy wiążącej z betonu asfaltowego AC 16 W gr. 4 cm – zjazdy (wg wykazu)</t>
  </si>
  <si>
    <t>D 07.00.00.</t>
  </si>
  <si>
    <t>OZNAKOWANIE DRÓG I URZADZENIA BEZPIECZEŃSTWA RUCHU</t>
  </si>
  <si>
    <t>8.1</t>
  </si>
  <si>
    <t>D 07.02.01. 45233000-9</t>
  </si>
  <si>
    <t>OZNAKOWANIE PIONOWE
CPV: Roboty w zakresie konstruowania, fundamentowania oraz wykonywania nawierzchni autostrad i dróg</t>
  </si>
  <si>
    <t>8.1.1</t>
  </si>
  <si>
    <t>Ustawienie i zamocowanie słupków z rur stalowych fi 50 mm</t>
  </si>
  <si>
    <t>8.1.2</t>
  </si>
  <si>
    <t>Przymocowanie tarcz znaków drogowych odblaskowych do gotowych słupków – znaki małe</t>
  </si>
  <si>
    <t>8.1.3</t>
  </si>
  <si>
    <t xml:space="preserve">Przymocowanie tabliczek do gotowych słupków </t>
  </si>
  <si>
    <t>8.2</t>
  </si>
  <si>
    <t>D 07.05.01
45233000-9</t>
  </si>
  <si>
    <t>BARIERY OCHRONNE STALOWE
CPV: Roboty w zakresie konstruowania, fundamentowania oraz wykonywania nawierzchni autostrad, dróg</t>
  </si>
  <si>
    <t>8.2.1</t>
  </si>
  <si>
    <t>Montaż barier drogowych W2N2</t>
  </si>
  <si>
    <t>D 09.00.00</t>
  </si>
  <si>
    <t>ZIELEŃ DROGOWA</t>
  </si>
  <si>
    <t>9.1</t>
  </si>
  <si>
    <t>D 09.01.01
45112000-5</t>
  </si>
  <si>
    <t>HUMUSOWANIE Z OBSIANIEM TRAWĄ
CPV: Roboty ziemne i wykopaliskowe</t>
  </si>
  <si>
    <t>9.1.1</t>
  </si>
  <si>
    <t xml:space="preserve">Humusowanie terenu z obsianiem trawą przy grubości warstwy humusu 10 cm </t>
  </si>
  <si>
    <t>9.2</t>
  </si>
  <si>
    <t>Wykonanie nasadzeń zastępczych</t>
  </si>
  <si>
    <t>9.2.1</t>
  </si>
  <si>
    <t>Wykonanie nasadzeń zastępczych – drzewa o obwodzie pnia na wys 1 m min. 12-14 cm, drzewo z bryłą korzeniową w siatce lub pojemniku – gatunek drzew: buk pospolity, grab pospolity, dąb bezszypułkowy – działka nr 20 Obr Auguścin</t>
  </si>
  <si>
    <t>9.2.2</t>
  </si>
  <si>
    <t>Wykonanie nasadzeń zastępczych – krzewy  – berberys Thunberga – działka nr 377 Obr. miasto Wyrzysk</t>
  </si>
  <si>
    <t>GG.00.12.01</t>
  </si>
  <si>
    <t>GEODEZYJNA DOKUMENTACJA POWYKONAWCZA</t>
  </si>
  <si>
    <t>10.1</t>
  </si>
  <si>
    <t>GG.00.12.01 45233000-9</t>
  </si>
  <si>
    <t>GEODEZYJNA DOKUMENTACJA POWYKONAWCZA
CPV:Roboty w zakresie konstruowania, fundamentowania oraz wykonywania nawierzchni autostrad, dróg</t>
  </si>
  <si>
    <t>10.1.1</t>
  </si>
  <si>
    <t>Wykonanie robót pomiarowych dla inwentaryzacji powykonawczej wraz z wykonaniem  mapy powykonawczej i włączeniem jej do zasobów geodezyjnych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</si>
</sst>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@"/>
    <numFmt numFmtId="167" formatCode="0"/>
    <numFmt numFmtId="168" formatCode="0.0"/>
    <numFmt numFmtId="169" formatCode="#,##0.00"/>
    <numFmt numFmtId="170" formatCode="D/MM/YYYY"/>
    <numFmt numFmtId="171" formatCode="#,##0.0"/>
  </numFmts>
  <fonts count="15">
    <font>
      <sz val="10"/>
      <name val="Arial CE"/>
      <family val="2"/>
    </font>
    <font>
      <sz val="10"/>
      <name val="Arial"/>
      <family val="0"/>
    </font>
    <font>
      <sz val="9"/>
      <color indexed="10"/>
      <name val="Times New Roman CE"/>
      <family val="1"/>
    </font>
    <font>
      <sz val="9"/>
      <color indexed="10"/>
      <name val="Times New Roman"/>
      <family val="1"/>
    </font>
    <font>
      <sz val="9"/>
      <name val="Times New Roman CE"/>
      <family val="1"/>
    </font>
    <font>
      <b/>
      <sz val="2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6"/>
      <name val="Times New Roman CE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88">
    <xf numFmtId="164" fontId="0" fillId="0" borderId="0" xfId="0" applyAlignment="1">
      <alignment/>
    </xf>
    <xf numFmtId="164" fontId="2" fillId="0" borderId="0" xfId="0" applyNumberFormat="1" applyFont="1" applyFill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4" fillId="0" borderId="0" xfId="0" applyFont="1" applyFill="1" applyAlignment="1">
      <alignment vertical="center"/>
    </xf>
    <xf numFmtId="164" fontId="5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4" fontId="11" fillId="0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left" vertical="center" wrapText="1"/>
    </xf>
    <xf numFmtId="164" fontId="12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vertical="center" wrapText="1"/>
    </xf>
    <xf numFmtId="164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8" fontId="12" fillId="0" borderId="1" xfId="0" applyNumberFormat="1" applyFont="1" applyFill="1" applyBorder="1" applyAlignment="1">
      <alignment horizontal="right" vertical="center" wrapText="1"/>
    </xf>
    <xf numFmtId="169" fontId="12" fillId="0" borderId="1" xfId="0" applyNumberFormat="1" applyFont="1" applyFill="1" applyBorder="1" applyAlignment="1">
      <alignment horizontal="right" vertical="center"/>
    </xf>
    <xf numFmtId="164" fontId="12" fillId="0" borderId="1" xfId="0" applyFont="1" applyFill="1" applyBorder="1" applyAlignment="1">
      <alignment horizontal="right" vertical="center" wrapText="1"/>
    </xf>
    <xf numFmtId="164" fontId="4" fillId="0" borderId="0" xfId="0" applyFont="1" applyFill="1" applyBorder="1" applyAlignment="1">
      <alignment vertical="center"/>
    </xf>
    <xf numFmtId="167" fontId="12" fillId="0" borderId="1" xfId="20" applyNumberFormat="1" applyFont="1" applyFill="1" applyBorder="1" applyAlignment="1">
      <alignment vertical="center" wrapText="1"/>
      <protection/>
    </xf>
    <xf numFmtId="165" fontId="12" fillId="2" borderId="1" xfId="0" applyNumberFormat="1" applyFont="1" applyFill="1" applyBorder="1" applyAlignment="1">
      <alignment horizontal="right" vertical="center" wrapText="1"/>
    </xf>
    <xf numFmtId="169" fontId="12" fillId="0" borderId="1" xfId="0" applyNumberFormat="1" applyFont="1" applyFill="1" applyBorder="1" applyAlignment="1">
      <alignment horizontal="right" vertical="center" wrapText="1"/>
    </xf>
    <xf numFmtId="164" fontId="6" fillId="3" borderId="1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lef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6" fontId="13" fillId="0" borderId="1" xfId="0" applyNumberFormat="1" applyFont="1" applyFill="1" applyBorder="1" applyAlignment="1">
      <alignment horizontal="left" vertical="center" wrapText="1"/>
    </xf>
    <xf numFmtId="164" fontId="0" fillId="0" borderId="2" xfId="0" applyBorder="1" applyAlignment="1">
      <alignment/>
    </xf>
    <xf numFmtId="166" fontId="6" fillId="0" borderId="1" xfId="0" applyNumberFormat="1" applyFont="1" applyFill="1" applyBorder="1" applyAlignment="1">
      <alignment horizontal="left" vertical="center" wrapText="1"/>
    </xf>
    <xf numFmtId="165" fontId="12" fillId="0" borderId="3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7" fontId="6" fillId="0" borderId="4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left" vertical="center" wrapText="1"/>
    </xf>
    <xf numFmtId="164" fontId="12" fillId="0" borderId="4" xfId="0" applyFont="1" applyFill="1" applyBorder="1" applyAlignment="1">
      <alignment horizontal="center" vertical="center" wrapText="1"/>
    </xf>
    <xf numFmtId="168" fontId="12" fillId="0" borderId="5" xfId="0" applyNumberFormat="1" applyFont="1" applyFill="1" applyBorder="1" applyAlignment="1">
      <alignment horizontal="right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0" fillId="0" borderId="4" xfId="0" applyFill="1" applyBorder="1" applyAlignment="1">
      <alignment/>
    </xf>
    <xf numFmtId="164" fontId="0" fillId="0" borderId="5" xfId="0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left" vertical="center" wrapText="1"/>
    </xf>
    <xf numFmtId="169" fontId="12" fillId="0" borderId="5" xfId="0" applyNumberFormat="1" applyFont="1" applyFill="1" applyBorder="1" applyAlignment="1">
      <alignment horizontal="right" vertical="center"/>
    </xf>
    <xf numFmtId="164" fontId="0" fillId="0" borderId="7" xfId="0" applyFill="1" applyBorder="1" applyAlignment="1">
      <alignment/>
    </xf>
    <xf numFmtId="169" fontId="12" fillId="0" borderId="7" xfId="0" applyNumberFormat="1" applyFont="1" applyFill="1" applyBorder="1" applyAlignment="1">
      <alignment horizontal="right" vertical="center"/>
    </xf>
    <xf numFmtId="164" fontId="12" fillId="0" borderId="8" xfId="0" applyFont="1" applyFill="1" applyBorder="1" applyAlignment="1">
      <alignment horizontal="center" vertical="center" wrapText="1"/>
    </xf>
    <xf numFmtId="169" fontId="12" fillId="0" borderId="8" xfId="0" applyNumberFormat="1" applyFont="1" applyFill="1" applyBorder="1" applyAlignment="1">
      <alignment horizontal="right" vertical="center"/>
    </xf>
    <xf numFmtId="166" fontId="12" fillId="0" borderId="4" xfId="0" applyNumberFormat="1" applyFont="1" applyFill="1" applyBorder="1" applyAlignment="1">
      <alignment horizontal="left" vertical="center" wrapText="1"/>
    </xf>
    <xf numFmtId="164" fontId="12" fillId="0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vertical="center"/>
    </xf>
    <xf numFmtId="170" fontId="12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vertical="center" wrapText="1"/>
    </xf>
    <xf numFmtId="164" fontId="6" fillId="2" borderId="1" xfId="0" applyFont="1" applyFill="1" applyBorder="1" applyAlignment="1">
      <alignment horizontal="left" vertical="center" wrapText="1"/>
    </xf>
    <xf numFmtId="171" fontId="6" fillId="2" borderId="1" xfId="0" applyNumberFormat="1" applyFont="1" applyFill="1" applyBorder="1" applyAlignment="1">
      <alignment horizontal="center" vertical="center" wrapText="1"/>
    </xf>
    <xf numFmtId="171" fontId="6" fillId="2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164" fontId="6" fillId="0" borderId="1" xfId="20" applyFont="1" applyFill="1" applyBorder="1" applyAlignment="1">
      <alignment horizontal="center" vertical="center" wrapText="1"/>
      <protection/>
    </xf>
    <xf numFmtId="166" fontId="12" fillId="0" borderId="1" xfId="20" applyNumberFormat="1" applyFont="1" applyFill="1" applyBorder="1" applyAlignment="1">
      <alignment horizontal="left" vertical="center" wrapText="1"/>
      <protection/>
    </xf>
    <xf numFmtId="164" fontId="13" fillId="0" borderId="1" xfId="0" applyFont="1" applyFill="1" applyBorder="1" applyAlignment="1" applyProtection="1">
      <alignment vertical="center" wrapText="1"/>
      <protection locked="0"/>
    </xf>
    <xf numFmtId="164" fontId="12" fillId="0" borderId="1" xfId="0" applyFont="1" applyFill="1" applyBorder="1" applyAlignment="1">
      <alignment vertical="center" wrapText="1"/>
    </xf>
    <xf numFmtId="164" fontId="12" fillId="0" borderId="1" xfId="0" applyFont="1" applyFill="1" applyBorder="1" applyAlignment="1" applyProtection="1">
      <alignment vertical="center" wrapText="1"/>
      <protection locked="0"/>
    </xf>
    <xf numFmtId="164" fontId="6" fillId="2" borderId="1" xfId="0" applyFont="1" applyFill="1" applyBorder="1" applyAlignment="1">
      <alignment vertical="center" wrapText="1"/>
    </xf>
    <xf numFmtId="164" fontId="12" fillId="2" borderId="1" xfId="0" applyFont="1" applyFill="1" applyBorder="1" applyAlignment="1">
      <alignment horizontal="center" wrapText="1"/>
    </xf>
    <xf numFmtId="165" fontId="12" fillId="2" borderId="1" xfId="0" applyNumberFormat="1" applyFont="1" applyFill="1" applyBorder="1" applyAlignment="1">
      <alignment horizontal="right" wrapText="1"/>
    </xf>
    <xf numFmtId="164" fontId="13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right" vertical="center" wrapText="1"/>
    </xf>
    <xf numFmtId="164" fontId="12" fillId="0" borderId="1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23"/>
  <sheetViews>
    <sheetView showZeros="0" tabSelected="1" view="pageBreakPreview" zoomScale="95" zoomScaleSheetLayoutView="95" workbookViewId="0" topLeftCell="A138">
      <selection activeCell="G128" sqref="G128"/>
    </sheetView>
  </sheetViews>
  <sheetFormatPr defaultColWidth="9.00390625" defaultRowHeight="12.75"/>
  <cols>
    <col min="1" max="1" width="7.25390625" style="1" customWidth="1"/>
    <col min="2" max="2" width="18.75390625" style="2" customWidth="1"/>
    <col min="3" max="3" width="109.375" style="3" customWidth="1"/>
    <col min="4" max="4" width="19.125" style="4" customWidth="1"/>
    <col min="5" max="5" width="21.875" style="5" customWidth="1"/>
    <col min="6" max="7" width="9.125" style="6" customWidth="1"/>
    <col min="8" max="8" width="11.50390625" style="6" customWidth="1"/>
    <col min="9" max="239" width="9.125" style="6" customWidth="1"/>
    <col min="240" max="16384" width="11.625" style="0" customWidth="1"/>
  </cols>
  <sheetData>
    <row r="2" spans="1:5" ht="74.25" customHeight="1">
      <c r="A2" s="7" t="s">
        <v>0</v>
      </c>
      <c r="B2" s="7"/>
      <c r="C2" s="7"/>
      <c r="D2" s="7"/>
      <c r="E2" s="7"/>
    </row>
    <row r="3" spans="1:5" ht="11.25" customHeight="1">
      <c r="A3" s="8"/>
      <c r="B3" s="8"/>
      <c r="C3" s="8"/>
      <c r="D3" s="8"/>
      <c r="E3" s="8"/>
    </row>
    <row r="4" spans="1:5" ht="38.25" customHeight="1">
      <c r="A4" s="9" t="s">
        <v>1</v>
      </c>
      <c r="B4" s="9"/>
      <c r="C4" s="9"/>
      <c r="D4" s="9"/>
      <c r="E4" s="9"/>
    </row>
    <row r="5" spans="1:5" ht="45" customHeight="1">
      <c r="A5" s="10" t="s">
        <v>2</v>
      </c>
      <c r="B5" s="10"/>
      <c r="C5" s="10"/>
      <c r="D5" s="10"/>
      <c r="E5" s="10"/>
    </row>
    <row r="6" spans="1:5" ht="14.25" customHeight="1">
      <c r="A6" s="11"/>
      <c r="B6" s="11"/>
      <c r="C6" s="11"/>
      <c r="D6" s="11"/>
      <c r="E6" s="11"/>
    </row>
    <row r="7" spans="1:5" ht="15" customHeight="1">
      <c r="A7" s="12" t="s">
        <v>3</v>
      </c>
      <c r="B7" s="13" t="s">
        <v>4</v>
      </c>
      <c r="C7" s="14" t="s">
        <v>5</v>
      </c>
      <c r="D7" s="12" t="s">
        <v>6</v>
      </c>
      <c r="E7" s="15" t="s">
        <v>7</v>
      </c>
    </row>
    <row r="8" spans="1:5" ht="14.25" customHeight="1">
      <c r="A8" s="12"/>
      <c r="B8" s="13"/>
      <c r="C8" s="14"/>
      <c r="D8" s="12"/>
      <c r="E8" s="15"/>
    </row>
    <row r="9" spans="1:5" s="16" customFormat="1" ht="14.25" customHeight="1">
      <c r="A9" s="12"/>
      <c r="B9" s="13"/>
      <c r="C9" s="14"/>
      <c r="D9" s="12"/>
      <c r="E9" s="15"/>
    </row>
    <row r="10" spans="1:5" s="20" customFormat="1" ht="12" customHeight="1">
      <c r="A10" s="17">
        <v>1</v>
      </c>
      <c r="B10" s="18">
        <v>2</v>
      </c>
      <c r="C10" s="19" t="s">
        <v>8</v>
      </c>
      <c r="D10" s="18">
        <v>4</v>
      </c>
      <c r="E10" s="19" t="s">
        <v>9</v>
      </c>
    </row>
    <row r="11" spans="1:5" ht="12.75">
      <c r="A11" s="21">
        <v>1</v>
      </c>
      <c r="B11" s="22" t="s">
        <v>10</v>
      </c>
      <c r="C11" s="23" t="s">
        <v>11</v>
      </c>
      <c r="D11" s="24"/>
      <c r="E11" s="25"/>
    </row>
    <row r="12" spans="1:5" ht="12.75">
      <c r="A12" s="26" t="s">
        <v>12</v>
      </c>
      <c r="B12" s="27" t="s">
        <v>13</v>
      </c>
      <c r="C12" s="28" t="s">
        <v>14</v>
      </c>
      <c r="D12" s="29"/>
      <c r="E12" s="30"/>
    </row>
    <row r="13" spans="1:5" ht="12.75">
      <c r="A13" s="31" t="s">
        <v>15</v>
      </c>
      <c r="B13" s="29"/>
      <c r="C13" s="32" t="s">
        <v>16</v>
      </c>
      <c r="D13" s="29" t="s">
        <v>17</v>
      </c>
      <c r="E13" s="33">
        <v>1.492</v>
      </c>
    </row>
    <row r="14" spans="1:5" ht="12.75">
      <c r="A14" s="26" t="s">
        <v>18</v>
      </c>
      <c r="B14" s="27" t="s">
        <v>19</v>
      </c>
      <c r="C14" s="28" t="s">
        <v>20</v>
      </c>
      <c r="D14" s="29"/>
      <c r="E14" s="34"/>
    </row>
    <row r="15" spans="1:5" ht="12.75">
      <c r="A15" s="31" t="s">
        <v>21</v>
      </c>
      <c r="B15" s="27"/>
      <c r="C15" s="32" t="s">
        <v>22</v>
      </c>
      <c r="D15" s="29" t="s">
        <v>23</v>
      </c>
      <c r="E15" s="35">
        <v>42</v>
      </c>
    </row>
    <row r="16" spans="1:5" ht="12.75">
      <c r="A16" s="31" t="s">
        <v>24</v>
      </c>
      <c r="B16" s="27"/>
      <c r="C16" s="32" t="s">
        <v>25</v>
      </c>
      <c r="D16" s="29" t="s">
        <v>26</v>
      </c>
      <c r="E16" s="34">
        <v>4</v>
      </c>
    </row>
    <row r="17" spans="1:5" ht="12.75">
      <c r="A17" s="31" t="s">
        <v>27</v>
      </c>
      <c r="B17" s="27"/>
      <c r="C17" s="32" t="s">
        <v>28</v>
      </c>
      <c r="D17" s="29" t="s">
        <v>26</v>
      </c>
      <c r="E17" s="33">
        <v>15</v>
      </c>
    </row>
    <row r="18" spans="1:5" ht="12.75">
      <c r="A18" s="31" t="s">
        <v>29</v>
      </c>
      <c r="B18" s="27"/>
      <c r="C18" s="32" t="s">
        <v>30</v>
      </c>
      <c r="D18" s="29" t="s">
        <v>26</v>
      </c>
      <c r="E18" s="33">
        <v>10</v>
      </c>
    </row>
    <row r="19" spans="1:5" ht="12.75">
      <c r="A19" s="31" t="s">
        <v>31</v>
      </c>
      <c r="B19" s="27"/>
      <c r="C19" s="32" t="s">
        <v>32</v>
      </c>
      <c r="D19" s="29" t="s">
        <v>26</v>
      </c>
      <c r="E19" s="33">
        <v>2</v>
      </c>
    </row>
    <row r="20" spans="1:5" ht="12.75">
      <c r="A20" s="31" t="s">
        <v>33</v>
      </c>
      <c r="B20" s="27"/>
      <c r="C20" s="32" t="s">
        <v>34</v>
      </c>
      <c r="D20" s="29" t="s">
        <v>26</v>
      </c>
      <c r="E20" s="33">
        <v>6</v>
      </c>
    </row>
    <row r="21" spans="1:5" ht="12.75">
      <c r="A21" s="31" t="s">
        <v>35</v>
      </c>
      <c r="B21" s="27"/>
      <c r="C21" s="32" t="s">
        <v>36</v>
      </c>
      <c r="D21" s="29" t="s">
        <v>26</v>
      </c>
      <c r="E21" s="33">
        <v>4</v>
      </c>
    </row>
    <row r="22" spans="1:5" ht="12.75">
      <c r="A22" s="31" t="s">
        <v>37</v>
      </c>
      <c r="B22" s="27"/>
      <c r="C22" s="32" t="s">
        <v>38</v>
      </c>
      <c r="D22" s="29" t="s">
        <v>26</v>
      </c>
      <c r="E22" s="33">
        <v>1</v>
      </c>
    </row>
    <row r="23" spans="1:5" ht="12.75">
      <c r="A23" s="31" t="s">
        <v>39</v>
      </c>
      <c r="B23" s="27"/>
      <c r="C23" s="32" t="s">
        <v>40</v>
      </c>
      <c r="D23" s="29" t="s">
        <v>26</v>
      </c>
      <c r="E23" s="33">
        <v>3</v>
      </c>
    </row>
    <row r="24" spans="1:5" ht="12.75">
      <c r="A24" s="31" t="s">
        <v>41</v>
      </c>
      <c r="B24" s="27"/>
      <c r="C24" s="32" t="s">
        <v>42</v>
      </c>
      <c r="D24" s="29" t="s">
        <v>26</v>
      </c>
      <c r="E24" s="33">
        <v>1</v>
      </c>
    </row>
    <row r="25" spans="1:5" ht="12.75">
      <c r="A25" s="26" t="s">
        <v>43</v>
      </c>
      <c r="B25" s="27" t="s">
        <v>44</v>
      </c>
      <c r="C25" s="28" t="s">
        <v>45</v>
      </c>
      <c r="D25" s="29"/>
      <c r="E25" s="33"/>
    </row>
    <row r="26" spans="1:5" ht="12.75">
      <c r="A26" s="31" t="s">
        <v>46</v>
      </c>
      <c r="B26" s="29"/>
      <c r="C26" s="32" t="s">
        <v>47</v>
      </c>
      <c r="D26" s="29" t="s">
        <v>23</v>
      </c>
      <c r="E26" s="33">
        <v>5904</v>
      </c>
    </row>
    <row r="27" spans="1:5" ht="12.75">
      <c r="A27" s="31" t="s">
        <v>48</v>
      </c>
      <c r="B27" s="29"/>
      <c r="C27" s="32" t="s">
        <v>49</v>
      </c>
      <c r="D27" s="29" t="s">
        <v>50</v>
      </c>
      <c r="E27" s="33">
        <v>11.6</v>
      </c>
    </row>
    <row r="28" spans="1:5" ht="12.75">
      <c r="A28" s="31" t="s">
        <v>51</v>
      </c>
      <c r="B28" s="29"/>
      <c r="C28" s="32" t="s">
        <v>52</v>
      </c>
      <c r="D28" s="29" t="s">
        <v>53</v>
      </c>
      <c r="E28" s="33">
        <v>5.4</v>
      </c>
    </row>
    <row r="29" spans="1:5" ht="12.75">
      <c r="A29" s="31" t="s">
        <v>54</v>
      </c>
      <c r="B29" s="29"/>
      <c r="C29" s="32" t="s">
        <v>55</v>
      </c>
      <c r="D29" s="29" t="s">
        <v>50</v>
      </c>
      <c r="E29" s="33">
        <v>8.7</v>
      </c>
    </row>
    <row r="30" spans="1:5" ht="12.75">
      <c r="A30" s="31" t="s">
        <v>56</v>
      </c>
      <c r="B30" s="29"/>
      <c r="C30" s="32" t="s">
        <v>57</v>
      </c>
      <c r="D30" s="29" t="s">
        <v>53</v>
      </c>
      <c r="E30" s="33">
        <f>E26*0.1</f>
        <v>590.4</v>
      </c>
    </row>
    <row r="31" spans="1:5" s="37" customFormat="1" ht="12.75">
      <c r="A31" s="26" t="s">
        <v>58</v>
      </c>
      <c r="B31" s="27" t="s">
        <v>59</v>
      </c>
      <c r="C31" s="28" t="s">
        <v>60</v>
      </c>
      <c r="D31" s="29"/>
      <c r="E31" s="36"/>
    </row>
    <row r="32" spans="1:5" s="37" customFormat="1" ht="12.75">
      <c r="A32" s="31" t="s">
        <v>61</v>
      </c>
      <c r="B32" s="29"/>
      <c r="C32" s="38" t="s">
        <v>62</v>
      </c>
      <c r="D32" s="29" t="s">
        <v>50</v>
      </c>
      <c r="E32" s="33">
        <v>378.1</v>
      </c>
    </row>
    <row r="33" spans="1:5" s="37" customFormat="1" ht="12.75">
      <c r="A33" s="26" t="s">
        <v>63</v>
      </c>
      <c r="B33" s="27" t="s">
        <v>59</v>
      </c>
      <c r="C33" s="28" t="s">
        <v>64</v>
      </c>
      <c r="D33" s="29"/>
      <c r="E33" s="33"/>
    </row>
    <row r="34" spans="1:5" s="37" customFormat="1" ht="12.75">
      <c r="A34" s="31" t="s">
        <v>65</v>
      </c>
      <c r="B34" s="29"/>
      <c r="C34" s="32" t="s">
        <v>66</v>
      </c>
      <c r="D34" s="29" t="s">
        <v>26</v>
      </c>
      <c r="E34" s="33">
        <v>13</v>
      </c>
    </row>
    <row r="35" spans="1:5" ht="12.75">
      <c r="A35" s="21">
        <v>2</v>
      </c>
      <c r="B35" s="22" t="s">
        <v>67</v>
      </c>
      <c r="C35" s="23" t="s">
        <v>68</v>
      </c>
      <c r="D35" s="24"/>
      <c r="E35" s="39"/>
    </row>
    <row r="36" spans="1:5" s="37" customFormat="1" ht="12.75">
      <c r="A36" s="26" t="s">
        <v>69</v>
      </c>
      <c r="B36" s="27" t="s">
        <v>70</v>
      </c>
      <c r="C36" s="28" t="s">
        <v>71</v>
      </c>
      <c r="D36" s="29"/>
      <c r="E36" s="33"/>
    </row>
    <row r="37" spans="1:5" s="37" customFormat="1" ht="12.75">
      <c r="A37" s="31" t="s">
        <v>72</v>
      </c>
      <c r="B37" s="29"/>
      <c r="C37" s="32" t="s">
        <v>73</v>
      </c>
      <c r="D37" s="29" t="s">
        <v>53</v>
      </c>
      <c r="E37" s="40">
        <f>6922.08-590.4</f>
        <v>6331.68</v>
      </c>
    </row>
    <row r="38" spans="1:5" s="37" customFormat="1" ht="12.75">
      <c r="A38" s="31" t="s">
        <v>74</v>
      </c>
      <c r="B38" s="29"/>
      <c r="C38" s="32" t="s">
        <v>75</v>
      </c>
      <c r="D38" s="29" t="s">
        <v>23</v>
      </c>
      <c r="E38" s="40">
        <v>1041.3</v>
      </c>
    </row>
    <row r="39" spans="1:5" s="37" customFormat="1" ht="12.75">
      <c r="A39" s="26" t="s">
        <v>76</v>
      </c>
      <c r="B39" s="27" t="s">
        <v>77</v>
      </c>
      <c r="C39" s="28" t="s">
        <v>78</v>
      </c>
      <c r="D39" s="29"/>
      <c r="E39" s="40"/>
    </row>
    <row r="40" spans="1:5" s="37" customFormat="1" ht="12.75">
      <c r="A40" s="31" t="s">
        <v>79</v>
      </c>
      <c r="B40" s="27"/>
      <c r="C40" s="32" t="s">
        <v>80</v>
      </c>
      <c r="D40" s="29" t="s">
        <v>53</v>
      </c>
      <c r="E40" s="40">
        <v>154.432</v>
      </c>
    </row>
    <row r="41" spans="1:5" s="37" customFormat="1" ht="12.75">
      <c r="A41" s="21">
        <v>3</v>
      </c>
      <c r="B41" s="41" t="s">
        <v>81</v>
      </c>
      <c r="C41" s="42" t="s">
        <v>82</v>
      </c>
      <c r="D41" s="42"/>
      <c r="E41" s="43"/>
    </row>
    <row r="42" spans="1:5" s="37" customFormat="1" ht="12.75">
      <c r="A42" s="26" t="s">
        <v>83</v>
      </c>
      <c r="B42" s="12" t="s">
        <v>84</v>
      </c>
      <c r="C42" s="44" t="s">
        <v>85</v>
      </c>
      <c r="D42" s="29"/>
      <c r="E42" s="40"/>
    </row>
    <row r="43" spans="1:5" s="37" customFormat="1" ht="12.75">
      <c r="A43" s="26"/>
      <c r="B43" s="12"/>
      <c r="C43" s="44" t="s">
        <v>86</v>
      </c>
      <c r="D43" s="29"/>
      <c r="E43" s="40"/>
    </row>
    <row r="44" spans="1:5" s="37" customFormat="1" ht="12.75">
      <c r="A44" s="31" t="s">
        <v>87</v>
      </c>
      <c r="B44" s="27"/>
      <c r="C44" s="32" t="s">
        <v>88</v>
      </c>
      <c r="D44" s="29" t="s">
        <v>89</v>
      </c>
      <c r="E44" s="40">
        <v>94.6</v>
      </c>
    </row>
    <row r="45" spans="1:5" s="37" customFormat="1" ht="12.75">
      <c r="A45" s="31" t="s">
        <v>90</v>
      </c>
      <c r="B45" s="27"/>
      <c r="C45" s="32" t="s">
        <v>91</v>
      </c>
      <c r="D45" s="29" t="s">
        <v>26</v>
      </c>
      <c r="E45" s="40">
        <v>24</v>
      </c>
    </row>
    <row r="46" spans="1:5" s="37" customFormat="1" ht="12.75">
      <c r="A46" s="31" t="s">
        <v>92</v>
      </c>
      <c r="B46" s="27"/>
      <c r="C46" s="32" t="s">
        <v>93</v>
      </c>
      <c r="D46" s="29" t="s">
        <v>23</v>
      </c>
      <c r="E46" s="40">
        <v>75.68</v>
      </c>
    </row>
    <row r="47" spans="1:5" s="37" customFormat="1" ht="12.75">
      <c r="A47" s="45"/>
      <c r="B47" s="27"/>
      <c r="C47" s="44" t="s">
        <v>94</v>
      </c>
      <c r="D47" s="29"/>
      <c r="E47" s="40"/>
    </row>
    <row r="48" spans="1:5" s="37" customFormat="1" ht="12.75">
      <c r="A48" s="31" t="s">
        <v>95</v>
      </c>
      <c r="B48" s="27"/>
      <c r="C48" s="32" t="s">
        <v>96</v>
      </c>
      <c r="D48" s="29" t="s">
        <v>53</v>
      </c>
      <c r="E48" s="40">
        <v>46.4</v>
      </c>
    </row>
    <row r="49" spans="1:5" s="37" customFormat="1" ht="12.75">
      <c r="A49" s="31" t="s">
        <v>97</v>
      </c>
      <c r="B49" s="27"/>
      <c r="C49" s="32" t="s">
        <v>98</v>
      </c>
      <c r="D49" s="29" t="s">
        <v>23</v>
      </c>
      <c r="E49" s="40">
        <v>13.92</v>
      </c>
    </row>
    <row r="50" spans="1:5" s="37" customFormat="1" ht="12.75">
      <c r="A50" s="31" t="s">
        <v>99</v>
      </c>
      <c r="B50" s="27"/>
      <c r="C50" s="32" t="s">
        <v>100</v>
      </c>
      <c r="D50" s="29" t="s">
        <v>89</v>
      </c>
      <c r="E50" s="40">
        <v>11.6</v>
      </c>
    </row>
    <row r="51" spans="1:5" s="37" customFormat="1" ht="12.75">
      <c r="A51" s="31" t="s">
        <v>101</v>
      </c>
      <c r="B51"/>
      <c r="C51" s="32" t="s">
        <v>102</v>
      </c>
      <c r="D51" s="29" t="s">
        <v>23</v>
      </c>
      <c r="E51" s="40">
        <v>32</v>
      </c>
    </row>
    <row r="52" spans="1:5" s="37" customFormat="1" ht="12.75">
      <c r="A52" s="31" t="s">
        <v>103</v>
      </c>
      <c r="B52" s="27"/>
      <c r="C52" s="32" t="s">
        <v>104</v>
      </c>
      <c r="D52" s="29" t="s">
        <v>53</v>
      </c>
      <c r="E52" s="40">
        <v>35</v>
      </c>
    </row>
    <row r="53" spans="1:5" s="37" customFormat="1" ht="12.75">
      <c r="A53" s="45"/>
      <c r="B53" s="27"/>
      <c r="C53" s="44" t="s">
        <v>105</v>
      </c>
      <c r="D53" s="29"/>
      <c r="E53" s="40"/>
    </row>
    <row r="54" spans="1:5" s="37" customFormat="1" ht="12.75">
      <c r="A54" s="31" t="s">
        <v>106</v>
      </c>
      <c r="B54" s="27"/>
      <c r="C54" s="32" t="s">
        <v>88</v>
      </c>
      <c r="D54" s="29" t="s">
        <v>89</v>
      </c>
      <c r="E54" s="40">
        <v>17</v>
      </c>
    </row>
    <row r="55" spans="1:5" s="37" customFormat="1" ht="12.75">
      <c r="A55" s="31" t="s">
        <v>107</v>
      </c>
      <c r="B55" s="27"/>
      <c r="C55" s="32" t="s">
        <v>91</v>
      </c>
      <c r="D55" s="29" t="s">
        <v>26</v>
      </c>
      <c r="E55" s="40">
        <v>2</v>
      </c>
    </row>
    <row r="56" spans="1:5" s="37" customFormat="1" ht="12.75">
      <c r="A56" s="31" t="s">
        <v>108</v>
      </c>
      <c r="B56" s="27"/>
      <c r="C56" s="32" t="s">
        <v>93</v>
      </c>
      <c r="D56" s="29" t="s">
        <v>23</v>
      </c>
      <c r="E56" s="40">
        <f>17*0.8</f>
        <v>13.600000000000001</v>
      </c>
    </row>
    <row r="57" spans="1:5" s="37" customFormat="1" ht="12.75">
      <c r="A57" s="45"/>
      <c r="B57" s="27"/>
      <c r="C57" s="44" t="s">
        <v>109</v>
      </c>
      <c r="D57" s="29"/>
      <c r="E57" s="40"/>
    </row>
    <row r="58" spans="1:5" s="37" customFormat="1" ht="12.75">
      <c r="A58" s="31" t="s">
        <v>110</v>
      </c>
      <c r="B58" s="27"/>
      <c r="C58" s="32" t="s">
        <v>111</v>
      </c>
      <c r="D58" s="29" t="s">
        <v>89</v>
      </c>
      <c r="E58" s="40">
        <v>10</v>
      </c>
    </row>
    <row r="59" spans="1:5" s="37" customFormat="1" ht="12.75">
      <c r="A59" s="31" t="s">
        <v>112</v>
      </c>
      <c r="B59" s="27"/>
      <c r="C59" s="32" t="s">
        <v>113</v>
      </c>
      <c r="D59" s="29" t="s">
        <v>26</v>
      </c>
      <c r="E59" s="40">
        <v>2</v>
      </c>
    </row>
    <row r="60" spans="1:5" s="37" customFormat="1" ht="12.75">
      <c r="A60" s="31" t="s">
        <v>114</v>
      </c>
      <c r="B60" s="27"/>
      <c r="C60" s="32" t="s">
        <v>115</v>
      </c>
      <c r="D60" s="29" t="s">
        <v>23</v>
      </c>
      <c r="E60" s="40">
        <v>8</v>
      </c>
    </row>
    <row r="61" spans="1:5" s="37" customFormat="1" ht="12.75">
      <c r="A61" s="45"/>
      <c r="B61" s="27"/>
      <c r="C61" s="44" t="s">
        <v>116</v>
      </c>
      <c r="D61" s="29"/>
      <c r="E61" s="40"/>
    </row>
    <row r="62" spans="1:5" s="37" customFormat="1" ht="12.75">
      <c r="A62" s="31" t="s">
        <v>117</v>
      </c>
      <c r="B62" s="27"/>
      <c r="C62" s="32" t="s">
        <v>111</v>
      </c>
      <c r="D62" s="29" t="s">
        <v>89</v>
      </c>
      <c r="E62" s="40">
        <v>10</v>
      </c>
    </row>
    <row r="63" spans="1:5" s="37" customFormat="1" ht="12.75">
      <c r="A63" s="31" t="s">
        <v>118</v>
      </c>
      <c r="B63" s="27"/>
      <c r="C63" s="32" t="s">
        <v>113</v>
      </c>
      <c r="D63" s="29" t="s">
        <v>26</v>
      </c>
      <c r="E63" s="40">
        <v>2</v>
      </c>
    </row>
    <row r="64" spans="1:5" s="37" customFormat="1" ht="12.75">
      <c r="A64" s="31" t="s">
        <v>119</v>
      </c>
      <c r="B64" s="27"/>
      <c r="C64" s="32" t="s">
        <v>115</v>
      </c>
      <c r="D64" s="29" t="s">
        <v>23</v>
      </c>
      <c r="E64" s="40">
        <v>8</v>
      </c>
    </row>
    <row r="65" spans="1:5" s="37" customFormat="1" ht="12.75">
      <c r="A65" s="31" t="s">
        <v>120</v>
      </c>
      <c r="B65" s="27"/>
      <c r="C65" s="32" t="s">
        <v>121</v>
      </c>
      <c r="D65" s="29" t="s">
        <v>53</v>
      </c>
      <c r="E65" s="40">
        <f>2.9*9</f>
        <v>26.099999999999998</v>
      </c>
    </row>
    <row r="66" spans="1:5" s="37" customFormat="1" ht="12.75">
      <c r="A66" s="31" t="s">
        <v>122</v>
      </c>
      <c r="B66" s="27"/>
      <c r="C66" s="32" t="s">
        <v>123</v>
      </c>
      <c r="D66" s="29" t="s">
        <v>23</v>
      </c>
      <c r="E66" s="40">
        <f>8.5*9</f>
        <v>76.5</v>
      </c>
    </row>
    <row r="67" spans="1:5" s="37" customFormat="1" ht="12.75">
      <c r="A67" s="21">
        <v>4</v>
      </c>
      <c r="B67" s="22" t="s">
        <v>124</v>
      </c>
      <c r="C67" s="23" t="s">
        <v>125</v>
      </c>
      <c r="D67" s="23"/>
      <c r="E67" s="23"/>
    </row>
    <row r="68" spans="1:5" s="37" customFormat="1" ht="12.75">
      <c r="A68" s="26"/>
      <c r="B68" s="27"/>
      <c r="C68" s="28" t="s">
        <v>126</v>
      </c>
      <c r="D68" s="29"/>
      <c r="E68" s="33"/>
    </row>
    <row r="69" spans="1:5" s="37" customFormat="1" ht="12.75">
      <c r="A69" s="26"/>
      <c r="B69" s="27"/>
      <c r="C69" s="28" t="s">
        <v>127</v>
      </c>
      <c r="D69" s="29"/>
      <c r="E69" s="33"/>
    </row>
    <row r="70" spans="1:5" s="37" customFormat="1" ht="12.75">
      <c r="A70" s="31" t="s">
        <v>128</v>
      </c>
      <c r="B70" s="29"/>
      <c r="C70" s="32" t="s">
        <v>129</v>
      </c>
      <c r="D70" s="29" t="s">
        <v>53</v>
      </c>
      <c r="E70" s="33">
        <v>7.16</v>
      </c>
    </row>
    <row r="71" spans="1:5" s="37" customFormat="1" ht="12.75">
      <c r="A71" s="31" t="s">
        <v>130</v>
      </c>
      <c r="B71" s="29"/>
      <c r="C71" s="32" t="s">
        <v>131</v>
      </c>
      <c r="D71" s="29" t="s">
        <v>53</v>
      </c>
      <c r="E71" s="33">
        <v>4.19</v>
      </c>
    </row>
    <row r="72" spans="1:5" s="37" customFormat="1" ht="12.75">
      <c r="A72" s="31" t="s">
        <v>132</v>
      </c>
      <c r="B72" s="29"/>
      <c r="C72" s="32" t="s">
        <v>133</v>
      </c>
      <c r="D72" s="29" t="s">
        <v>53</v>
      </c>
      <c r="E72" s="33">
        <f>0.21*9.7</f>
        <v>2.04</v>
      </c>
    </row>
    <row r="73" spans="1:5" s="37" customFormat="1" ht="12.75">
      <c r="A73" s="31" t="s">
        <v>134</v>
      </c>
      <c r="B73" s="29"/>
      <c r="C73" s="32" t="s">
        <v>135</v>
      </c>
      <c r="D73" s="29" t="s">
        <v>53</v>
      </c>
      <c r="E73" s="33">
        <f>E70</f>
        <v>7.16</v>
      </c>
    </row>
    <row r="74" spans="1:5" s="37" customFormat="1" ht="12.75">
      <c r="A74" s="26">
        <v>1</v>
      </c>
      <c r="B74" s="12" t="s">
        <v>136</v>
      </c>
      <c r="C74" s="46" t="s">
        <v>137</v>
      </c>
      <c r="D74" s="29"/>
      <c r="E74" s="33"/>
    </row>
    <row r="75" spans="1:5" s="37" customFormat="1" ht="12.75">
      <c r="A75" s="31" t="s">
        <v>138</v>
      </c>
      <c r="B75" s="29"/>
      <c r="C75" s="32" t="s">
        <v>139</v>
      </c>
      <c r="D75" s="29" t="s">
        <v>140</v>
      </c>
      <c r="E75" s="47">
        <v>1</v>
      </c>
    </row>
    <row r="76" spans="1:5" s="37" customFormat="1" ht="12.75">
      <c r="A76" s="48"/>
      <c r="B76" s="49"/>
      <c r="C76" s="50" t="s">
        <v>141</v>
      </c>
      <c r="D76" s="51"/>
      <c r="E76" s="52"/>
    </row>
    <row r="77" spans="1:5" s="37" customFormat="1" ht="12.75">
      <c r="A77" s="53"/>
      <c r="B77" s="49"/>
      <c r="C77" s="50" t="s">
        <v>142</v>
      </c>
      <c r="D77" s="54"/>
      <c r="E77" s="55"/>
    </row>
    <row r="78" spans="1:5" s="37" customFormat="1" ht="12.75">
      <c r="A78" s="53"/>
      <c r="B78" s="49"/>
      <c r="C78" s="56" t="s">
        <v>143</v>
      </c>
      <c r="D78" s="51" t="s">
        <v>53</v>
      </c>
      <c r="E78" s="57">
        <f>3*2*2.5+20*2.5+9*1.4*2</f>
        <v>90.2</v>
      </c>
    </row>
    <row r="79" spans="1:5" s="37" customFormat="1" ht="12.75" customHeight="1">
      <c r="A79" s="31" t="s">
        <v>144</v>
      </c>
      <c r="B79" s="27"/>
      <c r="C79" s="50" t="s">
        <v>145</v>
      </c>
      <c r="D79" s="58"/>
      <c r="E79" s="59"/>
    </row>
    <row r="80" spans="1:5" s="37" customFormat="1" ht="12.75">
      <c r="A80" s="31"/>
      <c r="B80" s="27"/>
      <c r="C80" s="50" t="s">
        <v>146</v>
      </c>
      <c r="D80" s="60" t="s">
        <v>23</v>
      </c>
      <c r="E80" s="61">
        <f>(3*2.5+10*2.5)*2</f>
        <v>65</v>
      </c>
    </row>
    <row r="81" spans="1:5" s="37" customFormat="1" ht="12.75">
      <c r="A81" s="31" t="s">
        <v>147</v>
      </c>
      <c r="B81" s="27"/>
      <c r="C81" s="32" t="s">
        <v>148</v>
      </c>
      <c r="D81" s="29" t="s">
        <v>53</v>
      </c>
      <c r="E81" s="35">
        <f>2.6</f>
        <v>2.6</v>
      </c>
    </row>
    <row r="82" spans="1:5" s="37" customFormat="1" ht="12.75">
      <c r="A82" s="31" t="s">
        <v>149</v>
      </c>
      <c r="B82" s="27"/>
      <c r="C82" s="62" t="s">
        <v>150</v>
      </c>
      <c r="D82" s="29" t="s">
        <v>53</v>
      </c>
      <c r="E82" s="33">
        <f>E78-E81</f>
        <v>87.60000000000001</v>
      </c>
    </row>
    <row r="83" spans="1:5" s="37" customFormat="1" ht="12.75">
      <c r="A83" s="31" t="s">
        <v>151</v>
      </c>
      <c r="B83" s="29"/>
      <c r="C83" s="32" t="s">
        <v>152</v>
      </c>
      <c r="D83" s="29" t="s">
        <v>153</v>
      </c>
      <c r="E83" s="33">
        <v>10</v>
      </c>
    </row>
    <row r="84" spans="1:5" s="37" customFormat="1" ht="12.75">
      <c r="A84" s="31"/>
      <c r="B84" s="12" t="s">
        <v>136</v>
      </c>
      <c r="C84" s="46" t="s">
        <v>154</v>
      </c>
      <c r="D84" s="29"/>
      <c r="E84" s="33"/>
    </row>
    <row r="85" spans="1:5" s="37" customFormat="1" ht="12.75">
      <c r="A85" s="31" t="s">
        <v>155</v>
      </c>
      <c r="B85" s="27"/>
      <c r="C85" s="32" t="s">
        <v>156</v>
      </c>
      <c r="D85" s="29" t="s">
        <v>50</v>
      </c>
      <c r="E85" s="40">
        <v>11</v>
      </c>
    </row>
    <row r="86" spans="1:5" s="37" customFormat="1" ht="12.75">
      <c r="A86" s="31" t="s">
        <v>157</v>
      </c>
      <c r="B86" s="27"/>
      <c r="C86" s="32" t="s">
        <v>158</v>
      </c>
      <c r="D86" s="29" t="s">
        <v>26</v>
      </c>
      <c r="E86" s="40">
        <v>1</v>
      </c>
    </row>
    <row r="87" spans="1:5" s="37" customFormat="1" ht="12.75">
      <c r="A87" s="31" t="s">
        <v>159</v>
      </c>
      <c r="B87"/>
      <c r="C87" s="32" t="s">
        <v>160</v>
      </c>
      <c r="D87" s="29" t="s">
        <v>26</v>
      </c>
      <c r="E87" s="40">
        <v>4</v>
      </c>
    </row>
    <row r="88" spans="1:5" s="37" customFormat="1" ht="12.75">
      <c r="A88" s="31" t="s">
        <v>161</v>
      </c>
      <c r="B88"/>
      <c r="C88" s="32" t="s">
        <v>162</v>
      </c>
      <c r="D88" s="29" t="s">
        <v>26</v>
      </c>
      <c r="E88" s="40">
        <v>2</v>
      </c>
    </row>
    <row r="89" spans="1:5" s="37" customFormat="1" ht="12.75">
      <c r="A89" s="31" t="s">
        <v>163</v>
      </c>
      <c r="B89"/>
      <c r="C89" s="32" t="s">
        <v>164</v>
      </c>
      <c r="D89" s="29" t="s">
        <v>26</v>
      </c>
      <c r="E89" s="40">
        <v>2</v>
      </c>
    </row>
    <row r="90" spans="1:5" s="37" customFormat="1" ht="12.75">
      <c r="A90" s="31" t="s">
        <v>165</v>
      </c>
      <c r="B90" s="27"/>
      <c r="C90" s="32" t="s">
        <v>166</v>
      </c>
      <c r="D90" s="29" t="s">
        <v>26</v>
      </c>
      <c r="E90" s="40">
        <v>8</v>
      </c>
    </row>
    <row r="91" spans="1:5" s="37" customFormat="1" ht="12.75">
      <c r="A91" s="31" t="s">
        <v>167</v>
      </c>
      <c r="B91" s="27"/>
      <c r="C91" s="32" t="s">
        <v>168</v>
      </c>
      <c r="D91" s="29" t="s">
        <v>169</v>
      </c>
      <c r="E91" s="40">
        <v>1</v>
      </c>
    </row>
    <row r="92" spans="1:5" s="37" customFormat="1" ht="12.75">
      <c r="A92" s="31" t="s">
        <v>170</v>
      </c>
      <c r="B92" s="12"/>
      <c r="C92" s="32" t="s">
        <v>171</v>
      </c>
      <c r="D92" s="63" t="s">
        <v>140</v>
      </c>
      <c r="E92" s="40">
        <v>1</v>
      </c>
    </row>
    <row r="93" spans="1:5" s="37" customFormat="1" ht="12.75">
      <c r="A93" s="31" t="s">
        <v>172</v>
      </c>
      <c r="B93" s="12"/>
      <c r="C93" s="32" t="s">
        <v>173</v>
      </c>
      <c r="D93" s="63" t="s">
        <v>169</v>
      </c>
      <c r="E93" s="40">
        <v>1</v>
      </c>
    </row>
    <row r="94" spans="1:5" s="37" customFormat="1" ht="12.75">
      <c r="A94" s="31" t="s">
        <v>174</v>
      </c>
      <c r="B94" s="12"/>
      <c r="C94" s="32" t="s">
        <v>175</v>
      </c>
      <c r="D94" s="63" t="s">
        <v>140</v>
      </c>
      <c r="E94" s="40">
        <v>1</v>
      </c>
    </row>
    <row r="95" spans="1:5" s="37" customFormat="1" ht="12.75">
      <c r="A95" s="31" t="s">
        <v>176</v>
      </c>
      <c r="B95" s="12"/>
      <c r="C95" s="32" t="s">
        <v>177</v>
      </c>
      <c r="D95" s="63" t="s">
        <v>140</v>
      </c>
      <c r="E95" s="40">
        <v>1</v>
      </c>
    </row>
    <row r="96" spans="1:5" s="37" customFormat="1" ht="12.75">
      <c r="A96" s="31" t="s">
        <v>178</v>
      </c>
      <c r="B96" s="27" t="s">
        <v>179</v>
      </c>
      <c r="C96" s="32" t="s">
        <v>180</v>
      </c>
      <c r="D96" s="29" t="s">
        <v>50</v>
      </c>
      <c r="E96" s="33">
        <v>109</v>
      </c>
    </row>
    <row r="97" spans="1:5" s="37" customFormat="1" ht="12.75">
      <c r="A97" s="31" t="s">
        <v>181</v>
      </c>
      <c r="B97" s="27" t="s">
        <v>179</v>
      </c>
      <c r="C97" s="32" t="s">
        <v>182</v>
      </c>
      <c r="D97" s="29" t="s">
        <v>140</v>
      </c>
      <c r="E97" s="40">
        <v>4</v>
      </c>
    </row>
    <row r="98" spans="1:5" s="37" customFormat="1" ht="12.75">
      <c r="A98" s="21" t="s">
        <v>9</v>
      </c>
      <c r="B98" s="22" t="s">
        <v>183</v>
      </c>
      <c r="C98" s="23" t="s">
        <v>184</v>
      </c>
      <c r="D98" s="24"/>
      <c r="E98" s="64"/>
    </row>
    <row r="99" spans="1:5" s="37" customFormat="1" ht="12.75">
      <c r="A99" s="26" t="s">
        <v>185</v>
      </c>
      <c r="B99" s="27" t="s">
        <v>186</v>
      </c>
      <c r="C99" s="28" t="s">
        <v>187</v>
      </c>
      <c r="D99" s="29"/>
      <c r="E99" s="33"/>
    </row>
    <row r="100" spans="1:7" s="37" customFormat="1" ht="12.75">
      <c r="A100" s="31" t="s">
        <v>188</v>
      </c>
      <c r="B100" s="29"/>
      <c r="C100" s="32" t="s">
        <v>189</v>
      </c>
      <c r="D100" s="29" t="s">
        <v>23</v>
      </c>
      <c r="E100" s="40">
        <f>E111+E112+E109</f>
        <v>10689.37</v>
      </c>
      <c r="G100" s="65"/>
    </row>
    <row r="101" spans="1:7" s="37" customFormat="1" ht="12.75">
      <c r="A101" s="26" t="s">
        <v>190</v>
      </c>
      <c r="B101" s="27" t="s">
        <v>191</v>
      </c>
      <c r="C101" s="28" t="s">
        <v>192</v>
      </c>
      <c r="D101" s="29"/>
      <c r="E101" s="40"/>
      <c r="G101" s="65"/>
    </row>
    <row r="102" spans="1:7" s="37" customFormat="1" ht="12.75">
      <c r="A102" s="66" t="s">
        <v>193</v>
      </c>
      <c r="B102" s="27"/>
      <c r="C102" s="32" t="s">
        <v>194</v>
      </c>
      <c r="D102" s="29" t="s">
        <v>23</v>
      </c>
      <c r="E102" s="40">
        <f>E107+E108</f>
        <v>8776.970000000001</v>
      </c>
      <c r="G102" s="65"/>
    </row>
    <row r="103" spans="1:7" s="37" customFormat="1" ht="12.75">
      <c r="A103" s="66" t="s">
        <v>195</v>
      </c>
      <c r="B103" s="29"/>
      <c r="C103" s="32" t="s">
        <v>196</v>
      </c>
      <c r="D103" s="29" t="s">
        <v>23</v>
      </c>
      <c r="E103" s="40">
        <f>E124+E127</f>
        <v>8478.67</v>
      </c>
      <c r="G103" s="65"/>
    </row>
    <row r="104" spans="1:7" s="37" customFormat="1" ht="12.75">
      <c r="A104" s="66" t="s">
        <v>197</v>
      </c>
      <c r="B104" s="29"/>
      <c r="C104" s="32" t="s">
        <v>198</v>
      </c>
      <c r="D104" s="29" t="s">
        <v>23</v>
      </c>
      <c r="E104" s="40">
        <f>E103</f>
        <v>8478.67</v>
      </c>
      <c r="G104" s="65"/>
    </row>
    <row r="105" spans="1:7" s="37" customFormat="1" ht="12.75">
      <c r="A105" s="66" t="s">
        <v>199</v>
      </c>
      <c r="B105" s="29"/>
      <c r="C105" s="32" t="s">
        <v>200</v>
      </c>
      <c r="D105" s="29" t="s">
        <v>23</v>
      </c>
      <c r="E105" s="40">
        <f>E102</f>
        <v>8776.970000000001</v>
      </c>
      <c r="G105" s="65"/>
    </row>
    <row r="106" spans="1:5" s="37" customFormat="1" ht="12.75">
      <c r="A106" s="26" t="s">
        <v>201</v>
      </c>
      <c r="B106" s="27" t="s">
        <v>202</v>
      </c>
      <c r="C106" s="28" t="s">
        <v>203</v>
      </c>
      <c r="D106" s="29"/>
      <c r="E106" s="33"/>
    </row>
    <row r="107" spans="1:5" s="37" customFormat="1" ht="12.75">
      <c r="A107" s="66" t="s">
        <v>204</v>
      </c>
      <c r="B107" s="29"/>
      <c r="C107" s="32" t="s">
        <v>205</v>
      </c>
      <c r="D107" s="29" t="s">
        <v>23</v>
      </c>
      <c r="E107" s="40">
        <f>E124+298.3</f>
        <v>8103.27</v>
      </c>
    </row>
    <row r="108" spans="1:5" s="37" customFormat="1" ht="12.75">
      <c r="A108" s="66" t="s">
        <v>206</v>
      </c>
      <c r="B108" s="29"/>
      <c r="C108" s="32" t="s">
        <v>207</v>
      </c>
      <c r="D108" s="29" t="s">
        <v>23</v>
      </c>
      <c r="E108" s="40">
        <v>673.7</v>
      </c>
    </row>
    <row r="109" spans="1:5" s="37" customFormat="1" ht="12.75">
      <c r="A109" s="66" t="s">
        <v>208</v>
      </c>
      <c r="B109" s="29"/>
      <c r="C109" s="32" t="s">
        <v>209</v>
      </c>
      <c r="D109" s="29" t="s">
        <v>23</v>
      </c>
      <c r="E109" s="40">
        <v>2069.5</v>
      </c>
    </row>
    <row r="110" spans="1:5" s="37" customFormat="1" ht="12.75">
      <c r="A110" s="26" t="s">
        <v>210</v>
      </c>
      <c r="B110" s="27" t="s">
        <v>211</v>
      </c>
      <c r="C110" s="28" t="s">
        <v>212</v>
      </c>
      <c r="D110" s="29"/>
      <c r="E110" s="40"/>
    </row>
    <row r="111" spans="1:5" s="37" customFormat="1" ht="12.75">
      <c r="A111" s="31" t="s">
        <v>213</v>
      </c>
      <c r="B111" s="29"/>
      <c r="C111" s="32" t="s">
        <v>214</v>
      </c>
      <c r="D111" s="29" t="s">
        <v>23</v>
      </c>
      <c r="E111" s="40">
        <v>673.7</v>
      </c>
    </row>
    <row r="112" spans="1:5" s="37" customFormat="1" ht="12.75">
      <c r="A112" s="31" t="s">
        <v>215</v>
      </c>
      <c r="B112" s="29"/>
      <c r="C112" s="32" t="s">
        <v>216</v>
      </c>
      <c r="D112" s="29" t="s">
        <v>23</v>
      </c>
      <c r="E112" s="40">
        <f>8401.57-82.8*5.5</f>
        <v>7946.17</v>
      </c>
    </row>
    <row r="113" spans="1:5" s="37" customFormat="1" ht="12.75">
      <c r="A113" s="22">
        <v>6</v>
      </c>
      <c r="B113" s="22" t="s">
        <v>217</v>
      </c>
      <c r="C113" s="23" t="s">
        <v>218</v>
      </c>
      <c r="D113" s="23"/>
      <c r="E113" s="23"/>
    </row>
    <row r="114" spans="1:5" s="37" customFormat="1" ht="12.75">
      <c r="A114" s="31" t="s">
        <v>219</v>
      </c>
      <c r="B114" s="29"/>
      <c r="C114" s="32" t="s">
        <v>220</v>
      </c>
      <c r="D114" s="29" t="s">
        <v>23</v>
      </c>
      <c r="E114" s="40">
        <f>6.2*82.8</f>
        <v>513.36</v>
      </c>
    </row>
    <row r="115" spans="1:5" s="37" customFormat="1" ht="12.75">
      <c r="A115" s="31" t="s">
        <v>221</v>
      </c>
      <c r="B115" s="29"/>
      <c r="C115" s="32" t="s">
        <v>222</v>
      </c>
      <c r="D115" s="29" t="s">
        <v>23</v>
      </c>
      <c r="E115" s="40">
        <f>E114</f>
        <v>513.36</v>
      </c>
    </row>
    <row r="116" spans="1:5" s="37" customFormat="1" ht="12.75">
      <c r="A116" s="31" t="s">
        <v>223</v>
      </c>
      <c r="B116" s="29"/>
      <c r="C116" s="32" t="s">
        <v>224</v>
      </c>
      <c r="D116" s="29" t="s">
        <v>23</v>
      </c>
      <c r="E116" s="40">
        <f>6.7*82.8</f>
        <v>554.76</v>
      </c>
    </row>
    <row r="117" spans="1:5" s="37" customFormat="1" ht="12.75">
      <c r="A117" s="31" t="s">
        <v>225</v>
      </c>
      <c r="B117" s="29"/>
      <c r="C117" s="32" t="s">
        <v>226</v>
      </c>
      <c r="D117" s="29" t="s">
        <v>23</v>
      </c>
      <c r="E117" s="40">
        <f>E114</f>
        <v>513.36</v>
      </c>
    </row>
    <row r="118" spans="1:5" s="37" customFormat="1" ht="12.75">
      <c r="A118" s="31" t="s">
        <v>227</v>
      </c>
      <c r="B118" s="29"/>
      <c r="C118" s="32" t="s">
        <v>228</v>
      </c>
      <c r="D118" s="29" t="s">
        <v>23</v>
      </c>
      <c r="E118" s="40">
        <f>14.4*82.8</f>
        <v>1192.32</v>
      </c>
    </row>
    <row r="119" spans="1:5" s="37" customFormat="1" ht="12.75">
      <c r="A119" s="31" t="s">
        <v>229</v>
      </c>
      <c r="B119" s="29"/>
      <c r="C119" s="32" t="s">
        <v>230</v>
      </c>
      <c r="D119" s="29" t="s">
        <v>53</v>
      </c>
      <c r="E119" s="40">
        <f>6.36*82.8</f>
        <v>526.61</v>
      </c>
    </row>
    <row r="120" spans="1:5" s="37" customFormat="1" ht="12.75">
      <c r="A120" s="31" t="s">
        <v>231</v>
      </c>
      <c r="B120" s="29"/>
      <c r="C120" s="32" t="s">
        <v>232</v>
      </c>
      <c r="D120" s="29" t="s">
        <v>23</v>
      </c>
      <c r="E120" s="40">
        <f>82.8*5.7</f>
        <v>471.96</v>
      </c>
    </row>
    <row r="121" spans="1:5" s="37" customFormat="1" ht="12.75">
      <c r="A121" s="31" t="s">
        <v>233</v>
      </c>
      <c r="B121" s="29"/>
      <c r="C121" s="32" t="s">
        <v>234</v>
      </c>
      <c r="D121" s="29" t="s">
        <v>23</v>
      </c>
      <c r="E121" s="40">
        <f>5.7*82.8</f>
        <v>471.96</v>
      </c>
    </row>
    <row r="122" spans="1:5" ht="12.75">
      <c r="A122" s="21">
        <v>7</v>
      </c>
      <c r="B122" s="22" t="s">
        <v>235</v>
      </c>
      <c r="C122" s="23" t="s">
        <v>236</v>
      </c>
      <c r="D122" s="24"/>
      <c r="E122" s="24"/>
    </row>
    <row r="123" spans="1:5" ht="12.75">
      <c r="A123" s="26" t="s">
        <v>237</v>
      </c>
      <c r="B123" s="27" t="s">
        <v>238</v>
      </c>
      <c r="C123" s="28" t="s">
        <v>239</v>
      </c>
      <c r="D123" s="29"/>
      <c r="E123" s="33"/>
    </row>
    <row r="124" spans="1:5" ht="12.75">
      <c r="A124" s="31" t="s">
        <v>240</v>
      </c>
      <c r="B124" s="27"/>
      <c r="C124" s="67" t="s">
        <v>241</v>
      </c>
      <c r="D124" s="29" t="s">
        <v>23</v>
      </c>
      <c r="E124" s="33">
        <f>E125+149.2</f>
        <v>7804.97</v>
      </c>
    </row>
    <row r="125" spans="1:5" ht="12.75">
      <c r="A125" s="31" t="s">
        <v>242</v>
      </c>
      <c r="B125" s="27"/>
      <c r="C125" s="32" t="s">
        <v>243</v>
      </c>
      <c r="D125" s="29" t="s">
        <v>23</v>
      </c>
      <c r="E125" s="33">
        <v>7655.77</v>
      </c>
    </row>
    <row r="126" spans="1:5" ht="12.75">
      <c r="A126" s="31" t="s">
        <v>244</v>
      </c>
      <c r="B126" s="27"/>
      <c r="C126" s="32" t="s">
        <v>245</v>
      </c>
      <c r="D126" s="29" t="s">
        <v>23</v>
      </c>
      <c r="E126" s="33">
        <f>E111</f>
        <v>673.7</v>
      </c>
    </row>
    <row r="127" spans="1:5" ht="12.75">
      <c r="A127" s="31" t="s">
        <v>246</v>
      </c>
      <c r="B127" s="27"/>
      <c r="C127" s="32" t="s">
        <v>247</v>
      </c>
      <c r="D127" s="29" t="s">
        <v>23</v>
      </c>
      <c r="E127" s="33">
        <f>E111</f>
        <v>673.7</v>
      </c>
    </row>
    <row r="128" spans="1:5" ht="12.75">
      <c r="A128" s="21">
        <v>8</v>
      </c>
      <c r="B128" s="22" t="s">
        <v>248</v>
      </c>
      <c r="C128" s="68" t="s">
        <v>249</v>
      </c>
      <c r="D128" s="69"/>
      <c r="E128" s="70"/>
    </row>
    <row r="129" spans="1:5" ht="12.75">
      <c r="A129" s="71" t="s">
        <v>250</v>
      </c>
      <c r="B129" s="72" t="s">
        <v>251</v>
      </c>
      <c r="C129" s="44" t="s">
        <v>252</v>
      </c>
      <c r="D129" s="29"/>
      <c r="E129" s="33"/>
    </row>
    <row r="130" spans="1:5" ht="12.75">
      <c r="A130" s="31" t="s">
        <v>253</v>
      </c>
      <c r="B130" s="29"/>
      <c r="C130" s="73" t="s">
        <v>254</v>
      </c>
      <c r="D130" s="29" t="s">
        <v>26</v>
      </c>
      <c r="E130" s="33">
        <v>14</v>
      </c>
    </row>
    <row r="131" spans="1:5" ht="12.75">
      <c r="A131" s="31" t="s">
        <v>255</v>
      </c>
      <c r="B131" s="29"/>
      <c r="C131" s="73" t="s">
        <v>256</v>
      </c>
      <c r="D131" s="29" t="s">
        <v>26</v>
      </c>
      <c r="E131" s="33">
        <v>15</v>
      </c>
    </row>
    <row r="132" spans="1:5" ht="12.75">
      <c r="A132" s="31" t="s">
        <v>257</v>
      </c>
      <c r="B132" s="29"/>
      <c r="C132" s="73" t="s">
        <v>258</v>
      </c>
      <c r="D132" s="29" t="s">
        <v>26</v>
      </c>
      <c r="E132" s="33">
        <v>1</v>
      </c>
    </row>
    <row r="133" spans="1:5" ht="12.75">
      <c r="A133" s="26" t="s">
        <v>259</v>
      </c>
      <c r="B133" s="12" t="s">
        <v>260</v>
      </c>
      <c r="C133" s="74" t="s">
        <v>261</v>
      </c>
      <c r="D133" s="29"/>
      <c r="E133" s="40"/>
    </row>
    <row r="134" spans="1:5" ht="12.75">
      <c r="A134" s="31" t="s">
        <v>262</v>
      </c>
      <c r="B134" s="12"/>
      <c r="C134" s="75" t="s">
        <v>263</v>
      </c>
      <c r="D134" s="29" t="s">
        <v>50</v>
      </c>
      <c r="E134" s="40">
        <v>181</v>
      </c>
    </row>
    <row r="135" spans="1:5" ht="12.75">
      <c r="A135" s="21">
        <v>9</v>
      </c>
      <c r="B135" s="22" t="s">
        <v>264</v>
      </c>
      <c r="C135" s="23" t="s">
        <v>265</v>
      </c>
      <c r="D135" s="23"/>
      <c r="E135" s="23"/>
    </row>
    <row r="136" spans="1:5" ht="12.75">
      <c r="A136" s="26" t="s">
        <v>266</v>
      </c>
      <c r="B136" s="27" t="s">
        <v>267</v>
      </c>
      <c r="C136" s="28" t="s">
        <v>268</v>
      </c>
      <c r="D136" s="29"/>
      <c r="E136" s="40"/>
    </row>
    <row r="137" spans="1:5" ht="12.75">
      <c r="A137" s="31" t="s">
        <v>269</v>
      </c>
      <c r="B137" s="29"/>
      <c r="C137" s="76" t="s">
        <v>270</v>
      </c>
      <c r="D137" s="29" t="s">
        <v>23</v>
      </c>
      <c r="E137" s="40">
        <v>5866.4</v>
      </c>
    </row>
    <row r="138" spans="1:5" ht="12.75">
      <c r="A138" s="26" t="s">
        <v>271</v>
      </c>
      <c r="B138" s="27" t="s">
        <v>179</v>
      </c>
      <c r="C138" s="28" t="s">
        <v>272</v>
      </c>
      <c r="D138" s="29"/>
      <c r="E138" s="40"/>
    </row>
    <row r="139" spans="1:5" ht="12.75">
      <c r="A139" s="31" t="s">
        <v>273</v>
      </c>
      <c r="B139" s="29"/>
      <c r="C139" s="32" t="s">
        <v>274</v>
      </c>
      <c r="D139" s="29" t="s">
        <v>26</v>
      </c>
      <c r="E139" s="40">
        <v>97</v>
      </c>
    </row>
    <row r="140" spans="1:5" ht="12.75">
      <c r="A140" s="31" t="s">
        <v>275</v>
      </c>
      <c r="B140" s="29"/>
      <c r="C140" s="32" t="s">
        <v>276</v>
      </c>
      <c r="D140" s="29" t="s">
        <v>23</v>
      </c>
      <c r="E140" s="40">
        <v>42</v>
      </c>
    </row>
    <row r="141" spans="1:5" ht="12.75">
      <c r="A141" s="21">
        <v>10</v>
      </c>
      <c r="B141" s="22" t="s">
        <v>277</v>
      </c>
      <c r="C141" s="77" t="s">
        <v>278</v>
      </c>
      <c r="D141" s="78"/>
      <c r="E141" s="79"/>
    </row>
    <row r="142" spans="1:5" ht="12.75">
      <c r="A142" s="26" t="s">
        <v>279</v>
      </c>
      <c r="B142" s="12" t="s">
        <v>280</v>
      </c>
      <c r="C142" s="80" t="s">
        <v>281</v>
      </c>
      <c r="D142" s="63"/>
      <c r="E142" s="81"/>
    </row>
    <row r="143" spans="1:5" ht="12.75">
      <c r="A143" s="31" t="s">
        <v>282</v>
      </c>
      <c r="B143" s="63"/>
      <c r="C143" s="82" t="s">
        <v>283</v>
      </c>
      <c r="D143" s="63" t="s">
        <v>17</v>
      </c>
      <c r="E143" s="33">
        <f>E13</f>
        <v>1.49</v>
      </c>
    </row>
    <row r="144" spans="1:5" s="37" customFormat="1" ht="12.75">
      <c r="A144"/>
      <c r="B144"/>
      <c r="C144"/>
      <c r="D144"/>
      <c r="E144"/>
    </row>
    <row r="145" spans="1:5" s="37" customFormat="1" ht="12.75">
      <c r="A145"/>
      <c r="B145"/>
      <c r="C145"/>
      <c r="D145"/>
      <c r="E145"/>
    </row>
    <row r="146" spans="1:5" s="37" customFormat="1" ht="12.75">
      <c r="A146"/>
      <c r="B146"/>
      <c r="C146"/>
      <c r="D146"/>
      <c r="E146"/>
    </row>
    <row r="147" spans="1:5" s="37" customFormat="1" ht="12.75">
      <c r="A147"/>
      <c r="B147"/>
      <c r="C147"/>
      <c r="D147"/>
      <c r="E147"/>
    </row>
    <row r="148" spans="1:5" s="37" customFormat="1" ht="12.75">
      <c r="A148"/>
      <c r="B148"/>
      <c r="C148"/>
      <c r="D148"/>
      <c r="E148"/>
    </row>
    <row r="149" spans="1:5" s="37" customFormat="1" ht="12.75">
      <c r="A149"/>
      <c r="B149"/>
      <c r="C149"/>
      <c r="D149"/>
      <c r="E149"/>
    </row>
    <row r="150" spans="1:5" ht="12.75">
      <c r="A150" s="83"/>
      <c r="B150" s="84"/>
      <c r="C150" s="85"/>
      <c r="D150" s="86"/>
      <c r="E150" s="87"/>
    </row>
    <row r="151" spans="1:5" ht="12.75">
      <c r="A151" s="83"/>
      <c r="B151" s="84"/>
      <c r="C151" s="85"/>
      <c r="D151" s="86"/>
      <c r="E151" s="87"/>
    </row>
    <row r="152" spans="1:5" ht="12.75">
      <c r="A152" s="83"/>
      <c r="B152" s="84"/>
      <c r="C152" s="85"/>
      <c r="D152" s="86"/>
      <c r="E152" s="87"/>
    </row>
    <row r="153" spans="1:5" ht="12.75">
      <c r="A153" s="83"/>
      <c r="B153" s="84"/>
      <c r="C153" s="85"/>
      <c r="D153" s="86"/>
      <c r="E153" s="87"/>
    </row>
    <row r="154" spans="1:5" ht="12.75">
      <c r="A154" s="83"/>
      <c r="B154" s="84"/>
      <c r="C154" s="85"/>
      <c r="D154" s="86"/>
      <c r="E154" s="87"/>
    </row>
    <row r="155" spans="1:5" ht="12.75">
      <c r="A155" s="83"/>
      <c r="B155" s="84"/>
      <c r="C155" s="85"/>
      <c r="D155" s="86"/>
      <c r="E155" s="87"/>
    </row>
    <row r="156" spans="1:5" ht="12.75">
      <c r="A156" s="83"/>
      <c r="B156" s="84"/>
      <c r="C156" s="85"/>
      <c r="D156" s="86"/>
      <c r="E156" s="87"/>
    </row>
    <row r="157" spans="1:5" ht="12.75">
      <c r="A157" s="83"/>
      <c r="B157" s="84"/>
      <c r="C157" s="85"/>
      <c r="D157" s="86"/>
      <c r="E157" s="87"/>
    </row>
    <row r="158" spans="1:5" ht="12.75">
      <c r="A158" s="83"/>
      <c r="B158" s="84"/>
      <c r="C158" s="85"/>
      <c r="D158" s="86"/>
      <c r="E158" s="87"/>
    </row>
    <row r="159" spans="1:5" ht="12.75">
      <c r="A159" s="83"/>
      <c r="B159" s="84"/>
      <c r="C159" s="85"/>
      <c r="D159" s="86"/>
      <c r="E159" s="87"/>
    </row>
    <row r="160" spans="1:5" ht="12.75">
      <c r="A160" s="83"/>
      <c r="B160" s="84"/>
      <c r="C160" s="85"/>
      <c r="D160" s="86"/>
      <c r="E160" s="87"/>
    </row>
    <row r="161" spans="1:5" ht="12.75">
      <c r="A161" s="83"/>
      <c r="B161" s="84"/>
      <c r="C161" s="85"/>
      <c r="D161" s="86"/>
      <c r="E161" s="87"/>
    </row>
    <row r="162" spans="1:5" ht="12.75">
      <c r="A162" s="83"/>
      <c r="B162" s="84"/>
      <c r="C162" s="85"/>
      <c r="D162" s="86"/>
      <c r="E162" s="87"/>
    </row>
    <row r="163" spans="1:5" ht="12.75">
      <c r="A163" s="83"/>
      <c r="B163" s="84"/>
      <c r="C163" s="85"/>
      <c r="D163" s="86"/>
      <c r="E163" s="87"/>
    </row>
    <row r="164" spans="1:5" ht="12.75">
      <c r="A164" s="83"/>
      <c r="B164" s="84"/>
      <c r="C164" s="85"/>
      <c r="D164" s="86"/>
      <c r="E164" s="87"/>
    </row>
    <row r="165" spans="1:5" ht="12.75">
      <c r="A165" s="83"/>
      <c r="B165" s="84"/>
      <c r="C165" s="85"/>
      <c r="D165" s="86"/>
      <c r="E165" s="87"/>
    </row>
    <row r="166" spans="1:5" ht="12.75">
      <c r="A166" s="83"/>
      <c r="B166" s="84"/>
      <c r="C166" s="85"/>
      <c r="D166" s="86"/>
      <c r="E166" s="87"/>
    </row>
    <row r="167" spans="1:5" ht="12.75">
      <c r="A167" s="83"/>
      <c r="B167" s="84"/>
      <c r="C167" s="85"/>
      <c r="D167" s="86"/>
      <c r="E167" s="87"/>
    </row>
    <row r="168" spans="1:5" ht="12.75">
      <c r="A168" s="83"/>
      <c r="B168" s="84"/>
      <c r="C168" s="85"/>
      <c r="D168" s="86"/>
      <c r="E168" s="87"/>
    </row>
    <row r="169" spans="1:5" ht="12.75">
      <c r="A169" s="83"/>
      <c r="B169" s="84"/>
      <c r="C169" s="85"/>
      <c r="D169" s="86"/>
      <c r="E169" s="87"/>
    </row>
    <row r="170" spans="1:5" ht="12.75">
      <c r="A170" s="83"/>
      <c r="B170" s="84"/>
      <c r="C170" s="85"/>
      <c r="D170" s="86"/>
      <c r="E170" s="87"/>
    </row>
    <row r="171" spans="1:5" ht="12.75">
      <c r="A171" s="83"/>
      <c r="B171" s="84"/>
      <c r="C171" s="85"/>
      <c r="D171" s="86"/>
      <c r="E171" s="87"/>
    </row>
    <row r="172" spans="1:5" ht="12.75">
      <c r="A172" s="83"/>
      <c r="B172" s="84"/>
      <c r="C172" s="85"/>
      <c r="D172" s="86"/>
      <c r="E172" s="87"/>
    </row>
    <row r="173" spans="1:5" ht="12.75">
      <c r="A173" s="83"/>
      <c r="B173" s="84"/>
      <c r="C173" s="85"/>
      <c r="D173" s="86"/>
      <c r="E173" s="87"/>
    </row>
    <row r="174" spans="1:5" ht="12.75">
      <c r="A174" s="83"/>
      <c r="B174" s="84"/>
      <c r="C174" s="85"/>
      <c r="D174" s="86"/>
      <c r="E174" s="87"/>
    </row>
    <row r="175" spans="1:5" ht="12.75">
      <c r="A175" s="83"/>
      <c r="B175" s="84"/>
      <c r="C175" s="85"/>
      <c r="D175" s="86"/>
      <c r="E175" s="87"/>
    </row>
    <row r="176" spans="1:5" ht="12.75">
      <c r="A176" s="83"/>
      <c r="B176" s="84"/>
      <c r="C176" s="85"/>
      <c r="D176" s="86"/>
      <c r="E176" s="87"/>
    </row>
    <row r="177" spans="1:5" ht="12.75">
      <c r="A177" s="83"/>
      <c r="B177" s="84"/>
      <c r="C177" s="85"/>
      <c r="D177" s="86"/>
      <c r="E177" s="87"/>
    </row>
    <row r="178" spans="1:5" ht="12.75">
      <c r="A178" s="83"/>
      <c r="B178" s="84"/>
      <c r="C178" s="85"/>
      <c r="D178" s="86"/>
      <c r="E178" s="87"/>
    </row>
    <row r="179" spans="1:5" ht="12.75">
      <c r="A179" s="83"/>
      <c r="B179" s="84"/>
      <c r="C179" s="85"/>
      <c r="D179" s="86"/>
      <c r="E179" s="87"/>
    </row>
    <row r="180" spans="1:5" ht="12.75">
      <c r="A180" s="83"/>
      <c r="B180" s="84"/>
      <c r="C180" s="85"/>
      <c r="D180" s="86"/>
      <c r="E180" s="87"/>
    </row>
    <row r="181" spans="1:5" ht="12.75">
      <c r="A181" s="83"/>
      <c r="B181" s="84"/>
      <c r="C181" s="85"/>
      <c r="D181" s="86"/>
      <c r="E181" s="87"/>
    </row>
    <row r="182" spans="1:5" ht="12.75">
      <c r="A182" s="83"/>
      <c r="B182" s="84"/>
      <c r="C182" s="85"/>
      <c r="D182" s="86"/>
      <c r="E182" s="87"/>
    </row>
    <row r="183" spans="1:5" ht="12.75">
      <c r="A183" s="83"/>
      <c r="B183" s="84"/>
      <c r="C183" s="85"/>
      <c r="D183" s="86"/>
      <c r="E183" s="87"/>
    </row>
    <row r="184" spans="1:5" ht="12.75">
      <c r="A184" s="83"/>
      <c r="B184" s="84"/>
      <c r="C184" s="85"/>
      <c r="D184" s="86"/>
      <c r="E184" s="87"/>
    </row>
    <row r="185" spans="1:5" ht="12.75">
      <c r="A185" s="83"/>
      <c r="B185" s="84"/>
      <c r="C185" s="85"/>
      <c r="D185" s="86"/>
      <c r="E185" s="87"/>
    </row>
    <row r="186" spans="1:5" ht="12.75">
      <c r="A186" s="83"/>
      <c r="B186" s="84"/>
      <c r="C186" s="85"/>
      <c r="D186" s="86"/>
      <c r="E186" s="87"/>
    </row>
    <row r="187" spans="1:5" ht="12.75">
      <c r="A187" s="83"/>
      <c r="B187" s="84"/>
      <c r="C187" s="85"/>
      <c r="D187" s="86"/>
      <c r="E187" s="87"/>
    </row>
    <row r="188" spans="1:5" ht="12.75">
      <c r="A188" s="83"/>
      <c r="B188" s="84"/>
      <c r="C188" s="85"/>
      <c r="D188" s="86"/>
      <c r="E188" s="87"/>
    </row>
    <row r="189" spans="1:5" ht="12.75">
      <c r="A189" s="83"/>
      <c r="B189" s="84"/>
      <c r="C189" s="85"/>
      <c r="D189" s="86"/>
      <c r="E189" s="87"/>
    </row>
    <row r="190" spans="1:5" ht="12.75">
      <c r="A190" s="83"/>
      <c r="B190" s="84"/>
      <c r="C190" s="85"/>
      <c r="D190" s="86"/>
      <c r="E190" s="87"/>
    </row>
    <row r="191" spans="1:5" ht="12.75">
      <c r="A191" s="83"/>
      <c r="B191" s="84"/>
      <c r="C191" s="85"/>
      <c r="D191" s="86"/>
      <c r="E191" s="87"/>
    </row>
    <row r="192" spans="1:5" ht="12.75">
      <c r="A192" s="83"/>
      <c r="B192" s="84"/>
      <c r="C192" s="85"/>
      <c r="D192" s="86"/>
      <c r="E192" s="87"/>
    </row>
    <row r="193" spans="1:5" ht="12.75">
      <c r="A193" s="83"/>
      <c r="B193" s="84"/>
      <c r="C193" s="85"/>
      <c r="D193" s="86"/>
      <c r="E193" s="87"/>
    </row>
    <row r="194" spans="1:5" ht="12.75">
      <c r="A194" s="83"/>
      <c r="B194" s="84"/>
      <c r="C194" s="85"/>
      <c r="D194" s="86"/>
      <c r="E194" s="87"/>
    </row>
    <row r="195" spans="1:5" ht="12.75">
      <c r="A195" s="83"/>
      <c r="B195" s="84"/>
      <c r="C195" s="85"/>
      <c r="D195" s="86"/>
      <c r="E195" s="87"/>
    </row>
    <row r="196" spans="1:5" ht="12.75">
      <c r="A196" s="83"/>
      <c r="B196" s="84"/>
      <c r="C196" s="85"/>
      <c r="D196" s="86"/>
      <c r="E196" s="87"/>
    </row>
    <row r="197" spans="1:5" ht="12.75">
      <c r="A197" s="83"/>
      <c r="B197" s="84"/>
      <c r="C197" s="85"/>
      <c r="D197" s="86"/>
      <c r="E197" s="87"/>
    </row>
    <row r="198" spans="1:5" ht="12.75">
      <c r="A198" s="83"/>
      <c r="B198" s="84"/>
      <c r="C198" s="85"/>
      <c r="D198" s="86"/>
      <c r="E198" s="87"/>
    </row>
    <row r="199" spans="1:5" ht="12.75">
      <c r="A199" s="83"/>
      <c r="B199" s="84"/>
      <c r="C199" s="85"/>
      <c r="D199" s="86"/>
      <c r="E199" s="87"/>
    </row>
    <row r="200" spans="1:5" ht="12.75">
      <c r="A200" s="83"/>
      <c r="B200" s="84"/>
      <c r="C200" s="85"/>
      <c r="D200" s="86"/>
      <c r="E200" s="87"/>
    </row>
    <row r="201" spans="1:5" ht="12.75">
      <c r="A201" s="83"/>
      <c r="B201" s="84"/>
      <c r="C201" s="85"/>
      <c r="D201" s="86"/>
      <c r="E201" s="87"/>
    </row>
    <row r="202" spans="1:5" ht="12.75">
      <c r="A202" s="83"/>
      <c r="B202" s="84"/>
      <c r="C202" s="85"/>
      <c r="D202" s="86"/>
      <c r="E202" s="87"/>
    </row>
    <row r="203" spans="1:5" ht="12.75">
      <c r="A203" s="83"/>
      <c r="B203" s="84"/>
      <c r="C203" s="85"/>
      <c r="D203" s="86"/>
      <c r="E203" s="87"/>
    </row>
    <row r="204" spans="1:5" ht="12.75">
      <c r="A204" s="83"/>
      <c r="B204" s="84"/>
      <c r="C204" s="85"/>
      <c r="D204" s="86"/>
      <c r="E204" s="87"/>
    </row>
    <row r="205" spans="1:5" ht="12.75">
      <c r="A205" s="83"/>
      <c r="B205" s="84"/>
      <c r="C205" s="85"/>
      <c r="D205" s="86"/>
      <c r="E205" s="87"/>
    </row>
    <row r="206" spans="1:5" ht="12.75">
      <c r="A206" s="83"/>
      <c r="B206" s="84"/>
      <c r="C206" s="85"/>
      <c r="D206" s="86"/>
      <c r="E206" s="87"/>
    </row>
    <row r="207" spans="1:5" ht="12.75">
      <c r="A207" s="83"/>
      <c r="B207" s="84"/>
      <c r="C207" s="85"/>
      <c r="D207" s="86"/>
      <c r="E207" s="87"/>
    </row>
    <row r="208" spans="1:5" ht="12.75">
      <c r="A208" s="83"/>
      <c r="B208" s="84"/>
      <c r="C208" s="85"/>
      <c r="D208" s="86"/>
      <c r="E208" s="87"/>
    </row>
    <row r="209" spans="1:5" ht="12.75">
      <c r="A209" s="83"/>
      <c r="B209" s="84"/>
      <c r="C209" s="85"/>
      <c r="D209" s="86"/>
      <c r="E209" s="87"/>
    </row>
    <row r="210" spans="1:5" ht="12.75">
      <c r="A210" s="83"/>
      <c r="B210" s="84"/>
      <c r="C210" s="85"/>
      <c r="D210" s="86"/>
      <c r="E210" s="87"/>
    </row>
    <row r="211" spans="1:5" ht="12.75">
      <c r="A211" s="83"/>
      <c r="B211" s="84"/>
      <c r="C211" s="85"/>
      <c r="D211" s="86"/>
      <c r="E211" s="87"/>
    </row>
    <row r="212" spans="1:5" ht="12.75">
      <c r="A212" s="83"/>
      <c r="B212" s="84"/>
      <c r="C212" s="85"/>
      <c r="D212" s="86"/>
      <c r="E212" s="87"/>
    </row>
    <row r="213" spans="1:5" ht="12.75">
      <c r="A213" s="83"/>
      <c r="B213" s="84"/>
      <c r="C213" s="85"/>
      <c r="D213" s="86"/>
      <c r="E213" s="87"/>
    </row>
    <row r="214" spans="1:5" ht="12.75">
      <c r="A214" s="83"/>
      <c r="B214" s="84"/>
      <c r="C214" s="85"/>
      <c r="D214" s="86"/>
      <c r="E214" s="87"/>
    </row>
    <row r="215" spans="1:5" ht="12.75">
      <c r="A215" s="83"/>
      <c r="B215" s="84"/>
      <c r="C215" s="85"/>
      <c r="D215" s="86"/>
      <c r="E215" s="87"/>
    </row>
    <row r="216" spans="1:5" ht="12.75">
      <c r="A216" s="83"/>
      <c r="B216" s="84"/>
      <c r="C216" s="85"/>
      <c r="D216" s="86"/>
      <c r="E216" s="87"/>
    </row>
    <row r="217" spans="1:5" ht="12.75">
      <c r="A217" s="83"/>
      <c r="B217" s="84"/>
      <c r="C217" s="85"/>
      <c r="D217" s="86"/>
      <c r="E217" s="87"/>
    </row>
    <row r="218" spans="1:5" ht="12.75">
      <c r="A218" s="83"/>
      <c r="B218" s="84"/>
      <c r="C218" s="85"/>
      <c r="D218" s="86"/>
      <c r="E218" s="87"/>
    </row>
    <row r="219" spans="1:5" ht="12.75">
      <c r="A219" s="83"/>
      <c r="B219" s="84"/>
      <c r="C219" s="85"/>
      <c r="D219" s="86"/>
      <c r="E219" s="87"/>
    </row>
    <row r="220" spans="1:5" ht="12.75">
      <c r="A220" s="83"/>
      <c r="B220" s="84"/>
      <c r="C220" s="85"/>
      <c r="D220" s="86"/>
      <c r="E220" s="87"/>
    </row>
    <row r="221" spans="1:5" ht="12.75">
      <c r="A221" s="83"/>
      <c r="B221" s="84"/>
      <c r="C221" s="85"/>
      <c r="D221" s="86"/>
      <c r="E221" s="87"/>
    </row>
    <row r="222" spans="1:5" ht="12.75">
      <c r="A222" s="83"/>
      <c r="B222" s="84"/>
      <c r="C222" s="85"/>
      <c r="D222" s="86"/>
      <c r="E222" s="87"/>
    </row>
    <row r="223" spans="1:5" ht="12.75">
      <c r="A223" s="83"/>
      <c r="B223" s="84"/>
      <c r="C223" s="85"/>
      <c r="D223" s="86"/>
      <c r="E223" s="87"/>
    </row>
  </sheetData>
  <sheetProtection selectLockedCells="1" selectUnlockedCells="1"/>
  <mergeCells count="12">
    <mergeCell ref="A2:E2"/>
    <mergeCell ref="A3:E3"/>
    <mergeCell ref="A4:E4"/>
    <mergeCell ref="A5:E5"/>
    <mergeCell ref="A6:E6"/>
    <mergeCell ref="A7:A9"/>
    <mergeCell ref="B7:B9"/>
    <mergeCell ref="C7:C9"/>
    <mergeCell ref="D7:D9"/>
    <mergeCell ref="E7:E9"/>
    <mergeCell ref="A79:A80"/>
    <mergeCell ref="B79:B80"/>
  </mergeCells>
  <printOptions horizontalCentered="1"/>
  <pageMargins left="0.7875" right="0.31527777777777777" top="0.6694444444444444" bottom="0.2361111111111111" header="0.5118055555555555" footer="0.5118055555555555"/>
  <pageSetup firstPageNumber="1" useFirstPageNumber="1" horizontalDpi="300" verticalDpi="300" orientation="portrait" paperSize="9" scale="50"/>
  <rowBreaks count="2" manualBreakCount="2">
    <brk id="66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>Rafał </cp:lastModifiedBy>
  <cp:lastPrinted>2019-10-29T07:47:48Z</cp:lastPrinted>
  <dcterms:created xsi:type="dcterms:W3CDTF">2016-04-11T13:57:03Z</dcterms:created>
  <dcterms:modified xsi:type="dcterms:W3CDTF">2022-11-26T20:53:37Z</dcterms:modified>
  <cp:category/>
  <cp:version/>
  <cp:contentType/>
  <cp:contentStatus/>
  <cp:revision>113</cp:revision>
</cp:coreProperties>
</file>