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8" yWindow="-108" windowWidth="23256" windowHeight="12456"/>
  </bookViews>
  <sheets>
    <sheet name="OSIR" sheetId="2" r:id="rId1"/>
  </sheets>
  <calcPr calcId="124519"/>
</workbook>
</file>

<file path=xl/calcChain.xml><?xml version="1.0" encoding="utf-8"?>
<calcChain xmlns="http://schemas.openxmlformats.org/spreadsheetml/2006/main">
  <c r="K18" i="2"/>
  <c r="N8" l="1"/>
  <c r="N10"/>
  <c r="N19" s="1"/>
  <c r="N6"/>
  <c r="N20" s="1"/>
  <c r="M7"/>
  <c r="M8"/>
  <c r="M9"/>
  <c r="M10"/>
  <c r="M11"/>
  <c r="M12"/>
  <c r="M13"/>
  <c r="M14"/>
  <c r="M6"/>
  <c r="N18"/>
  <c r="L20"/>
  <c r="K16"/>
  <c r="L18"/>
  <c r="K20"/>
  <c r="L17"/>
  <c r="K17"/>
  <c r="L16"/>
  <c r="M18" l="1"/>
  <c r="M20"/>
  <c r="N16"/>
  <c r="M19"/>
  <c r="M17"/>
  <c r="N17"/>
  <c r="N21" s="1"/>
  <c r="M16"/>
  <c r="K19"/>
  <c r="L19"/>
  <c r="L21" s="1"/>
  <c r="M21" l="1"/>
  <c r="M22" s="1"/>
  <c r="K21"/>
  <c r="K22" s="1"/>
</calcChain>
</file>

<file path=xl/sharedStrings.xml><?xml version="1.0" encoding="utf-8"?>
<sst xmlns="http://schemas.openxmlformats.org/spreadsheetml/2006/main" count="87" uniqueCount="52">
  <si>
    <t>Lp.</t>
  </si>
  <si>
    <t>Numer licznika</t>
  </si>
  <si>
    <t>NIP</t>
  </si>
  <si>
    <t>REGON</t>
  </si>
  <si>
    <t>C11</t>
  </si>
  <si>
    <t>C21</t>
  </si>
  <si>
    <t>C12a</t>
  </si>
  <si>
    <t>Zużycie Taryfa C21</t>
  </si>
  <si>
    <t>Zużycie Taryfa C11</t>
  </si>
  <si>
    <t>RAZEM</t>
  </si>
  <si>
    <t>OSiR Stargard Sp. z o.o./ WO- Pływalnia ul. Szczecińska 35, 73-110 Stargard</t>
  </si>
  <si>
    <t>OSiR Stargard Sp. z o.o./ Stadion, ul. Sportowa 1, 73-110 Stargard</t>
  </si>
  <si>
    <t>OSiR Stargard Sp. o.o./ Stadion ul. Sportowa, 73-110 Stargard</t>
  </si>
  <si>
    <t>OSiR Stargard Sp. z o.o./ Stadion ul. Ceglana 1, 73-110 Stargard</t>
  </si>
  <si>
    <t>OSiR Stargard Sp. o.o. / Trybuna Sportowa ul. Bułgarska nr działki 118, 73-110 Stargard</t>
  </si>
  <si>
    <t>OSiR Stargard Sp. z o.o./ WO-40740, Euroboisko, ul. Bułgarska nr działki 118, 73-110 Stargard</t>
  </si>
  <si>
    <t>OSiR Stargard Sp. z o.o./ WO-40760, Hotel i Hala Sportowa, ul. Pierwszej Brygady 1, 73-110 Stargard</t>
  </si>
  <si>
    <t>OSiR Stargard Sp. o.o. /WO-40750, Hala Sportowa, ul. Pierwszej Brygady 1, 73-110 Stargard</t>
  </si>
  <si>
    <t>OSiR Stargard Sp. o.o./Plac Budowy, ul. Ceglana, 73-110 Stargard</t>
  </si>
  <si>
    <t>B22</t>
  </si>
  <si>
    <t>590310600030132957</t>
  </si>
  <si>
    <t>590310600000022608</t>
  </si>
  <si>
    <t xml:space="preserve"> 590310600000022592</t>
  </si>
  <si>
    <t>590310600000022585</t>
  </si>
  <si>
    <t>590310600002258623</t>
  </si>
  <si>
    <t xml:space="preserve"> 590310600000190321</t>
  </si>
  <si>
    <t xml:space="preserve"> 590310600000190291</t>
  </si>
  <si>
    <t xml:space="preserve"> 590310600000190307</t>
  </si>
  <si>
    <t>590310600030018541</t>
  </si>
  <si>
    <t>PPE</t>
  </si>
  <si>
    <t>Zużycie Taryfa C12a szczyt / pozaszczyt</t>
  </si>
  <si>
    <t>Zużycie Taryfa B22 szczyt / pozaszczyt</t>
  </si>
  <si>
    <t>Uwaga:</t>
  </si>
  <si>
    <t>Zamawiający, nazwa obiektu</t>
  </si>
  <si>
    <t>Rodzaj umowy - obecny sprzedawca</t>
  </si>
  <si>
    <t>Termin ważności umowy sprzedaży</t>
  </si>
  <si>
    <t>Grupa taryfowa</t>
  </si>
  <si>
    <t>Moc umowna</t>
  </si>
  <si>
    <t>320765396</t>
  </si>
  <si>
    <t>Szacunkowe zużycie energii 12 m-cy szczytowa/całodobowa [MWh]</t>
  </si>
  <si>
    <t xml:space="preserve">Szacunkowe zużycie energii 12 m-cy pozaszczytowa [MWh] </t>
  </si>
  <si>
    <t>na czas nieokreślony</t>
  </si>
  <si>
    <t>rezerwowa ENEA S.A.</t>
  </si>
  <si>
    <t>Szacunkowe zużycie energii 10/2023-12/2024 szczytowa/całodobowa [MWh]</t>
  </si>
  <si>
    <t xml:space="preserve">Szacunkowe zużycie energii 10/2023-12/2024 pozaszczytowa [MWh] </t>
  </si>
  <si>
    <t>Szacunkowe zużycie za 15 miesięcy</t>
  </si>
  <si>
    <t>brak umowy</t>
  </si>
  <si>
    <t>OSiR Stargard Sp. o.o./LODOWISKO, 73-110 Stargard</t>
  </si>
  <si>
    <t>brak</t>
  </si>
  <si>
    <t>Z uwagi na planowane uruchomienie w sezonie zimowym 2023/2024 nowego obiektu Lodowiska, dla któego na dzień ogłoszenia postępowania brak jest zawartej umowy dystrybucji energii, w w/w wykazie uwzględniono prognozowane zużycie przez nowy PPE w grupie taryfowej C21 z mocą umowną 150kW w wysokości ok. 50 MWh (łącznie ok. 400 MWh) w m-cach 10-12/2023, 01-03/2024, oraz 11-12/2024</t>
  </si>
  <si>
    <t>Załącznik nr 6 do SWZ
na zakup energii elektrycznej dla 
Ośrodka Sportu i Rekreacji OSiR Stargard Sp. z o.o.</t>
  </si>
  <si>
    <r>
      <t xml:space="preserve">WYKAZ PUNKTÓW POBORU ENERGII ELEKTRYCZNEJ - OSiR Stargard Sp. z o.o. - </t>
    </r>
    <r>
      <rPr>
        <b/>
        <sz val="10"/>
        <color rgb="FFFF0000"/>
        <rFont val="Arial"/>
        <family val="2"/>
        <charset val="238"/>
      </rPr>
      <t>na okres 10/2023 - 12/2024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</si>
</sst>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\ &quot;zł&quot;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 wrapText="1"/>
    </xf>
    <xf numFmtId="0" fontId="12" fillId="0" borderId="2" xfId="0" applyFont="1" applyBorder="1"/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11" fillId="0" borderId="3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/>
    <xf numFmtId="164" fontId="1" fillId="0" borderId="0" xfId="1" applyNumberFormat="1"/>
    <xf numFmtId="166" fontId="1" fillId="0" borderId="0" xfId="1" applyNumberFormat="1"/>
    <xf numFmtId="166" fontId="5" fillId="0" borderId="0" xfId="1" applyNumberFormat="1" applyFont="1"/>
    <xf numFmtId="0" fontId="5" fillId="0" borderId="0" xfId="1" applyFont="1"/>
    <xf numFmtId="0" fontId="5" fillId="0" borderId="0" xfId="0" applyFon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/>
    <xf numFmtId="2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55" zoomScaleNormal="55" workbookViewId="0">
      <selection activeCell="P4" sqref="P1:P1048576"/>
    </sheetView>
  </sheetViews>
  <sheetFormatPr defaultRowHeight="13.2"/>
  <cols>
    <col min="1" max="1" width="4.44140625" customWidth="1"/>
    <col min="2" max="2" width="32.109375" customWidth="1"/>
    <col min="3" max="3" width="10.6640625" customWidth="1"/>
    <col min="4" max="4" width="11.88671875" customWidth="1"/>
    <col min="5" max="5" width="8.44140625" customWidth="1"/>
    <col min="6" max="6" width="12.6640625" customWidth="1"/>
    <col min="7" max="8" width="11.5546875" customWidth="1"/>
    <col min="9" max="9" width="9.88671875" style="1" customWidth="1"/>
    <col min="10" max="10" width="34.33203125" customWidth="1"/>
    <col min="11" max="11" width="10.5546875" bestFit="1" customWidth="1"/>
    <col min="12" max="12" width="12.109375" customWidth="1"/>
    <col min="13" max="13" width="11.33203125" customWidth="1"/>
    <col min="14" max="14" width="12.33203125" customWidth="1"/>
    <col min="16" max="16" width="11.6640625" customWidth="1"/>
  </cols>
  <sheetData>
    <row r="1" spans="1:18">
      <c r="A1" s="74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8" ht="30.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>
      <c r="A3" s="79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"/>
    </row>
    <row r="4" spans="1:18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2"/>
    </row>
    <row r="5" spans="1:18" s="23" customFormat="1" ht="48">
      <c r="A5" s="15" t="s">
        <v>0</v>
      </c>
      <c r="B5" s="15" t="s">
        <v>33</v>
      </c>
      <c r="C5" s="53" t="s">
        <v>34</v>
      </c>
      <c r="D5" s="15" t="s">
        <v>35</v>
      </c>
      <c r="E5" s="53" t="s">
        <v>36</v>
      </c>
      <c r="F5" s="53" t="s">
        <v>37</v>
      </c>
      <c r="G5" s="15" t="s">
        <v>1</v>
      </c>
      <c r="H5" s="15" t="s">
        <v>2</v>
      </c>
      <c r="I5" s="8" t="s">
        <v>3</v>
      </c>
      <c r="J5" s="32" t="s">
        <v>29</v>
      </c>
      <c r="K5" s="31" t="s">
        <v>39</v>
      </c>
      <c r="L5" s="31" t="s">
        <v>40</v>
      </c>
      <c r="M5" s="31" t="s">
        <v>43</v>
      </c>
      <c r="N5" s="31" t="s">
        <v>44</v>
      </c>
      <c r="P5" s="33"/>
      <c r="Q5" s="21"/>
      <c r="R5" s="28"/>
    </row>
    <row r="6" spans="1:18" s="33" customFormat="1" ht="22.8">
      <c r="A6" s="6">
        <v>1</v>
      </c>
      <c r="B6" s="6" t="s">
        <v>10</v>
      </c>
      <c r="C6" s="16" t="s">
        <v>42</v>
      </c>
      <c r="D6" s="6" t="s">
        <v>41</v>
      </c>
      <c r="E6" s="19" t="s">
        <v>19</v>
      </c>
      <c r="F6" s="19">
        <v>400</v>
      </c>
      <c r="G6" s="19">
        <v>10169572</v>
      </c>
      <c r="H6" s="19">
        <v>8542367178</v>
      </c>
      <c r="I6" s="16" t="s">
        <v>38</v>
      </c>
      <c r="J6" s="20" t="s">
        <v>20</v>
      </c>
      <c r="K6" s="73">
        <v>452.61399999999998</v>
      </c>
      <c r="L6" s="73">
        <v>1125.001</v>
      </c>
      <c r="M6" s="73">
        <f>1.25*K6</f>
        <v>565.76749999999993</v>
      </c>
      <c r="N6" s="73">
        <f>1.25*L6</f>
        <v>1406.25125</v>
      </c>
      <c r="O6" s="22"/>
      <c r="P6" s="24"/>
      <c r="Q6" s="26"/>
      <c r="R6" s="26"/>
    </row>
    <row r="7" spans="1:18" s="33" customFormat="1" ht="22.8">
      <c r="A7" s="6">
        <v>2</v>
      </c>
      <c r="B7" s="6" t="s">
        <v>11</v>
      </c>
      <c r="C7" s="16" t="s">
        <v>42</v>
      </c>
      <c r="D7" s="6" t="s">
        <v>41</v>
      </c>
      <c r="E7" s="19" t="s">
        <v>6</v>
      </c>
      <c r="F7" s="19">
        <v>27</v>
      </c>
      <c r="G7" s="19">
        <v>56195333</v>
      </c>
      <c r="H7" s="19">
        <v>8542367178</v>
      </c>
      <c r="I7" s="16" t="s">
        <v>38</v>
      </c>
      <c r="J7" s="16" t="s">
        <v>21</v>
      </c>
      <c r="K7" s="73">
        <v>0.90300000000000002</v>
      </c>
      <c r="L7" s="73">
        <v>3.7530000000000001</v>
      </c>
      <c r="M7" s="73">
        <f>1.25*K7</f>
        <v>1.1287500000000001</v>
      </c>
      <c r="N7" s="73"/>
      <c r="O7" s="23"/>
      <c r="Q7" s="26"/>
      <c r="R7" s="26"/>
    </row>
    <row r="8" spans="1:18" s="33" customFormat="1" ht="22.8">
      <c r="A8" s="6">
        <v>3</v>
      </c>
      <c r="B8" s="6" t="s">
        <v>12</v>
      </c>
      <c r="C8" s="16" t="s">
        <v>42</v>
      </c>
      <c r="D8" s="6" t="s">
        <v>41</v>
      </c>
      <c r="E8" s="19" t="s">
        <v>4</v>
      </c>
      <c r="F8" s="19">
        <v>27</v>
      </c>
      <c r="G8" s="19">
        <v>56072635</v>
      </c>
      <c r="H8" s="19">
        <v>8542367178</v>
      </c>
      <c r="I8" s="16" t="s">
        <v>38</v>
      </c>
      <c r="J8" s="16" t="s">
        <v>22</v>
      </c>
      <c r="K8" s="73">
        <v>4.3600000000000003</v>
      </c>
      <c r="L8" s="48"/>
      <c r="M8" s="73">
        <f>1.25*K8</f>
        <v>5.45</v>
      </c>
      <c r="N8" s="73">
        <f>1.25*L8</f>
        <v>0</v>
      </c>
      <c r="O8" s="23"/>
      <c r="Q8" s="26"/>
      <c r="R8" s="26"/>
    </row>
    <row r="9" spans="1:18" s="33" customFormat="1" ht="22.8">
      <c r="A9" s="6">
        <v>4</v>
      </c>
      <c r="B9" s="6" t="s">
        <v>13</v>
      </c>
      <c r="C9" s="16" t="s">
        <v>42</v>
      </c>
      <c r="D9" s="6" t="s">
        <v>41</v>
      </c>
      <c r="E9" s="19" t="s">
        <v>4</v>
      </c>
      <c r="F9" s="19">
        <v>27</v>
      </c>
      <c r="G9" s="19">
        <v>56072712</v>
      </c>
      <c r="H9" s="19">
        <v>8542367178</v>
      </c>
      <c r="I9" s="16" t="s">
        <v>38</v>
      </c>
      <c r="J9" s="16" t="s">
        <v>23</v>
      </c>
      <c r="K9" s="73">
        <v>11.005000000000001</v>
      </c>
      <c r="L9" s="48"/>
      <c r="M9" s="73">
        <f t="shared" ref="M9:M14" si="0">1.25*K9</f>
        <v>13.756250000000001</v>
      </c>
      <c r="N9" s="73"/>
      <c r="O9" s="22"/>
      <c r="P9" s="24"/>
      <c r="Q9" s="26"/>
      <c r="R9" s="26"/>
    </row>
    <row r="10" spans="1:18" s="33" customFormat="1" ht="34.200000000000003">
      <c r="A10" s="6">
        <v>5</v>
      </c>
      <c r="B10" s="6" t="s">
        <v>14</v>
      </c>
      <c r="C10" s="16" t="s">
        <v>42</v>
      </c>
      <c r="D10" s="6" t="s">
        <v>41</v>
      </c>
      <c r="E10" s="19" t="s">
        <v>6</v>
      </c>
      <c r="F10" s="19">
        <v>12</v>
      </c>
      <c r="G10" s="19">
        <v>83050418</v>
      </c>
      <c r="H10" s="19">
        <v>8542367178</v>
      </c>
      <c r="I10" s="16" t="s">
        <v>38</v>
      </c>
      <c r="J10" s="16" t="s">
        <v>24</v>
      </c>
      <c r="K10" s="73">
        <v>0.26200000000000001</v>
      </c>
      <c r="L10" s="73">
        <v>0.89900000000000002</v>
      </c>
      <c r="M10" s="73">
        <f t="shared" si="0"/>
        <v>0.32750000000000001</v>
      </c>
      <c r="N10" s="73">
        <f t="shared" ref="N10" si="1">1.25*L10</f>
        <v>1.12375</v>
      </c>
      <c r="O10" s="23"/>
      <c r="Q10" s="26"/>
      <c r="R10" s="26"/>
    </row>
    <row r="11" spans="1:18" s="33" customFormat="1" ht="34.200000000000003">
      <c r="A11" s="6">
        <v>6</v>
      </c>
      <c r="B11" s="6" t="s">
        <v>15</v>
      </c>
      <c r="C11" s="16" t="s">
        <v>42</v>
      </c>
      <c r="D11" s="6" t="s">
        <v>41</v>
      </c>
      <c r="E11" s="19" t="s">
        <v>5</v>
      </c>
      <c r="F11" s="19">
        <v>50</v>
      </c>
      <c r="G11" s="19">
        <v>51163147</v>
      </c>
      <c r="H11" s="19">
        <v>8542367178</v>
      </c>
      <c r="I11" s="16" t="s">
        <v>38</v>
      </c>
      <c r="J11" s="16" t="s">
        <v>25</v>
      </c>
      <c r="K11" s="73">
        <v>19.169</v>
      </c>
      <c r="L11" s="48"/>
      <c r="M11" s="73">
        <f t="shared" si="0"/>
        <v>23.96125</v>
      </c>
      <c r="N11" s="73"/>
      <c r="O11" s="23"/>
      <c r="Q11" s="26"/>
      <c r="R11" s="26"/>
    </row>
    <row r="12" spans="1:18" s="33" customFormat="1" ht="34.200000000000003">
      <c r="A12" s="6">
        <v>7</v>
      </c>
      <c r="B12" s="6" t="s">
        <v>16</v>
      </c>
      <c r="C12" s="16" t="s">
        <v>42</v>
      </c>
      <c r="D12" s="6" t="s">
        <v>41</v>
      </c>
      <c r="E12" s="19" t="s">
        <v>5</v>
      </c>
      <c r="F12" s="19">
        <v>45</v>
      </c>
      <c r="G12" s="19">
        <v>96860777</v>
      </c>
      <c r="H12" s="19">
        <v>8542367178</v>
      </c>
      <c r="I12" s="16" t="s">
        <v>38</v>
      </c>
      <c r="J12" s="16" t="s">
        <v>26</v>
      </c>
      <c r="K12" s="73">
        <v>72.486000000000004</v>
      </c>
      <c r="L12" s="48"/>
      <c r="M12" s="73">
        <f t="shared" si="0"/>
        <v>90.607500000000002</v>
      </c>
      <c r="N12" s="73"/>
      <c r="O12" s="23"/>
      <c r="Q12" s="26"/>
      <c r="R12" s="26"/>
    </row>
    <row r="13" spans="1:18" s="33" customFormat="1" ht="34.200000000000003">
      <c r="A13" s="6">
        <v>8</v>
      </c>
      <c r="B13" s="6" t="s">
        <v>17</v>
      </c>
      <c r="C13" s="16" t="s">
        <v>42</v>
      </c>
      <c r="D13" s="6" t="s">
        <v>41</v>
      </c>
      <c r="E13" s="19" t="s">
        <v>5</v>
      </c>
      <c r="F13" s="19">
        <v>30</v>
      </c>
      <c r="G13" s="19">
        <v>96588402</v>
      </c>
      <c r="H13" s="19">
        <v>8542367178</v>
      </c>
      <c r="I13" s="16" t="s">
        <v>38</v>
      </c>
      <c r="J13" s="16" t="s">
        <v>27</v>
      </c>
      <c r="K13" s="73">
        <v>12.863</v>
      </c>
      <c r="L13" s="48"/>
      <c r="M13" s="73">
        <f t="shared" si="0"/>
        <v>16.078749999999999</v>
      </c>
      <c r="N13" s="73"/>
      <c r="O13" s="23"/>
      <c r="Q13" s="26"/>
      <c r="R13" s="26"/>
    </row>
    <row r="14" spans="1:18" s="33" customFormat="1" ht="22.8">
      <c r="A14" s="6">
        <v>9</v>
      </c>
      <c r="B14" s="6" t="s">
        <v>18</v>
      </c>
      <c r="C14" s="16" t="s">
        <v>42</v>
      </c>
      <c r="D14" s="6" t="s">
        <v>41</v>
      </c>
      <c r="E14" s="19" t="s">
        <v>4</v>
      </c>
      <c r="F14" s="19">
        <v>12</v>
      </c>
      <c r="G14" s="19">
        <v>13041634</v>
      </c>
      <c r="H14" s="19">
        <v>8542367178</v>
      </c>
      <c r="I14" s="16" t="s">
        <v>38</v>
      </c>
      <c r="J14" s="16" t="s">
        <v>28</v>
      </c>
      <c r="K14" s="73">
        <v>2.5990000000000002</v>
      </c>
      <c r="L14" s="48"/>
      <c r="M14" s="73">
        <f t="shared" si="0"/>
        <v>3.2487500000000002</v>
      </c>
      <c r="N14" s="73"/>
      <c r="O14" s="22"/>
      <c r="Q14" s="26"/>
      <c r="R14" s="26"/>
    </row>
    <row r="15" spans="1:18" s="71" customFormat="1" ht="22.8">
      <c r="A15" s="64">
        <v>10</v>
      </c>
      <c r="B15" s="6" t="s">
        <v>47</v>
      </c>
      <c r="C15" s="10" t="s">
        <v>46</v>
      </c>
      <c r="D15" s="65" t="s">
        <v>48</v>
      </c>
      <c r="E15" s="64" t="s">
        <v>5</v>
      </c>
      <c r="F15" s="64">
        <v>150</v>
      </c>
      <c r="G15" s="66" t="s">
        <v>48</v>
      </c>
      <c r="H15" s="64" t="s">
        <v>48</v>
      </c>
      <c r="I15" s="67" t="s">
        <v>48</v>
      </c>
      <c r="J15" s="68" t="s">
        <v>48</v>
      </c>
      <c r="K15" s="69"/>
      <c r="L15" s="4"/>
      <c r="M15" s="69">
        <v>400</v>
      </c>
      <c r="N15" s="4"/>
      <c r="O15" s="70"/>
      <c r="Q15" s="72"/>
      <c r="R15" s="14"/>
    </row>
    <row r="16" spans="1:18">
      <c r="A16" s="3"/>
      <c r="B16" s="9"/>
      <c r="C16" s="10"/>
      <c r="D16" s="13"/>
      <c r="E16" s="3"/>
      <c r="F16" s="3"/>
      <c r="G16" s="12"/>
      <c r="H16" s="3"/>
      <c r="I16" s="11"/>
      <c r="J16" s="5" t="s">
        <v>9</v>
      </c>
      <c r="K16" s="49">
        <f>SUM(K6:K14)</f>
        <v>576.26100000000008</v>
      </c>
      <c r="L16" s="49">
        <f>SUM(L6:L14)</f>
        <v>1129.6529999999998</v>
      </c>
      <c r="M16" s="49">
        <f>SUM(M6:M14)</f>
        <v>720.32624999999985</v>
      </c>
      <c r="N16" s="49">
        <f>SUM(N6:N14)</f>
        <v>1407.375</v>
      </c>
      <c r="Q16" s="27"/>
      <c r="R16" s="27"/>
    </row>
    <row r="17" spans="1:18">
      <c r="A17" s="34"/>
      <c r="B17" s="35" t="s">
        <v>8</v>
      </c>
      <c r="C17" s="16"/>
      <c r="D17" s="36"/>
      <c r="E17" s="37"/>
      <c r="F17" s="37"/>
      <c r="G17" s="38"/>
      <c r="H17" s="34"/>
      <c r="I17" s="39"/>
      <c r="J17" s="40"/>
      <c r="K17" s="50">
        <f>SUM(K8,K9,K14)</f>
        <v>17.964000000000002</v>
      </c>
      <c r="L17" s="50">
        <f>SUM(L8,L9,L14)</f>
        <v>0</v>
      </c>
      <c r="M17" s="50">
        <f>SUM(M8,M9,M14)</f>
        <v>22.455000000000002</v>
      </c>
      <c r="N17" s="50">
        <f>SUM(N8,N9,N14)</f>
        <v>0</v>
      </c>
      <c r="Q17" s="26"/>
      <c r="R17" s="26"/>
    </row>
    <row r="18" spans="1:18">
      <c r="A18" s="34"/>
      <c r="B18" s="35" t="s">
        <v>7</v>
      </c>
      <c r="C18" s="20"/>
      <c r="D18" s="41"/>
      <c r="E18" s="37"/>
      <c r="F18" s="37"/>
      <c r="G18" s="34"/>
      <c r="H18" s="34"/>
      <c r="I18" s="39"/>
      <c r="J18" s="42"/>
      <c r="K18" s="51">
        <f>SUM(K11,K12,K13)</f>
        <v>104.518</v>
      </c>
      <c r="L18" s="51">
        <f>SUM(L11,L12,L13)</f>
        <v>0</v>
      </c>
      <c r="M18" s="51">
        <f>SUM(M11,M12,M13,M15)</f>
        <v>530.64750000000004</v>
      </c>
      <c r="N18" s="51">
        <f>SUM(N11,N12,N13)</f>
        <v>0</v>
      </c>
      <c r="Q18" s="29"/>
      <c r="R18" s="29"/>
    </row>
    <row r="19" spans="1:18">
      <c r="A19" s="41"/>
      <c r="B19" s="43" t="s">
        <v>30</v>
      </c>
      <c r="C19" s="20"/>
      <c r="D19" s="41"/>
      <c r="E19" s="37"/>
      <c r="F19" s="37"/>
      <c r="G19" s="34"/>
      <c r="H19" s="34"/>
      <c r="I19" s="44"/>
      <c r="J19" s="45"/>
      <c r="K19" s="52">
        <f>SUM(K7,K10)</f>
        <v>1.165</v>
      </c>
      <c r="L19" s="52">
        <f>SUM(L7,L10)</f>
        <v>4.6520000000000001</v>
      </c>
      <c r="M19" s="52">
        <f>SUM(M7,M10)</f>
        <v>1.4562500000000003</v>
      </c>
      <c r="N19" s="52">
        <f>SUM(N7,N10)</f>
        <v>1.12375</v>
      </c>
      <c r="Q19" s="29"/>
      <c r="R19" s="25"/>
    </row>
    <row r="20" spans="1:18">
      <c r="A20" s="34"/>
      <c r="B20" s="43" t="s">
        <v>31</v>
      </c>
      <c r="C20" s="20"/>
      <c r="D20" s="41"/>
      <c r="E20" s="37"/>
      <c r="F20" s="37"/>
      <c r="G20" s="34"/>
      <c r="H20" s="34"/>
      <c r="I20" s="44"/>
      <c r="J20" s="45"/>
      <c r="K20" s="52">
        <f>SUM(K6)</f>
        <v>452.61399999999998</v>
      </c>
      <c r="L20" s="52">
        <f>SUM(L6)</f>
        <v>1125.001</v>
      </c>
      <c r="M20" s="52">
        <f>SUM(M6)</f>
        <v>565.76749999999993</v>
      </c>
      <c r="N20" s="52">
        <f>SUM(N6)</f>
        <v>1406.25125</v>
      </c>
      <c r="Q20" s="29"/>
      <c r="R20" s="25"/>
    </row>
    <row r="21" spans="1:18">
      <c r="A21" s="34"/>
      <c r="B21" s="46" t="s">
        <v>45</v>
      </c>
      <c r="C21" s="20"/>
      <c r="D21" s="41"/>
      <c r="E21" s="37"/>
      <c r="F21" s="37"/>
      <c r="G21" s="34"/>
      <c r="H21" s="34"/>
      <c r="I21" s="44"/>
      <c r="J21" s="45"/>
      <c r="K21" s="47">
        <f>SUM(K17:K20)</f>
        <v>576.26099999999997</v>
      </c>
      <c r="L21" s="47">
        <f>SUM(L17:L20)</f>
        <v>1129.653</v>
      </c>
      <c r="M21" s="47">
        <f>SUM(M17:M20)</f>
        <v>1120.3262500000001</v>
      </c>
      <c r="N21" s="47">
        <f>SUM(N17:N20)</f>
        <v>1407.375</v>
      </c>
      <c r="Q21" s="30"/>
      <c r="R21" s="30"/>
    </row>
    <row r="22" spans="1:18" ht="15.6">
      <c r="A22" s="17"/>
      <c r="B22" s="2"/>
      <c r="C22" s="2"/>
      <c r="D22" s="2"/>
      <c r="E22" s="2"/>
      <c r="F22" s="2"/>
      <c r="G22" s="2"/>
      <c r="H22" s="2"/>
      <c r="I22" s="2"/>
      <c r="J22" s="18" t="s">
        <v>9</v>
      </c>
      <c r="K22" s="81">
        <f>SUM(K21:L21)</f>
        <v>1705.914</v>
      </c>
      <c r="L22" s="82"/>
      <c r="M22" s="81">
        <f>SUM(M21:N21)</f>
        <v>2527.7012500000001</v>
      </c>
      <c r="N22" s="82"/>
      <c r="Q22" s="78"/>
      <c r="R22" s="78"/>
    </row>
    <row r="23" spans="1:18">
      <c r="A23" s="2" t="s">
        <v>32</v>
      </c>
    </row>
    <row r="24" spans="1:18">
      <c r="A24" s="63"/>
      <c r="B24" s="54"/>
      <c r="C24" s="54"/>
      <c r="D24" s="55"/>
      <c r="E24" s="54"/>
      <c r="F24" s="55"/>
      <c r="G24" s="55"/>
      <c r="H24" s="55"/>
      <c r="I24" s="55"/>
      <c r="J24" s="55"/>
      <c r="K24" s="55"/>
      <c r="L24" s="55"/>
      <c r="M24" s="62"/>
      <c r="N24" s="62"/>
    </row>
    <row r="25" spans="1:18" ht="43.5" customHeight="1">
      <c r="A25" s="76" t="s">
        <v>49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1"/>
    </row>
    <row r="26" spans="1:1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>
      <c r="A27" s="56"/>
      <c r="B27" s="56"/>
      <c r="C27" s="56"/>
      <c r="D27" s="56"/>
      <c r="E27" s="56"/>
      <c r="F27" s="58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>
      <c r="A28" s="56"/>
      <c r="B28" s="56"/>
      <c r="C28" s="56"/>
      <c r="D28" s="56"/>
      <c r="E28" s="56"/>
      <c r="F28" s="58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6"/>
      <c r="P29" s="56"/>
      <c r="Q29" s="56"/>
      <c r="R29" s="56"/>
    </row>
    <row r="30" spans="1:18">
      <c r="A30" s="56"/>
      <c r="B30" s="56"/>
      <c r="C30" s="60"/>
      <c r="D30" s="60"/>
      <c r="E30" s="56"/>
      <c r="F30" s="5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</sheetData>
  <mergeCells count="6">
    <mergeCell ref="A1:N2"/>
    <mergeCell ref="A25:N25"/>
    <mergeCell ref="Q22:R22"/>
    <mergeCell ref="A3:K4"/>
    <mergeCell ref="K22:L22"/>
    <mergeCell ref="M22:N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Honorata Siry-Jabłońska</cp:lastModifiedBy>
  <cp:lastPrinted>2022-09-06T11:50:41Z</cp:lastPrinted>
  <dcterms:created xsi:type="dcterms:W3CDTF">2010-08-11T14:06:59Z</dcterms:created>
  <dcterms:modified xsi:type="dcterms:W3CDTF">2023-07-17T19:41:27Z</dcterms:modified>
</cp:coreProperties>
</file>