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ut3616\Desktop\10_WOG_25\10_WOG_25_ZSE\2023 załaczniki\"/>
    </mc:Choice>
  </mc:AlternateContent>
  <bookViews>
    <workbookView xWindow="480" yWindow="105" windowWidth="18240" windowHeight="11775" firstSheet="4" activeTab="4"/>
  </bookViews>
  <sheets>
    <sheet name="Numeracja dokumentów" sheetId="24" r:id="rId1"/>
    <sheet name="Wycena SOI PRZYKŁAD" sheetId="1" state="hidden" r:id="rId2"/>
    <sheet name="Oferta wykonawcy -CALOŚC -zal 1" sheetId="26" r:id="rId3"/>
    <sheet name="Oferta wykonawcy PRZYKŁAD" sheetId="16" state="hidden" r:id="rId4"/>
    <sheet name="Wzór Harmonogramu WZÓR-zal 3" sheetId="15" r:id="rId5"/>
    <sheet name="Wzór Harmonogramu PRZYKŁAD" sheetId="11" state="hidden" r:id="rId6"/>
    <sheet name="Zest do fakt konserw PRZYKŁAD" sheetId="12" state="hidden" r:id="rId7"/>
    <sheet name="Zest do fakt naprawy PRZYKŁAD" sheetId="20" state="hidden" r:id="rId8"/>
    <sheet name="Raport PRZYKŁAD" sheetId="13" state="hidden" r:id="rId9"/>
  </sheets>
  <definedNames>
    <definedName name="_xlnm.Print_Area" localSheetId="2">'Oferta wykonawcy -CALOŚC -zal 1'!$A$1:$Q$45</definedName>
    <definedName name="_xlnm.Print_Area" localSheetId="4">'Wzór Harmonogramu WZÓR-zal 3'!$A$1:$AO$51</definedName>
    <definedName name="_xlnm.Print_Titles" localSheetId="2">'Oferta wykonawcy -CALOŚC -zal 1'!$11:$14</definedName>
    <definedName name="_xlnm.Print_Titles" localSheetId="3">'Oferta wykonawcy PRZYKŁAD'!$11:$14</definedName>
    <definedName name="_xlnm.Print_Titles" localSheetId="8">'Raport PRZYKŁAD'!$15:$18</definedName>
    <definedName name="_xlnm.Print_Titles" localSheetId="1">'Wycena SOI PRZYKŁAD'!$10:$13</definedName>
    <definedName name="_xlnm.Print_Titles" localSheetId="5">'Wzór Harmonogramu PRZYKŁAD'!$12:$16</definedName>
    <definedName name="_xlnm.Print_Titles" localSheetId="4">'Wzór Harmonogramu WZÓR-zal 3'!$12:$16</definedName>
    <definedName name="_xlnm.Print_Titles" localSheetId="6">'Zest do fakt konserw PRZYKŁAD'!$20:$23</definedName>
    <definedName name="_xlnm.Print_Titles" localSheetId="7">'Zest do fakt naprawy PRZYKŁAD'!$17:$20</definedName>
  </definedNames>
  <calcPr calcId="162913"/>
</workbook>
</file>

<file path=xl/calcChain.xml><?xml version="1.0" encoding="utf-8"?>
<calcChain xmlns="http://schemas.openxmlformats.org/spreadsheetml/2006/main">
  <c r="AO44" i="15" l="1"/>
  <c r="AO45" i="15"/>
  <c r="AO46" i="15"/>
  <c r="AO47" i="15"/>
  <c r="M43" i="15" l="1"/>
  <c r="N43" i="15"/>
  <c r="O43" i="15"/>
  <c r="P43" i="15"/>
  <c r="Q43" i="15"/>
  <c r="R43" i="15"/>
  <c r="T43" i="15"/>
  <c r="U43" i="15"/>
  <c r="V43" i="15"/>
  <c r="W43" i="15"/>
  <c r="X43" i="15"/>
  <c r="Y43" i="15"/>
  <c r="Z43" i="15"/>
  <c r="AA43" i="15"/>
  <c r="AB43" i="15"/>
  <c r="AC43" i="15"/>
  <c r="AD43" i="15"/>
  <c r="AF43" i="15"/>
  <c r="AG43" i="15"/>
  <c r="AH43" i="15"/>
  <c r="AI43" i="15"/>
  <c r="AJ43" i="15"/>
  <c r="AT47" i="15" l="1"/>
  <c r="AT46" i="15"/>
  <c r="AT45" i="15"/>
  <c r="AT44" i="15" s="1"/>
  <c r="S43" i="15" l="1"/>
  <c r="AE43" i="15"/>
  <c r="Q22" i="20" l="1"/>
  <c r="R22" i="20" s="1"/>
  <c r="Q23" i="20"/>
  <c r="R23" i="20" s="1"/>
  <c r="Q24" i="20"/>
  <c r="R24" i="20" s="1"/>
  <c r="Q25" i="20"/>
  <c r="R25" i="20" s="1"/>
  <c r="Q21" i="20"/>
  <c r="P26" i="20"/>
  <c r="R35" i="12"/>
  <c r="S35" i="12" s="1"/>
  <c r="R36" i="12"/>
  <c r="S36" i="12" s="1"/>
  <c r="R37" i="12"/>
  <c r="R38" i="12"/>
  <c r="R34" i="12"/>
  <c r="S34" i="12" s="1"/>
  <c r="R27" i="12"/>
  <c r="S27" i="12" s="1"/>
  <c r="R28" i="12"/>
  <c r="S28" i="12" s="1"/>
  <c r="R29" i="12"/>
  <c r="S29" i="12" s="1"/>
  <c r="T29" i="12" s="1"/>
  <c r="R30" i="12"/>
  <c r="R31" i="12"/>
  <c r="S31" i="12" s="1"/>
  <c r="R26" i="12"/>
  <c r="S26" i="12" s="1"/>
  <c r="R33" i="12"/>
  <c r="R32" i="12"/>
  <c r="S32" i="12" s="1"/>
  <c r="R25" i="12"/>
  <c r="R24" i="12"/>
  <c r="S24" i="12" s="1"/>
  <c r="T24" i="12" s="1"/>
  <c r="S33" i="12" l="1"/>
  <c r="T33" i="12" s="1"/>
  <c r="S37" i="12"/>
  <c r="T37" i="12" s="1"/>
  <c r="R39" i="12"/>
  <c r="T34" i="12"/>
  <c r="T28" i="12"/>
  <c r="Q26" i="20"/>
  <c r="T26" i="12"/>
  <c r="S38" i="12"/>
  <c r="T38" i="12" s="1"/>
  <c r="S30" i="12"/>
  <c r="T30" i="12" s="1"/>
  <c r="R21" i="20"/>
  <c r="R26" i="20" s="1"/>
  <c r="S25" i="12"/>
  <c r="T25" i="12" s="1"/>
  <c r="T36" i="12"/>
  <c r="T32" i="12"/>
  <c r="T35" i="12"/>
  <c r="T31" i="12"/>
  <c r="T27" i="12"/>
  <c r="S39" i="12"/>
  <c r="O26" i="16"/>
  <c r="O27" i="16"/>
  <c r="O28" i="16"/>
  <c r="O29" i="16"/>
  <c r="O25" i="16"/>
  <c r="O18" i="16"/>
  <c r="O19" i="16"/>
  <c r="P19" i="16" s="1"/>
  <c r="O20" i="16"/>
  <c r="P20" i="16" s="1"/>
  <c r="Q20" i="16" s="1"/>
  <c r="R20" i="16" s="1"/>
  <c r="O21" i="16"/>
  <c r="O22" i="16"/>
  <c r="P22" i="16" s="1"/>
  <c r="Q22" i="16" s="1"/>
  <c r="R22" i="16" s="1"/>
  <c r="O17" i="16"/>
  <c r="O24" i="16"/>
  <c r="P24" i="16" s="1"/>
  <c r="O23" i="16"/>
  <c r="O16" i="16"/>
  <c r="O15" i="16"/>
  <c r="P18" i="16"/>
  <c r="P26" i="16"/>
  <c r="Q26" i="16" s="1"/>
  <c r="R26" i="16" s="1"/>
  <c r="P27" i="16"/>
  <c r="Q27" i="16" s="1"/>
  <c r="R27" i="16" s="1"/>
  <c r="P28" i="16"/>
  <c r="Q28" i="16" s="1"/>
  <c r="R28" i="16" s="1"/>
  <c r="P29" i="16"/>
  <c r="Q29" i="16" s="1"/>
  <c r="R29" i="16" s="1"/>
  <c r="L29" i="16"/>
  <c r="L28" i="16"/>
  <c r="L27" i="16"/>
  <c r="L26" i="16"/>
  <c r="L25" i="16"/>
  <c r="L23" i="16"/>
  <c r="L22" i="16"/>
  <c r="L21" i="16"/>
  <c r="L20" i="16"/>
  <c r="L19" i="16"/>
  <c r="L18" i="16"/>
  <c r="L17" i="16"/>
  <c r="L15" i="16"/>
  <c r="P25" i="16" l="1"/>
  <c r="Q25" i="16" s="1"/>
  <c r="R25" i="16" s="1"/>
  <c r="Q24" i="16"/>
  <c r="R24" i="16" s="1"/>
  <c r="Q18" i="16"/>
  <c r="R18" i="16" s="1"/>
  <c r="T39" i="12"/>
  <c r="P21" i="16"/>
  <c r="Q21" i="16" s="1"/>
  <c r="R21" i="16" s="1"/>
  <c r="Q19" i="16"/>
  <c r="R19" i="16" s="1"/>
  <c r="P17" i="16"/>
  <c r="Q17" i="16" s="1"/>
  <c r="R17" i="16" s="1"/>
  <c r="P23" i="16"/>
  <c r="Q23" i="16" s="1"/>
  <c r="R23" i="16" s="1"/>
  <c r="P16" i="16"/>
  <c r="Q16" i="16" s="1"/>
  <c r="R16" i="16" s="1"/>
  <c r="P15" i="16"/>
  <c r="Q15" i="16" s="1"/>
  <c r="R15" i="16" s="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AL26" i="11"/>
  <c r="AM26" i="11" s="1"/>
  <c r="AL25" i="11"/>
  <c r="AM25" i="11" s="1"/>
  <c r="AN25" i="11" s="1"/>
  <c r="AL18" i="11"/>
  <c r="AM18" i="11" s="1"/>
  <c r="AL17" i="11"/>
  <c r="AM17" i="11" s="1"/>
  <c r="AN17" i="11" s="1"/>
  <c r="O23" i="1"/>
  <c r="P23" i="1" s="1"/>
  <c r="O22" i="1"/>
  <c r="P22" i="1" s="1"/>
  <c r="O15" i="1"/>
  <c r="P15" i="1" s="1"/>
  <c r="O14" i="1"/>
  <c r="P14" i="1" s="1"/>
  <c r="AL28" i="11"/>
  <c r="AL29" i="11"/>
  <c r="AL30" i="11"/>
  <c r="AL31" i="11"/>
  <c r="AL27" i="11"/>
  <c r="AL20" i="11"/>
  <c r="AL21" i="11"/>
  <c r="AL22" i="11"/>
  <c r="AL23" i="11"/>
  <c r="AL24" i="11"/>
  <c r="AL19" i="11"/>
  <c r="AN18" i="11" l="1"/>
  <c r="AO27" i="11"/>
  <c r="R30" i="16"/>
  <c r="Q22" i="1"/>
  <c r="AN26" i="11"/>
  <c r="AO26" i="11" s="1"/>
  <c r="AO18" i="11"/>
  <c r="AO25" i="11"/>
  <c r="Q23" i="1"/>
  <c r="R23" i="1" s="1"/>
  <c r="Q14" i="1"/>
  <c r="AO17" i="11"/>
  <c r="Q15" i="1"/>
  <c r="R15" i="1" s="1"/>
  <c r="AN19" i="11"/>
  <c r="AO19" i="11" s="1"/>
  <c r="AM19" i="11"/>
  <c r="AM20" i="11"/>
  <c r="AN20" i="11" s="1"/>
  <c r="AO20" i="11" s="1"/>
  <c r="AM21" i="11"/>
  <c r="AN21" i="11" s="1"/>
  <c r="AO21" i="11" s="1"/>
  <c r="AM22" i="11"/>
  <c r="AN22" i="11" s="1"/>
  <c r="AO22" i="11" s="1"/>
  <c r="AM23" i="11"/>
  <c r="AN23" i="11" s="1"/>
  <c r="AO23" i="11" s="1"/>
  <c r="AM24" i="11"/>
  <c r="AN24" i="11" s="1"/>
  <c r="AO24" i="11" s="1"/>
  <c r="AM27" i="11"/>
  <c r="AN27" i="11" s="1"/>
  <c r="AM28" i="11"/>
  <c r="AN28" i="11" s="1"/>
  <c r="AO28" i="11" s="1"/>
  <c r="AM29" i="11"/>
  <c r="AN29" i="11" s="1"/>
  <c r="AO29" i="11" s="1"/>
  <c r="AM30" i="11"/>
  <c r="AN30" i="11" s="1"/>
  <c r="AO30" i="11" s="1"/>
  <c r="AM31" i="11"/>
  <c r="AN31" i="11" s="1"/>
  <c r="AO31" i="11" s="1"/>
  <c r="L14" i="1"/>
  <c r="L16" i="1"/>
  <c r="L17" i="1"/>
  <c r="L18" i="1"/>
  <c r="L19" i="1"/>
  <c r="L20" i="1"/>
  <c r="L21" i="1"/>
  <c r="L22" i="1"/>
  <c r="R22" i="1" s="1"/>
  <c r="L24" i="1"/>
  <c r="L25" i="1"/>
  <c r="L26" i="1"/>
  <c r="L27" i="1"/>
  <c r="L28" i="1"/>
  <c r="O16" i="1"/>
  <c r="O17" i="1"/>
  <c r="P17" i="1" s="1"/>
  <c r="Q17" i="1" s="1"/>
  <c r="R17" i="1" s="1"/>
  <c r="O18" i="1"/>
  <c r="P18" i="1" s="1"/>
  <c r="Q18" i="1" s="1"/>
  <c r="R18" i="1" s="1"/>
  <c r="O19" i="1"/>
  <c r="P19" i="1" s="1"/>
  <c r="Q19" i="1" s="1"/>
  <c r="R19" i="1" s="1"/>
  <c r="O20" i="1"/>
  <c r="P20" i="1" s="1"/>
  <c r="Q20" i="1" s="1"/>
  <c r="R20" i="1" s="1"/>
  <c r="O21" i="1"/>
  <c r="P21" i="1" s="1"/>
  <c r="Q21" i="1" s="1"/>
  <c r="R21" i="1" s="1"/>
  <c r="O24" i="1"/>
  <c r="P24" i="1" s="1"/>
  <c r="Q24" i="1" s="1"/>
  <c r="O25" i="1"/>
  <c r="P25" i="1" s="1"/>
  <c r="Q25" i="1" s="1"/>
  <c r="R25" i="1" s="1"/>
  <c r="O26" i="1"/>
  <c r="P26" i="1" s="1"/>
  <c r="Q26" i="1" s="1"/>
  <c r="O27" i="1"/>
  <c r="P27" i="1" s="1"/>
  <c r="Q27" i="1" s="1"/>
  <c r="O28" i="1"/>
  <c r="P28" i="1" s="1"/>
  <c r="Q28" i="1" s="1"/>
  <c r="AU47" i="15" l="1"/>
  <c r="AU46" i="15"/>
  <c r="AO32" i="11"/>
  <c r="V32" i="11"/>
  <c r="AB32" i="11"/>
  <c r="Y32" i="11"/>
  <c r="P32" i="11"/>
  <c r="AE32" i="11"/>
  <c r="M32" i="11"/>
  <c r="AH32" i="11"/>
  <c r="S32" i="11"/>
  <c r="R28" i="1"/>
  <c r="R27" i="1"/>
  <c r="R14" i="1"/>
  <c r="R24" i="1"/>
  <c r="R26" i="1"/>
  <c r="P16" i="1"/>
  <c r="Q16" i="1" s="1"/>
  <c r="R16" i="1" s="1"/>
  <c r="AU45" i="15" l="1"/>
  <c r="AU44" i="15"/>
  <c r="R29" i="1"/>
</calcChain>
</file>

<file path=xl/sharedStrings.xml><?xml version="1.0" encoding="utf-8"?>
<sst xmlns="http://schemas.openxmlformats.org/spreadsheetml/2006/main" count="1393" uniqueCount="347">
  <si>
    <t>Lp.</t>
  </si>
  <si>
    <t>Miejsce zainstalowania</t>
  </si>
  <si>
    <t>Kompleks Wojskowy</t>
  </si>
  <si>
    <t>Nr budynku</t>
  </si>
  <si>
    <t>System sygnalizacji alarmu pożaru</t>
  </si>
  <si>
    <t>Typ</t>
  </si>
  <si>
    <t>Centrala sygnalizacji pożarowej</t>
  </si>
  <si>
    <t>Producent</t>
  </si>
  <si>
    <t>POLON-ALFA</t>
  </si>
  <si>
    <t>IGNIS 1080</t>
  </si>
  <si>
    <t>Ręczny ostrzegacz pożarowy</t>
  </si>
  <si>
    <t>ROP-63</t>
  </si>
  <si>
    <t>Optyczna czujka dymu</t>
  </si>
  <si>
    <t>DOR-40</t>
  </si>
  <si>
    <t>SAL-4001</t>
  </si>
  <si>
    <t>Sygnalizator akustyczny</t>
  </si>
  <si>
    <t>SAL-L</t>
  </si>
  <si>
    <t>ul. 4-Marca K-lin</t>
  </si>
  <si>
    <t>SST 1.1.4</t>
  </si>
  <si>
    <t>SST 1.1.5</t>
  </si>
  <si>
    <t>SST 1.1.6</t>
  </si>
  <si>
    <t>SST 1.1.7</t>
  </si>
  <si>
    <t>SST 1.1.8</t>
  </si>
  <si>
    <t>SST 1.1.1</t>
  </si>
  <si>
    <t>SST 1.1.2</t>
  </si>
  <si>
    <t>SST 1.1.3</t>
  </si>
  <si>
    <t>Jonizacyjna czujka dymu</t>
  </si>
  <si>
    <t>DIO-40</t>
  </si>
  <si>
    <t>Cena jedn. netto [zł]</t>
  </si>
  <si>
    <t>Wartość netto [zł]</t>
  </si>
  <si>
    <t>Wartość brutto [zł]</t>
  </si>
  <si>
    <t>Wartość podatku VAT [zł]</t>
  </si>
  <si>
    <t>X</t>
  </si>
  <si>
    <t>Adresowalny sygn. akustyczny</t>
  </si>
  <si>
    <t>Ilość przeglądów w trakcie trwania całej umowy</t>
  </si>
  <si>
    <t>Rok 2019</t>
  </si>
  <si>
    <t>Rok 2020</t>
  </si>
  <si>
    <t>Całość umowy</t>
  </si>
  <si>
    <t>RAZEM:</t>
  </si>
  <si>
    <t>4.</t>
  </si>
  <si>
    <t>1.</t>
  </si>
  <si>
    <t>2.</t>
  </si>
  <si>
    <t>3.</t>
  </si>
  <si>
    <t>Nr i data wystawienia faktury:</t>
  </si>
  <si>
    <t>5.</t>
  </si>
  <si>
    <t>6.</t>
  </si>
  <si>
    <t>Harmonogram realizacji przeglądów rok/m-c/nr przeglądu</t>
  </si>
  <si>
    <t>7.</t>
  </si>
  <si>
    <t>8.</t>
  </si>
  <si>
    <t>Data wykonania przeglądu</t>
  </si>
  <si>
    <t>9.</t>
  </si>
  <si>
    <t>Załącznik nr …..</t>
  </si>
  <si>
    <t>Nr protokołu naprawy</t>
  </si>
  <si>
    <t>Rodzaj stałych urządzeń technicznych:</t>
  </si>
  <si>
    <t>Rozliczenie szczegółowe bieżącego przeglądu:</t>
  </si>
  <si>
    <t>AKCEPTUJĘ</t>
  </si>
  <si>
    <t>17 WOG</t>
  </si>
  <si>
    <t>Rok budowy / montażu</t>
  </si>
  <si>
    <t>Czasookres wykonania przeglądów
[m-c]</t>
  </si>
  <si>
    <t>Podpisy osób sporządzających:</t>
  </si>
  <si>
    <t>1……………………………………………………………………….</t>
  </si>
  <si>
    <t>2……………………………………………………………………….</t>
  </si>
  <si>
    <t>3……………………………………………………………………….</t>
  </si>
  <si>
    <t>……………………………………………………………………….</t>
  </si>
  <si>
    <t>ZATWIERDZAM</t>
  </si>
  <si>
    <t>…………………………</t>
  </si>
  <si>
    <t>2. Dokument zatwierdza Komendant 17 WOG</t>
  </si>
  <si>
    <t>4. W przypadku braku danych wpisujemy b/d</t>
  </si>
  <si>
    <t>5. W kolumnie 13 - wpisujemy dokument, w którym opisane są czynności serwisowe.</t>
  </si>
  <si>
    <t xml:space="preserve">6. Dane dotyczące czynności serwisowych oraz czasookresy ich realizacji zawarte są w DTR urządzeń. </t>
  </si>
  <si>
    <t>7. Dokument wypełniać w programie EXCEL bez zmiany formuł i układu dokumentu.</t>
  </si>
  <si>
    <t>UWAGI DLA SPORZĄDZAJĄCEGO:</t>
  </si>
  <si>
    <t>Nazwa Użytkownika</t>
  </si>
  <si>
    <t>Załącznik nr …………</t>
  </si>
  <si>
    <t>1. Kolorem czerwonym zaznaczono przykładowe zapisy</t>
  </si>
  <si>
    <t>Ilość [szt.]</t>
  </si>
  <si>
    <t>Nr dokumentacji
technicznej
(opisu czynności konserwacyjnych)</t>
  </si>
  <si>
    <t>Nazwa systemu / urządzenia</t>
  </si>
  <si>
    <t>Nazwa elementu</t>
  </si>
  <si>
    <t>Wykaz elementów wchodzących w skład systemu / urządzenia</t>
  </si>
  <si>
    <r>
      <t xml:space="preserve">Rodzaj stałych urządzeń technicznych: </t>
    </r>
    <r>
      <rPr>
        <i/>
        <sz val="12"/>
        <color rgb="FFFF0000"/>
        <rFont val="Arial"/>
        <family val="2"/>
        <charset val="238"/>
      </rPr>
      <t>System Sygnalizacji Alarmu Pożaru</t>
    </r>
  </si>
  <si>
    <t>Zestawienie tabelaryczne:</t>
  </si>
  <si>
    <t>WYKONAWCA</t>
  </si>
  <si>
    <t>Pieczątka i czytelny podpis Wykonawcy</t>
  </si>
  <si>
    <t>…………………………………………………………</t>
  </si>
  <si>
    <t>Nazwa i adres Wykonawcy:……………………………………………..</t>
  </si>
  <si>
    <t>3. W pkt. 1 przedstawiono, że dla jednego urządzenia możliwe jest wykonywanie różnych czynności serwisowych w różnych czasookresach. W tym przypadku przegląd roczny zawiera czynności kwartalne - stąd liczba 6 w kol. 12</t>
  </si>
  <si>
    <t>2. Przegląd roczny obejmuje czynności przeglądu kwartalnego</t>
  </si>
  <si>
    <t>UWAGI:</t>
  </si>
  <si>
    <t>Wartość brutto przeglądu [zł]</t>
  </si>
  <si>
    <t>WYPEŁNIA WYKONAWCA</t>
  </si>
  <si>
    <t>HARMONOGRAM REALIZACJI USŁUGI KONSERWACYJNEJ STAŁYCH URZĄDZEŃ TECHNICZNYCH</t>
  </si>
  <si>
    <t>10.</t>
  </si>
  <si>
    <t>11.</t>
  </si>
  <si>
    <t>12.</t>
  </si>
  <si>
    <t>13.</t>
  </si>
  <si>
    <t>Ilość dni opóźnienia:</t>
  </si>
  <si>
    <t>FORMULARZ WYCENY USŁUGI KONSERWACYJNEJ STAŁYCH URZĄDZEŃ TECHNICZNYCH</t>
  </si>
  <si>
    <t>Jeden przegląd i konserwacja</t>
  </si>
  <si>
    <t>Data faktycznego wykonania kompletnego przeglądu i konserwacji:</t>
  </si>
  <si>
    <t>Data wykonania kompletnego przeglądu i konserwacji wg harmonogramu:</t>
  </si>
  <si>
    <t>Nr (wg. Harmonogramu) przeglądu konserwacji:</t>
  </si>
  <si>
    <t>Wycena przeglądu i konserwacji</t>
  </si>
  <si>
    <t>Wykaz usterek i nieprawidłowości</t>
  </si>
  <si>
    <t>Sprawność urządzeń</t>
  </si>
  <si>
    <t>Nazwa i Kody CPV:</t>
  </si>
  <si>
    <t>FORMULARZ OFERTOWY USŁUGI KONSERWACYJNEJ STAŁYCH URZĄDZEŃ TECHNICZNYCH</t>
  </si>
  <si>
    <t>Nr raportu z wykonanego przeglądu</t>
  </si>
  <si>
    <t>Podpis kierownika SOI</t>
  </si>
  <si>
    <t>………………………………………………………</t>
  </si>
  <si>
    <t>Sprawdzono (SOI):</t>
  </si>
  <si>
    <t>Data produkcji</t>
  </si>
  <si>
    <t>Podpis Kierownika SOI:</t>
  </si>
  <si>
    <t>Nr (wg. Harmonogramu) przeglądu konserwacji w okresie którego dokonywane były naprawy:</t>
  </si>
  <si>
    <t>Rozliczenie szczegółowe bieżącego prac naprawczych:</t>
  </si>
  <si>
    <t>ROZLICZENIE USŁUGI KONSERWACYJNEJ STAŁYCH URZĄDZEŃ TECHNICZNYCH - PRACE NAPRAWCZE/ USUWANIE AWARII</t>
  </si>
  <si>
    <t>Wykaz usuniętych usterek i nieprawidłowości</t>
  </si>
  <si>
    <t>Wycena prac naprawczych</t>
  </si>
  <si>
    <t>wymiana 2 szt. akumulatorów</t>
  </si>
  <si>
    <t>całkowita wymiana</t>
  </si>
  <si>
    <t>TAK</t>
  </si>
  <si>
    <t>Czy element jest sprawny?
[TAK/NIE]</t>
  </si>
  <si>
    <t>NIE</t>
  </si>
  <si>
    <t>brak zasilania awaryjnego, niesprawne akumulatory</t>
  </si>
  <si>
    <t>brak usterek</t>
  </si>
  <si>
    <t>nie dotyczy</t>
  </si>
  <si>
    <t>1/K/KOSZALIN/01/2019</t>
  </si>
  <si>
    <t>centrala funkcjonuje wyłącznie w trybie podstawowym, zdemontowano akumulatory, protokół awarii
nr 1/AW/KOSZALIN/01/2019
termin realizacji 15.03.2019 r.</t>
  </si>
  <si>
    <t>31.01.2019r.</t>
  </si>
  <si>
    <t>15.01.2019r.</t>
  </si>
  <si>
    <t>Wartość brutto przeglądu wg harmonogramu:</t>
  </si>
  <si>
    <t>Wartość brutto aktualnej faktury za przegląd i konserwację:</t>
  </si>
  <si>
    <t>Wartość brutto zrealizowanej umowy za przeglądy i konserwacje - wraz z aktualną fakturą:</t>
  </si>
  <si>
    <t>Wartość brutto umowy pozostała do realizacji za przeglądy i konserwacje - bez aktualnej faktury:</t>
  </si>
  <si>
    <t>0 dni</t>
  </si>
  <si>
    <t>1/01/01.2019 z dnia 25.01.2019 r.</t>
  </si>
  <si>
    <t>System Sygnalizacji Alarmu Pożaru</t>
  </si>
  <si>
    <t>Czy urządzenie/system jest sprawny?
[TAK/NIE]</t>
  </si>
  <si>
    <t>1/AW/KOSZALIN/01/2019</t>
  </si>
  <si>
    <t>2/AW/KOSZALIN/01/2019</t>
  </si>
  <si>
    <t>1/N/KOSZALIN/01/2019</t>
  </si>
  <si>
    <t>2/N/KOSZALIN/01/2019</t>
  </si>
  <si>
    <t>3/N/KOSZALIN/01/2019</t>
  </si>
  <si>
    <t>4/N/KOSZALIN/01/2019</t>
  </si>
  <si>
    <t>5/N/KOSZALIN/01/2019</t>
  </si>
  <si>
    <t>Data naprawy</t>
  </si>
  <si>
    <t>kol.15 = kol.6 x kol.14</t>
  </si>
  <si>
    <t>kol.16 = kol.15 x 23%</t>
  </si>
  <si>
    <t>kol.17 = kol.15 + kol.16</t>
  </si>
  <si>
    <t>kol.18 = kol.17 x kol.12</t>
  </si>
  <si>
    <t>8. Należy wyszczególnić przeglądy wynikające z ustawy PB, ustawy o efektywności energetycznej oraz kalibrację.</t>
  </si>
  <si>
    <t>Wartość brutto aktualnej faktury za wykonane naprawy:</t>
  </si>
  <si>
    <t>Wartość brutto zrealizowanej umowy za naprawy - wraz z aktualną fakturą:</t>
  </si>
  <si>
    <t>Wartość brutto umowy pozostała do realizacji za naprawy - bez aktualnej faktury:</t>
  </si>
  <si>
    <t>15.02.2019 r.</t>
  </si>
  <si>
    <t>kol.17 = kol.16 x 23%</t>
  </si>
  <si>
    <t>kol.18 = kol.16 + kol.17</t>
  </si>
  <si>
    <t>07.01.2019</t>
  </si>
  <si>
    <t>09.01.2019</t>
  </si>
  <si>
    <t>kol.18 = kol.6 x kol.17</t>
  </si>
  <si>
    <t>kol.19 = kol.18 x 23%</t>
  </si>
  <si>
    <t>kol.20 = kol.18 + kol.19</t>
  </si>
  <si>
    <t>Podpis Kierownika SOI</t>
  </si>
  <si>
    <t>2/01/01.2019 z dnia 20.02.2019 r.</t>
  </si>
  <si>
    <t>15.01.2019 r. - 15.02.2019 r.</t>
  </si>
  <si>
    <t>Nazwa i adres Zamawiającego: 17 Wojskowy Oddział Gospodarczy; ul. 4 Marca 3; 75-901 Koszalin - GZ KOSZALIN</t>
  </si>
  <si>
    <t>ROZLICZENIE USŁUGI KONSERWACYJNEJ STAŁYCH URZĄDZEŃ TECHNICZNYCH - KONSERWACJA OKRESOWA</t>
  </si>
  <si>
    <t>Wykaz czynności konserwacyjnych w kolejności ich wykonywania</t>
  </si>
  <si>
    <t>Sprawdzenie zadziałania</t>
  </si>
  <si>
    <t>Wymiana szybki</t>
  </si>
  <si>
    <t>Uzupełnienie papieru drukarki</t>
  </si>
  <si>
    <t>Czyszczenie</t>
  </si>
  <si>
    <t>Sprawdzenie działania wyświetlacza LCD</t>
  </si>
  <si>
    <t>prawidłowy</t>
  </si>
  <si>
    <t>dokonano czyszczenia</t>
  </si>
  <si>
    <t>Sprawdzenie prawidłowości montażu</t>
  </si>
  <si>
    <t>Nazwa i adres Zamawiającego: 17 Wojskowy Oddział Gospodarczy; ul. 4 Marca 3; 75-901 Koszalin GZ Koszalin</t>
  </si>
  <si>
    <t>Przedstawiciele SOI:</t>
  </si>
  <si>
    <t>nie jest wymagana</t>
  </si>
  <si>
    <t>Wynik sprawdzenia,
wykaz usterek i nieprawidłowości</t>
  </si>
  <si>
    <t>pojemność 5,5 Ah
stan nieprawidłowy</t>
  </si>
  <si>
    <t>centrala funkcjonuje wyłącznie w trybie podstawowym, zdemontowano akumulatory</t>
  </si>
  <si>
    <t>System / urządzenie jest sprawne i nadaje się do dalszego użytkowania [TAK / NIE ]:</t>
  </si>
  <si>
    <t>Potwierdzenie podpisem przez przedstawiciela Zamawiającego wykonania czynności</t>
  </si>
  <si>
    <t xml:space="preserve">Realizacja przeglądu i czynności konserwacyjnych </t>
  </si>
  <si>
    <t>Podjęte czynności naprawcze, uwagi</t>
  </si>
  <si>
    <t>Sprawdzenie stanu i pojemności akumulatorów</t>
  </si>
  <si>
    <t>Dokonano wpisu do książki konserwacji [TAK / NIE]</t>
  </si>
  <si>
    <t>Oświadczam o wykonaniu kompletności usługi.</t>
  </si>
  <si>
    <t>Osoby ze strony Wykonawcy dokonujące przeglądu:</t>
  </si>
  <si>
    <t>Przedstawiciel Użytkownika (Komendanta budynku):</t>
  </si>
  <si>
    <t>brak uwag</t>
  </si>
  <si>
    <t>15.01.2019 r.</t>
  </si>
  <si>
    <t>30.01.2019 r.</t>
  </si>
  <si>
    <t>uzupełniono, prawidłowy</t>
  </si>
  <si>
    <t>W przypadku stwierdzenia nieprawidłowości Wykonawca sporządzi protokół konieczności wykonania naprawy</t>
  </si>
  <si>
    <t>Czyszczenie budowy</t>
  </si>
  <si>
    <t>podpis</t>
  </si>
  <si>
    <t>BUDYNEK NR 15, ul. 4 Marca 3 Koszalin</t>
  </si>
  <si>
    <t>Podpisy (NALEŻY PODPISYWAĆ SIĘ CZYTELNIE)</t>
  </si>
  <si>
    <t>RAPORT NR 1/K/KOSZALIN/01/2019 Z WYKONANEJ USŁUGI KONSERWACYJNEJ STAŁYCH URZĄDZEŃ TECHNICZNYCH</t>
  </si>
  <si>
    <t>Podjęte czynności naprawcze, nr protokołu naprawy, planowany termin naprawy</t>
  </si>
  <si>
    <t>Rodzaj dokumentu</t>
  </si>
  <si>
    <t>wzór numeracji</t>
  </si>
  <si>
    <t>przykład</t>
  </si>
  <si>
    <t>Wzór numeracji dokumentów</t>
  </si>
  <si>
    <t>nr/K/miejscowość/MM/RRRR</t>
  </si>
  <si>
    <t>Oznaczenia:</t>
  </si>
  <si>
    <t>MM - miesiąc</t>
  </si>
  <si>
    <t>RRRR - rok</t>
  </si>
  <si>
    <t>Protokół z wykonanej naprawy</t>
  </si>
  <si>
    <t>nr - numer kolejny danego dokumentu</t>
  </si>
  <si>
    <t>Protokół konieczności</t>
  </si>
  <si>
    <t>nr/N/miejscowość/MM/RRRR</t>
  </si>
  <si>
    <t>nr/AW/miejscowość/MM/RRRR</t>
  </si>
  <si>
    <t>nr/KN/miejscowość/MM/RRRR</t>
  </si>
  <si>
    <t>1/AW/KOŁOBRZEG/01/2019</t>
  </si>
  <si>
    <t>miejscowość: np.. KOSZALIN / DARŁOWO / KOŁOBRZEG</t>
  </si>
  <si>
    <t>2/N/DARŁOWO/02/2019</t>
  </si>
  <si>
    <t>3/KN/ŁAZY/01/2019</t>
  </si>
  <si>
    <t>Nr raportu z wykonanego przeglądu lub protokołu awarii w którym stwierdzono konieczność naprawy</t>
  </si>
  <si>
    <t>Czynności naprawcze</t>
  </si>
  <si>
    <t>Okres w którym były dokonywane naprawy:</t>
  </si>
  <si>
    <t>Raport z przeglądu / konserwacji okresowej</t>
  </si>
  <si>
    <t>Protokół awarii</t>
  </si>
  <si>
    <t xml:space="preserve">Nazwa i adres Zamawiającego: 17 Wojskowy Oddział Gospodarczy; </t>
  </si>
  <si>
    <t xml:space="preserve">Nazwa i adres Zamawiającego: 17 Wojskowy Oddział Gospodarczy; ul. 4 Marca 3; 75-901 Koszalin </t>
  </si>
  <si>
    <t>AKSA</t>
  </si>
  <si>
    <t>GWŁ</t>
  </si>
  <si>
    <t>co 12 m-cy</t>
  </si>
  <si>
    <t>KEP 250</t>
  </si>
  <si>
    <t>PEX-POOL PLUS DĘBICA</t>
  </si>
  <si>
    <t>FH 7001 ERC</t>
  </si>
  <si>
    <t>FOGO</t>
  </si>
  <si>
    <t>FM 15 AG</t>
  </si>
  <si>
    <t xml:space="preserve"> PDE 125 C3-10-FT-W125</t>
  </si>
  <si>
    <t>PEZAL PRODUCT LINE</t>
  </si>
  <si>
    <t>przy trafostacji bud 69</t>
  </si>
  <si>
    <t>Zespół Spalinowo Elektryczny (ZSE)</t>
  </si>
  <si>
    <t>AV-350</t>
  </si>
  <si>
    <t>Herkules D/VP 250P</t>
  </si>
  <si>
    <t xml:space="preserve"> MECC-ALTE-SPA</t>
  </si>
  <si>
    <t xml:space="preserve">576 Strażnica Straży Pożarnej </t>
  </si>
  <si>
    <t xml:space="preserve"> GQ 115P ZZWT G</t>
  </si>
  <si>
    <t>Węzeł telekom.</t>
  </si>
  <si>
    <t>Kompleks wojskowy  Ustronie Morskie</t>
  </si>
  <si>
    <t>WOLA 100</t>
  </si>
  <si>
    <t xml:space="preserve">Kompleks wojskowy  Ustronie Morskie </t>
  </si>
  <si>
    <t>ZE-400-9-1 155kVA</t>
  </si>
  <si>
    <t>WOLA 100R</t>
  </si>
  <si>
    <t>PO-15</t>
  </si>
  <si>
    <t>KEP 65</t>
  </si>
  <si>
    <t>Rodzaj stałych urządzeń technicznych:  Zespoły Spalinowo Elektryczne ZSE</t>
  </si>
  <si>
    <t>Załącznik nr 1 do umowy</t>
  </si>
  <si>
    <t>``</t>
  </si>
  <si>
    <t xml:space="preserve">Wycena przeglądu </t>
  </si>
  <si>
    <t>Wycena konserwacji</t>
  </si>
  <si>
    <t xml:space="preserve">            Spalinowy zespół prądotwórczy APD 50A  w zabudowie modułowej , moc 50 kVA,              silnik typu A4CRX47</t>
  </si>
  <si>
    <t xml:space="preserve">APD 50 A </t>
  </si>
  <si>
    <t xml:space="preserve"> Koszalin                                                 ul.4-go Marca 3 </t>
  </si>
  <si>
    <t xml:space="preserve">  Kontenerowa Elektrownia Polowa KEP 250 
            moc: 250kVA 3f</t>
  </si>
  <si>
    <t xml:space="preserve">  Przy trafostacji       nr 1-przy        bud 16</t>
  </si>
  <si>
    <t xml:space="preserve">         Agregat prądotwórczy FH 7001 ERC                      4 moc 5,8 kVA    nr serii M 46763 </t>
  </si>
  <si>
    <t>8 pplot</t>
  </si>
  <si>
    <t xml:space="preserve"> Agregat prądotwórczy FM 15 AG                          moc 14,7 kVA,  nr serii D 9787            </t>
  </si>
  <si>
    <t xml:space="preserve">       Zespół prądotwórczy w zabudowie kontenerowej  PDE 125 C3-10-FT-W125       (125 KVA)    </t>
  </si>
  <si>
    <t>CSSP</t>
  </si>
  <si>
    <t xml:space="preserve"> Zespoł prądotwórczy GPW 300SZ                   nr 00534/2016, moc-300kVA,</t>
  </si>
  <si>
    <t>GPW 300 SZ</t>
  </si>
  <si>
    <t>Kompleks wojskowy Darżewo</t>
  </si>
  <si>
    <t xml:space="preserve">przy trafostacji </t>
  </si>
  <si>
    <t>283 krt</t>
  </si>
  <si>
    <t>INMESOL AV-350  moc: 350 kVA                          silnik:  Volvo Penta TAD1240GE</t>
  </si>
  <si>
    <t>INMESOL</t>
  </si>
  <si>
    <t>540 / 541</t>
  </si>
  <si>
    <t>GL</t>
  </si>
  <si>
    <t xml:space="preserve">   Zespół pradotwórczy Kohler SDMO K12M         Typ:K12M nr seryjny: 19011096</t>
  </si>
  <si>
    <t>K12M</t>
  </si>
  <si>
    <t>Kohler SDMO</t>
  </si>
  <si>
    <t xml:space="preserve"> Zespół pradotwórczy Kohler SDMO K12M         Typ:K12M nr seryjny: 19011094</t>
  </si>
  <si>
    <t xml:space="preserve">  Zespół pradotwórczy Kohler SDMO KD-800F         Typ:800-F nr seryjny: 19011330</t>
  </si>
  <si>
    <t>800-F</t>
  </si>
  <si>
    <t>Zespół pradotwórczy Kohler SDMO K26M         Typ:K26M nr seryjny: 19011090</t>
  </si>
  <si>
    <t>K26M</t>
  </si>
  <si>
    <t xml:space="preserve">   Herkules D/VP 250P jedn napęd : moc 250 kVA Volvo TAD 740 nr 207114398 ECO37-1L/4 nr 1005631</t>
  </si>
  <si>
    <t>Agregat  NET POWER NPR 170                                   Dane: 136kW/400V/50Hz                                     nr agr. 150170r1233N268</t>
  </si>
  <si>
    <t xml:space="preserve"> NPR 170</t>
  </si>
  <si>
    <t>NET POWER JENERATOR</t>
  </si>
  <si>
    <t xml:space="preserve">           Agregat prądotwórczy GQ 115P ZZWT            G/ Węzeł Teleinf. -(BRUNO)</t>
  </si>
  <si>
    <t>PO18 Darłowo</t>
  </si>
  <si>
    <t xml:space="preserve">            Agregat -WOLA 100R Moc 60kW                    na ramie, nr 492093</t>
  </si>
  <si>
    <t>ZM PZL-Wola</t>
  </si>
  <si>
    <t>WT Kołobrzeg</t>
  </si>
  <si>
    <t xml:space="preserve">       Zespół pradotwórczy ZE-400-9-1 155kVA              </t>
  </si>
  <si>
    <t>PZ Ustronie Morskie /KPW Gdynia</t>
  </si>
  <si>
    <t>ZASILACZ</t>
  </si>
  <si>
    <t>Zasilacz bezprzewodowy UPS                           Typ: GREEN FORCE 60 kVA 3/3                        nr NC48UT874410001</t>
  </si>
  <si>
    <t>GREEN FORCE</t>
  </si>
  <si>
    <t>DELTA POWER</t>
  </si>
  <si>
    <t xml:space="preserve">Kompleks wojskowy              Gąski (Pleśna) </t>
  </si>
  <si>
    <t>PO-16</t>
  </si>
  <si>
    <t>Zasilacz bezprzewodowy UPS                       Typ: SENTINEL PRO2200 PR NP                                               nr  NC16VOD10005849</t>
  </si>
  <si>
    <t>SENTINEL PRO</t>
  </si>
  <si>
    <t xml:space="preserve"> RIELLO DELTA POWER</t>
  </si>
  <si>
    <t xml:space="preserve"> Zespół prądotwórczy  DELTA POWER -VISA nr 21780/GEN-SET </t>
  </si>
  <si>
    <t>SD 130 GX</t>
  </si>
  <si>
    <t xml:space="preserve">    Agregat-WOLA 100 stacjonarny 56ZPPe680/141/17 nr 491836       </t>
  </si>
  <si>
    <t xml:space="preserve">    Komleks wojskowy               w Kołobrzegu                          ul. Wiosenna 4 A</t>
  </si>
  <si>
    <t xml:space="preserve">    Agregat-WOLA 100 stacjonarny 56ZPPe680/141/17 nr 491972  </t>
  </si>
  <si>
    <t>Kontenerowa elektrownia polowa KEP 65  Agregat Nr 238/2012 moc 65 kW</t>
  </si>
  <si>
    <t>ZADANIE nr  1  GZ KOSZALIN</t>
  </si>
  <si>
    <t>ZADANIE nr  3  GZ DARŁOWO</t>
  </si>
  <si>
    <t>ZADANIE nr  2  GZ KOŁOBRZEG</t>
  </si>
  <si>
    <t>Nazwa i Kody CPV:716300000-3; 507532300-6;   usługi w zakresie kontroli  i nadzoru technicznego oraz napraw  i konserwacji Zespołów Spalinowo Elektrycznych ZSE</t>
  </si>
  <si>
    <t xml:space="preserve">Kompleks wojskowy  w Darłowie </t>
  </si>
  <si>
    <t>Rodzaj stałych urządzeń technicznych: Zespoły Spalinowo Elektryczne ZSE oraz UPS-ów</t>
  </si>
  <si>
    <t>Koszalin  ul.Wojska Polskiego 66</t>
  </si>
  <si>
    <t>Zasilacz bezprzewodowy UPS  Typ: SENTINEL PRO2200 PR NP nr  NC16VOD10005849   2,2kW</t>
  </si>
  <si>
    <t xml:space="preserve"> Zespół prądotwórczy  DELTA POWER -VISA nr 21780/GEN-SET  130kVA</t>
  </si>
  <si>
    <t>NET POWER GENERATOR</t>
  </si>
  <si>
    <t>Agregat prądotwórczy GQ 115P ZZWT G/ Węzeł Teleinf. -(BRUNO) 115kVA</t>
  </si>
  <si>
    <t>Agregat prądotwórczy AKSA APD 90A  93kVA    nr ser YMA035885</t>
  </si>
  <si>
    <t>APD 90A</t>
  </si>
  <si>
    <t>Skład</t>
  </si>
  <si>
    <t>1RBLOG</t>
  </si>
  <si>
    <t>Zespól pradotwórczy GV 275 Volvo Penta nr fab. 129710</t>
  </si>
  <si>
    <t>GV 275</t>
  </si>
  <si>
    <t xml:space="preserve">Kompleks wojskowy  Gąski (Pleśna) </t>
  </si>
  <si>
    <t>x</t>
  </si>
  <si>
    <t>Rok 2025</t>
  </si>
  <si>
    <t>Rok 2026</t>
  </si>
  <si>
    <t>Ilość przeglądów w trakcie 1 roku</t>
  </si>
  <si>
    <r>
      <t xml:space="preserve">Wycena przeglądu i konserwacji </t>
    </r>
    <r>
      <rPr>
        <b/>
        <sz val="16"/>
        <color rgb="FFFF0000"/>
        <rFont val="Arial Narrow"/>
        <family val="2"/>
        <charset val="238"/>
      </rPr>
      <t>2025</t>
    </r>
  </si>
  <si>
    <r>
      <t xml:space="preserve">Wycena przeglądu i konserwacji </t>
    </r>
    <r>
      <rPr>
        <b/>
        <sz val="16"/>
        <color rgb="FFFF0000"/>
        <rFont val="Arial Narrow"/>
        <family val="2"/>
        <charset val="238"/>
      </rPr>
      <t>2026</t>
    </r>
  </si>
  <si>
    <t>Wartość całości umowy brutto [zł]</t>
  </si>
  <si>
    <t>Całość umowy 2025</t>
  </si>
  <si>
    <t>Całość umowy 2026</t>
  </si>
  <si>
    <t xml:space="preserve">    Kompleks wojskowy  w Kołobrzegu  ul. Wiosenna 4 A</t>
  </si>
  <si>
    <t>VAT</t>
  </si>
  <si>
    <t>NETTO</t>
  </si>
  <si>
    <t xml:space="preserve">Z czego  usługa przeglądu </t>
  </si>
  <si>
    <t>Z czego  usługa konserwacji</t>
  </si>
  <si>
    <t>ZESTAWIENIE CENOWE USŁUGI KONSERWACYJNEJ STAŁYCH URZĄDZEŃ TECHNICZNYCH</t>
  </si>
  <si>
    <t>Załącznik nr 2 do SWZ</t>
  </si>
  <si>
    <t>Kwalifikowany podpis elektroniczny/podpis osobisty/podpis</t>
  </si>
  <si>
    <t>zaufany złożony przez osobę(osoby) uprawnioną(-e)</t>
  </si>
  <si>
    <t>Całość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</si>
</sst>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zł&quot;;[Red]\-#,##0\ &quot;zł&quot;"/>
    <numFmt numFmtId="8" formatCode="#,##0.00\ &quot;zł&quot;;[Red]\-#,##0.00\ &quot;zł&quot;"/>
    <numFmt numFmtId="164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6"/>
      <color theme="1"/>
      <name val="Czcionka tekstu podstawowego"/>
      <charset val="238"/>
    </font>
    <font>
      <i/>
      <sz val="11"/>
      <color rgb="FFFF0000"/>
      <name val="Arial Narrow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charset val="238"/>
    </font>
    <font>
      <b/>
      <sz val="12"/>
      <name val="Czcionka tekstu podstawowego"/>
      <charset val="238"/>
    </font>
    <font>
      <i/>
      <sz val="12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color rgb="FFFF0000"/>
      <name val="Czcionka tekstu podstawowego"/>
      <charset val="238"/>
    </font>
    <font>
      <sz val="16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4"/>
      <color theme="1"/>
      <name val="Czcionka tekstu podstawowego"/>
      <charset val="238"/>
    </font>
    <font>
      <sz val="14"/>
      <color rgb="FFFF000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11"/>
      <color theme="9" tint="-0.499984740745262"/>
      <name val="Czcionka tekstu podstawowego"/>
      <charset val="238"/>
    </font>
    <font>
      <sz val="11"/>
      <color theme="9" tint="-0.499984740745262"/>
      <name val="Czcionka tekstu podstawowego"/>
      <charset val="238"/>
    </font>
    <font>
      <b/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2" fontId="12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left" vertical="center"/>
    </xf>
    <xf numFmtId="2" fontId="11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top" textRotation="90"/>
    </xf>
    <xf numFmtId="0" fontId="7" fillId="0" borderId="0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top" textRotation="90"/>
    </xf>
    <xf numFmtId="2" fontId="18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8" fontId="13" fillId="0" borderId="0" xfId="0" applyNumberFormat="1" applyFont="1" applyAlignment="1">
      <alignment horizontal="left" vertical="center"/>
    </xf>
    <xf numFmtId="6" fontId="13" fillId="0" borderId="0" xfId="0" applyNumberFormat="1" applyFont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2" fontId="18" fillId="0" borderId="0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vertical="center"/>
    </xf>
    <xf numFmtId="0" fontId="17" fillId="0" borderId="1" xfId="0" applyFont="1" applyFill="1" applyBorder="1"/>
    <xf numFmtId="0" fontId="12" fillId="0" borderId="1" xfId="0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 wrapText="1" readingOrder="1"/>
    </xf>
    <xf numFmtId="0" fontId="21" fillId="0" borderId="1" xfId="0" applyFont="1" applyFill="1" applyBorder="1" applyAlignment="1">
      <alignment horizontal="left" vertical="center" wrapText="1" readingOrder="1"/>
    </xf>
    <xf numFmtId="0" fontId="22" fillId="0" borderId="2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top" wrapText="1" readingOrder="1"/>
    </xf>
    <xf numFmtId="0" fontId="1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9" fontId="20" fillId="6" borderId="14" xfId="0" applyNumberFormat="1" applyFont="1" applyFill="1" applyBorder="1"/>
    <xf numFmtId="2" fontId="4" fillId="0" borderId="0" xfId="0" applyNumberFormat="1" applyFont="1"/>
    <xf numFmtId="0" fontId="29" fillId="0" borderId="0" xfId="0" applyFont="1"/>
    <xf numFmtId="0" fontId="30" fillId="0" borderId="0" xfId="0" applyFont="1"/>
    <xf numFmtId="0" fontId="7" fillId="0" borderId="0" xfId="0" applyFont="1"/>
    <xf numFmtId="0" fontId="28" fillId="0" borderId="0" xfId="0" applyFont="1" applyAlignment="1">
      <alignment horizontal="right"/>
    </xf>
    <xf numFmtId="0" fontId="31" fillId="0" borderId="0" xfId="0" applyFont="1"/>
    <xf numFmtId="0" fontId="32" fillId="0" borderId="0" xfId="0" applyFont="1" applyFill="1" applyBorder="1" applyAlignment="1">
      <alignment horizontal="left" vertical="center"/>
    </xf>
    <xf numFmtId="0" fontId="28" fillId="0" borderId="0" xfId="0" applyFont="1"/>
    <xf numFmtId="0" fontId="33" fillId="0" borderId="0" xfId="0" applyFont="1"/>
    <xf numFmtId="0" fontId="28" fillId="0" borderId="0" xfId="0" applyFont="1" applyAlignment="1">
      <alignment horizontal="left" vertical="center" indent="12"/>
    </xf>
    <xf numFmtId="0" fontId="2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16" sqref="F16"/>
    </sheetView>
  </sheetViews>
  <sheetFormatPr defaultRowHeight="14.25"/>
  <cols>
    <col min="1" max="1" width="3.875" customWidth="1"/>
    <col min="2" max="2" width="36.125" customWidth="1"/>
    <col min="3" max="4" width="26.5" customWidth="1"/>
  </cols>
  <sheetData>
    <row r="1" spans="1:4">
      <c r="D1" s="19" t="s">
        <v>51</v>
      </c>
    </row>
    <row r="2" spans="1:4">
      <c r="D2" s="19"/>
    </row>
    <row r="3" spans="1:4" ht="20.25">
      <c r="A3" s="122" t="s">
        <v>205</v>
      </c>
      <c r="B3" s="122"/>
      <c r="C3" s="122"/>
      <c r="D3" s="122"/>
    </row>
    <row r="5" spans="1:4" ht="20.25" customHeight="1">
      <c r="A5" s="61" t="s">
        <v>0</v>
      </c>
      <c r="B5" s="61" t="s">
        <v>202</v>
      </c>
      <c r="C5" s="61" t="s">
        <v>203</v>
      </c>
      <c r="D5" s="61" t="s">
        <v>204</v>
      </c>
    </row>
    <row r="6" spans="1:4" ht="43.5" customHeight="1">
      <c r="A6" s="46">
        <v>1</v>
      </c>
      <c r="B6" s="62" t="s">
        <v>223</v>
      </c>
      <c r="C6" s="47" t="s">
        <v>206</v>
      </c>
      <c r="D6" s="47" t="s">
        <v>126</v>
      </c>
    </row>
    <row r="7" spans="1:4" ht="21.75" customHeight="1">
      <c r="A7" s="46">
        <v>2</v>
      </c>
      <c r="B7" s="62" t="s">
        <v>210</v>
      </c>
      <c r="C7" s="47" t="s">
        <v>213</v>
      </c>
      <c r="D7" s="47" t="s">
        <v>218</v>
      </c>
    </row>
    <row r="8" spans="1:4" ht="21.75" customHeight="1">
      <c r="A8" s="46">
        <v>3</v>
      </c>
      <c r="B8" s="62" t="s">
        <v>224</v>
      </c>
      <c r="C8" s="47" t="s">
        <v>214</v>
      </c>
      <c r="D8" s="47" t="s">
        <v>216</v>
      </c>
    </row>
    <row r="9" spans="1:4" ht="21.75" customHeight="1">
      <c r="A9" s="46">
        <v>4</v>
      </c>
      <c r="B9" s="62" t="s">
        <v>212</v>
      </c>
      <c r="C9" s="47" t="s">
        <v>215</v>
      </c>
      <c r="D9" s="47" t="s">
        <v>219</v>
      </c>
    </row>
    <row r="11" spans="1:4">
      <c r="A11" t="s">
        <v>207</v>
      </c>
    </row>
    <row r="12" spans="1:4">
      <c r="A12" s="2" t="s">
        <v>40</v>
      </c>
      <c r="B12" t="s">
        <v>211</v>
      </c>
    </row>
    <row r="13" spans="1:4">
      <c r="A13" s="2" t="s">
        <v>41</v>
      </c>
      <c r="B13" t="s">
        <v>217</v>
      </c>
    </row>
    <row r="14" spans="1:4">
      <c r="A14" s="2" t="s">
        <v>42</v>
      </c>
      <c r="B14" t="s">
        <v>208</v>
      </c>
    </row>
    <row r="15" spans="1:4">
      <c r="A15" s="2" t="s">
        <v>39</v>
      </c>
      <c r="B15" t="s">
        <v>209</v>
      </c>
    </row>
  </sheetData>
  <mergeCells count="1">
    <mergeCell ref="A3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="90" zoomScaleNormal="90" workbookViewId="0">
      <selection activeCell="D22" sqref="D22:D23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13" width="12.625" customWidth="1"/>
    <col min="14" max="17" width="9.5" customWidth="1"/>
    <col min="18" max="18" width="11.125" customWidth="1"/>
  </cols>
  <sheetData>
    <row r="1" spans="1:18" ht="18">
      <c r="B1" s="10" t="s">
        <v>64</v>
      </c>
      <c r="C1" s="10"/>
      <c r="E1" s="10"/>
      <c r="R1" s="19" t="s">
        <v>73</v>
      </c>
    </row>
    <row r="2" spans="1:18">
      <c r="B2" s="9"/>
    </row>
    <row r="3" spans="1:18">
      <c r="B3" s="9" t="s">
        <v>65</v>
      </c>
      <c r="C3" s="9"/>
      <c r="E3" s="9"/>
    </row>
    <row r="4" spans="1:18">
      <c r="E4" s="9"/>
    </row>
    <row r="5" spans="1:18" ht="30" customHeight="1">
      <c r="A5" s="124" t="s">
        <v>97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8" s="22" customFormat="1" ht="18.75" customHeight="1">
      <c r="A6" s="21" t="s">
        <v>40</v>
      </c>
      <c r="B6" s="23" t="s">
        <v>165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8.75" customHeight="1">
      <c r="A7" s="21" t="s">
        <v>41</v>
      </c>
      <c r="B7" s="23" t="s">
        <v>80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8.75" customHeight="1">
      <c r="A8" s="21" t="s">
        <v>42</v>
      </c>
      <c r="B8" s="23" t="s">
        <v>105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8.75" customHeight="1">
      <c r="A9" s="21" t="s">
        <v>39</v>
      </c>
      <c r="B9" s="23" t="s">
        <v>81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9.5" customHeight="1">
      <c r="A10" s="127" t="s">
        <v>0</v>
      </c>
      <c r="B10" s="127" t="s">
        <v>77</v>
      </c>
      <c r="C10" s="128" t="s">
        <v>79</v>
      </c>
      <c r="D10" s="129"/>
      <c r="E10" s="129"/>
      <c r="F10" s="129"/>
      <c r="G10" s="130"/>
      <c r="H10" s="127" t="s">
        <v>1</v>
      </c>
      <c r="I10" s="127"/>
      <c r="J10" s="127"/>
      <c r="K10" s="127" t="s">
        <v>58</v>
      </c>
      <c r="L10" s="127" t="s">
        <v>34</v>
      </c>
      <c r="M10" s="127" t="s">
        <v>76</v>
      </c>
      <c r="N10" s="128" t="s">
        <v>102</v>
      </c>
      <c r="O10" s="129"/>
      <c r="P10" s="129"/>
      <c r="Q10" s="129"/>
      <c r="R10" s="130"/>
    </row>
    <row r="11" spans="1:18" ht="15.75" customHeight="1">
      <c r="A11" s="127"/>
      <c r="B11" s="127"/>
      <c r="C11" s="125" t="s">
        <v>78</v>
      </c>
      <c r="D11" s="125" t="s">
        <v>5</v>
      </c>
      <c r="E11" s="125" t="s">
        <v>7</v>
      </c>
      <c r="F11" s="125" t="s">
        <v>75</v>
      </c>
      <c r="G11" s="125" t="s">
        <v>111</v>
      </c>
      <c r="H11" s="125" t="s">
        <v>2</v>
      </c>
      <c r="I11" s="125" t="s">
        <v>3</v>
      </c>
      <c r="J11" s="125" t="s">
        <v>72</v>
      </c>
      <c r="K11" s="127"/>
      <c r="L11" s="127"/>
      <c r="M11" s="127"/>
      <c r="N11" s="128" t="s">
        <v>98</v>
      </c>
      <c r="O11" s="129"/>
      <c r="P11" s="129"/>
      <c r="Q11" s="130"/>
      <c r="R11" s="5" t="s">
        <v>37</v>
      </c>
    </row>
    <row r="12" spans="1:18" ht="49.5" customHeight="1">
      <c r="A12" s="127"/>
      <c r="B12" s="127"/>
      <c r="C12" s="126"/>
      <c r="D12" s="126"/>
      <c r="E12" s="126"/>
      <c r="F12" s="126"/>
      <c r="G12" s="126"/>
      <c r="H12" s="126"/>
      <c r="I12" s="126"/>
      <c r="J12" s="126"/>
      <c r="K12" s="127"/>
      <c r="L12" s="127"/>
      <c r="M12" s="127"/>
      <c r="N12" s="3" t="s">
        <v>28</v>
      </c>
      <c r="O12" s="3" t="s">
        <v>29</v>
      </c>
      <c r="P12" s="3" t="s">
        <v>31</v>
      </c>
      <c r="Q12" s="3" t="s">
        <v>30</v>
      </c>
      <c r="R12" s="3" t="s">
        <v>30</v>
      </c>
    </row>
    <row r="13" spans="1:18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</row>
    <row r="14" spans="1:18" ht="20.25" customHeight="1">
      <c r="A14" s="123">
        <v>1</v>
      </c>
      <c r="B14" s="131" t="s">
        <v>4</v>
      </c>
      <c r="C14" s="132" t="s">
        <v>6</v>
      </c>
      <c r="D14" s="123" t="s">
        <v>9</v>
      </c>
      <c r="E14" s="123" t="s">
        <v>8</v>
      </c>
      <c r="F14" s="123">
        <v>1</v>
      </c>
      <c r="G14" s="123">
        <v>2014</v>
      </c>
      <c r="H14" s="131" t="s">
        <v>17</v>
      </c>
      <c r="I14" s="123">
        <v>15</v>
      </c>
      <c r="J14" s="123" t="s">
        <v>56</v>
      </c>
      <c r="K14" s="13">
        <v>12</v>
      </c>
      <c r="L14" s="13">
        <f>12/K14*2</f>
        <v>2</v>
      </c>
      <c r="M14" s="14" t="s">
        <v>23</v>
      </c>
      <c r="N14" s="15">
        <v>65</v>
      </c>
      <c r="O14" s="17">
        <f t="shared" ref="O14" si="0">F14*N14</f>
        <v>65</v>
      </c>
      <c r="P14" s="17">
        <f t="shared" ref="P14:P15" si="1">O14*0.23</f>
        <v>14.950000000000001</v>
      </c>
      <c r="Q14" s="17">
        <f t="shared" ref="Q14:Q15" si="2">O14+P14</f>
        <v>79.95</v>
      </c>
      <c r="R14" s="17">
        <f t="shared" ref="R14:R28" si="3">Q14*L14</f>
        <v>159.9</v>
      </c>
    </row>
    <row r="15" spans="1:18" ht="20.25" customHeight="1">
      <c r="A15" s="123"/>
      <c r="B15" s="131"/>
      <c r="C15" s="132"/>
      <c r="D15" s="123"/>
      <c r="E15" s="123"/>
      <c r="F15" s="123"/>
      <c r="G15" s="123"/>
      <c r="H15" s="131"/>
      <c r="I15" s="123"/>
      <c r="J15" s="123"/>
      <c r="K15" s="13">
        <v>3</v>
      </c>
      <c r="L15" s="13">
        <v>6</v>
      </c>
      <c r="M15" s="14" t="s">
        <v>24</v>
      </c>
      <c r="N15" s="15">
        <v>55</v>
      </c>
      <c r="O15" s="17">
        <f>F14*N15</f>
        <v>55</v>
      </c>
      <c r="P15" s="17">
        <f t="shared" si="1"/>
        <v>12.65</v>
      </c>
      <c r="Q15" s="17">
        <f t="shared" si="2"/>
        <v>67.650000000000006</v>
      </c>
      <c r="R15" s="17">
        <f t="shared" si="3"/>
        <v>405.90000000000003</v>
      </c>
    </row>
    <row r="16" spans="1:18" ht="20.25" customHeight="1">
      <c r="A16" s="13">
        <v>2</v>
      </c>
      <c r="B16" s="131"/>
      <c r="C16" s="14" t="s">
        <v>10</v>
      </c>
      <c r="D16" s="13" t="s">
        <v>11</v>
      </c>
      <c r="E16" s="13" t="s">
        <v>8</v>
      </c>
      <c r="F16" s="13">
        <v>23</v>
      </c>
      <c r="G16" s="13">
        <v>2014</v>
      </c>
      <c r="H16" s="16" t="s">
        <v>17</v>
      </c>
      <c r="I16" s="13">
        <v>15</v>
      </c>
      <c r="J16" s="13" t="s">
        <v>56</v>
      </c>
      <c r="K16" s="13">
        <v>3</v>
      </c>
      <c r="L16" s="13">
        <f t="shared" ref="L16:L28" si="4">12/K16*2</f>
        <v>8</v>
      </c>
      <c r="M16" s="14" t="s">
        <v>25</v>
      </c>
      <c r="N16" s="17">
        <v>24</v>
      </c>
      <c r="O16" s="17">
        <f t="shared" ref="O16:O21" si="5">F16*N16</f>
        <v>552</v>
      </c>
      <c r="P16" s="17">
        <f>O16*0.23</f>
        <v>126.96000000000001</v>
      </c>
      <c r="Q16" s="17">
        <f>O16+P16</f>
        <v>678.96</v>
      </c>
      <c r="R16" s="17">
        <f t="shared" si="3"/>
        <v>5431.68</v>
      </c>
    </row>
    <row r="17" spans="1:18" ht="20.25" customHeight="1">
      <c r="A17" s="13">
        <v>3</v>
      </c>
      <c r="B17" s="131"/>
      <c r="C17" s="14" t="s">
        <v>26</v>
      </c>
      <c r="D17" s="13" t="s">
        <v>27</v>
      </c>
      <c r="E17" s="13" t="s">
        <v>8</v>
      </c>
      <c r="F17" s="13">
        <v>21</v>
      </c>
      <c r="G17" s="13">
        <v>2014</v>
      </c>
      <c r="H17" s="16" t="s">
        <v>17</v>
      </c>
      <c r="I17" s="13">
        <v>15</v>
      </c>
      <c r="J17" s="13" t="s">
        <v>56</v>
      </c>
      <c r="K17" s="13">
        <v>3</v>
      </c>
      <c r="L17" s="13">
        <f t="shared" si="4"/>
        <v>8</v>
      </c>
      <c r="M17" s="14" t="s">
        <v>18</v>
      </c>
      <c r="N17" s="17">
        <v>36</v>
      </c>
      <c r="O17" s="17">
        <f t="shared" si="5"/>
        <v>756</v>
      </c>
      <c r="P17" s="17">
        <f t="shared" ref="P17:P23" si="6">O17*0.23</f>
        <v>173.88</v>
      </c>
      <c r="Q17" s="17">
        <f t="shared" ref="Q17:Q23" si="7">O17+P17</f>
        <v>929.88</v>
      </c>
      <c r="R17" s="17">
        <f t="shared" si="3"/>
        <v>7439.04</v>
      </c>
    </row>
    <row r="18" spans="1:18" ht="20.25" customHeight="1">
      <c r="A18" s="13">
        <v>4</v>
      </c>
      <c r="B18" s="131"/>
      <c r="C18" s="14" t="s">
        <v>26</v>
      </c>
      <c r="D18" s="13" t="s">
        <v>27</v>
      </c>
      <c r="E18" s="13" t="s">
        <v>8</v>
      </c>
      <c r="F18" s="13">
        <v>14</v>
      </c>
      <c r="G18" s="13">
        <v>2014</v>
      </c>
      <c r="H18" s="16" t="s">
        <v>17</v>
      </c>
      <c r="I18" s="13">
        <v>15</v>
      </c>
      <c r="J18" s="13" t="s">
        <v>56</v>
      </c>
      <c r="K18" s="13">
        <v>3</v>
      </c>
      <c r="L18" s="13">
        <f t="shared" si="4"/>
        <v>8</v>
      </c>
      <c r="M18" s="14" t="s">
        <v>19</v>
      </c>
      <c r="N18" s="17">
        <v>36</v>
      </c>
      <c r="O18" s="17">
        <f t="shared" si="5"/>
        <v>504</v>
      </c>
      <c r="P18" s="17">
        <f t="shared" si="6"/>
        <v>115.92</v>
      </c>
      <c r="Q18" s="17">
        <f t="shared" si="7"/>
        <v>619.91999999999996</v>
      </c>
      <c r="R18" s="17">
        <f t="shared" si="3"/>
        <v>4959.3599999999997</v>
      </c>
    </row>
    <row r="19" spans="1:18" ht="20.25" customHeight="1">
      <c r="A19" s="13">
        <v>5</v>
      </c>
      <c r="B19" s="131"/>
      <c r="C19" s="14" t="s">
        <v>12</v>
      </c>
      <c r="D19" s="13" t="s">
        <v>13</v>
      </c>
      <c r="E19" s="13" t="s">
        <v>8</v>
      </c>
      <c r="F19" s="13">
        <v>11</v>
      </c>
      <c r="G19" s="13">
        <v>2014</v>
      </c>
      <c r="H19" s="16" t="s">
        <v>17</v>
      </c>
      <c r="I19" s="13">
        <v>15</v>
      </c>
      <c r="J19" s="13" t="s">
        <v>56</v>
      </c>
      <c r="K19" s="13">
        <v>6</v>
      </c>
      <c r="L19" s="13">
        <f t="shared" si="4"/>
        <v>4</v>
      </c>
      <c r="M19" s="14" t="s">
        <v>20</v>
      </c>
      <c r="N19" s="17">
        <v>12</v>
      </c>
      <c r="O19" s="17">
        <f t="shared" si="5"/>
        <v>132</v>
      </c>
      <c r="P19" s="17">
        <f t="shared" si="6"/>
        <v>30.360000000000003</v>
      </c>
      <c r="Q19" s="17">
        <f t="shared" si="7"/>
        <v>162.36000000000001</v>
      </c>
      <c r="R19" s="17">
        <f t="shared" si="3"/>
        <v>649.44000000000005</v>
      </c>
    </row>
    <row r="20" spans="1:18" ht="20.25" customHeight="1">
      <c r="A20" s="13">
        <v>6</v>
      </c>
      <c r="B20" s="131"/>
      <c r="C20" s="14" t="s">
        <v>33</v>
      </c>
      <c r="D20" s="13" t="s">
        <v>14</v>
      </c>
      <c r="E20" s="13" t="s">
        <v>8</v>
      </c>
      <c r="F20" s="13">
        <v>1</v>
      </c>
      <c r="G20" s="13">
        <v>2014</v>
      </c>
      <c r="H20" s="16" t="s">
        <v>17</v>
      </c>
      <c r="I20" s="13">
        <v>15</v>
      </c>
      <c r="J20" s="13" t="s">
        <v>56</v>
      </c>
      <c r="K20" s="13">
        <v>6</v>
      </c>
      <c r="L20" s="13">
        <f t="shared" si="4"/>
        <v>4</v>
      </c>
      <c r="M20" s="14" t="s">
        <v>21</v>
      </c>
      <c r="N20" s="17">
        <v>33</v>
      </c>
      <c r="O20" s="17">
        <f t="shared" si="5"/>
        <v>33</v>
      </c>
      <c r="P20" s="17">
        <f t="shared" si="6"/>
        <v>7.5900000000000007</v>
      </c>
      <c r="Q20" s="17">
        <f t="shared" si="7"/>
        <v>40.590000000000003</v>
      </c>
      <c r="R20" s="17">
        <f t="shared" si="3"/>
        <v>162.36000000000001</v>
      </c>
    </row>
    <row r="21" spans="1:18" ht="20.25" customHeight="1">
      <c r="A21" s="13">
        <v>7</v>
      </c>
      <c r="B21" s="131"/>
      <c r="C21" s="14" t="s">
        <v>15</v>
      </c>
      <c r="D21" s="13" t="s">
        <v>16</v>
      </c>
      <c r="E21" s="13" t="s">
        <v>8</v>
      </c>
      <c r="F21" s="13">
        <v>4</v>
      </c>
      <c r="G21" s="13">
        <v>2014</v>
      </c>
      <c r="H21" s="16" t="s">
        <v>17</v>
      </c>
      <c r="I21" s="13">
        <v>15</v>
      </c>
      <c r="J21" s="13" t="s">
        <v>56</v>
      </c>
      <c r="K21" s="13">
        <v>6</v>
      </c>
      <c r="L21" s="13">
        <f t="shared" si="4"/>
        <v>4</v>
      </c>
      <c r="M21" s="14" t="s">
        <v>22</v>
      </c>
      <c r="N21" s="17">
        <v>40</v>
      </c>
      <c r="O21" s="17">
        <f t="shared" si="5"/>
        <v>160</v>
      </c>
      <c r="P21" s="17">
        <f t="shared" si="6"/>
        <v>36.800000000000004</v>
      </c>
      <c r="Q21" s="17">
        <f t="shared" si="7"/>
        <v>196.8</v>
      </c>
      <c r="R21" s="17">
        <f t="shared" si="3"/>
        <v>787.2</v>
      </c>
    </row>
    <row r="22" spans="1:18" ht="20.25" customHeight="1">
      <c r="A22" s="123">
        <v>8</v>
      </c>
      <c r="B22" s="131" t="s">
        <v>4</v>
      </c>
      <c r="C22" s="132" t="s">
        <v>6</v>
      </c>
      <c r="D22" s="123" t="s">
        <v>9</v>
      </c>
      <c r="E22" s="123" t="s">
        <v>8</v>
      </c>
      <c r="F22" s="123">
        <v>1</v>
      </c>
      <c r="G22" s="123">
        <v>2010</v>
      </c>
      <c r="H22" s="131" t="s">
        <v>17</v>
      </c>
      <c r="I22" s="123">
        <v>13</v>
      </c>
      <c r="J22" s="123" t="s">
        <v>56</v>
      </c>
      <c r="K22" s="13">
        <v>12</v>
      </c>
      <c r="L22" s="13">
        <f t="shared" si="4"/>
        <v>2</v>
      </c>
      <c r="M22" s="14" t="s">
        <v>23</v>
      </c>
      <c r="N22" s="15">
        <v>65</v>
      </c>
      <c r="O22" s="17">
        <f t="shared" ref="O22" si="8">F22*N22</f>
        <v>65</v>
      </c>
      <c r="P22" s="17">
        <f t="shared" si="6"/>
        <v>14.950000000000001</v>
      </c>
      <c r="Q22" s="17">
        <f t="shared" si="7"/>
        <v>79.95</v>
      </c>
      <c r="R22" s="17">
        <f t="shared" si="3"/>
        <v>159.9</v>
      </c>
    </row>
    <row r="23" spans="1:18" ht="20.25" customHeight="1">
      <c r="A23" s="123"/>
      <c r="B23" s="131"/>
      <c r="C23" s="132"/>
      <c r="D23" s="123"/>
      <c r="E23" s="123"/>
      <c r="F23" s="123"/>
      <c r="G23" s="123"/>
      <c r="H23" s="131"/>
      <c r="I23" s="123"/>
      <c r="J23" s="123"/>
      <c r="K23" s="13">
        <v>3</v>
      </c>
      <c r="L23" s="13">
        <v>6</v>
      </c>
      <c r="M23" s="14" t="s">
        <v>24</v>
      </c>
      <c r="N23" s="15">
        <v>55</v>
      </c>
      <c r="O23" s="17">
        <f>F22*N23</f>
        <v>55</v>
      </c>
      <c r="P23" s="17">
        <f t="shared" si="6"/>
        <v>12.65</v>
      </c>
      <c r="Q23" s="17">
        <f t="shared" si="7"/>
        <v>67.650000000000006</v>
      </c>
      <c r="R23" s="17">
        <f t="shared" si="3"/>
        <v>405.90000000000003</v>
      </c>
    </row>
    <row r="24" spans="1:18" ht="20.25" customHeight="1">
      <c r="A24" s="13">
        <v>9</v>
      </c>
      <c r="B24" s="131"/>
      <c r="C24" s="14" t="s">
        <v>10</v>
      </c>
      <c r="D24" s="13" t="s">
        <v>11</v>
      </c>
      <c r="E24" s="13" t="s">
        <v>8</v>
      </c>
      <c r="F24" s="13">
        <v>18</v>
      </c>
      <c r="G24" s="13">
        <v>2010</v>
      </c>
      <c r="H24" s="16" t="s">
        <v>17</v>
      </c>
      <c r="I24" s="13">
        <v>13</v>
      </c>
      <c r="J24" s="13" t="s">
        <v>56</v>
      </c>
      <c r="K24" s="13">
        <v>3</v>
      </c>
      <c r="L24" s="13">
        <f t="shared" si="4"/>
        <v>8</v>
      </c>
      <c r="M24" s="14" t="s">
        <v>25</v>
      </c>
      <c r="N24" s="17">
        <v>24</v>
      </c>
      <c r="O24" s="17">
        <f>F24*N24</f>
        <v>432</v>
      </c>
      <c r="P24" s="17">
        <f>O24*0.23</f>
        <v>99.36</v>
      </c>
      <c r="Q24" s="17">
        <f>O24+P24</f>
        <v>531.36</v>
      </c>
      <c r="R24" s="17">
        <f t="shared" si="3"/>
        <v>4250.88</v>
      </c>
    </row>
    <row r="25" spans="1:18" ht="20.25" customHeight="1">
      <c r="A25" s="13">
        <v>10</v>
      </c>
      <c r="B25" s="131"/>
      <c r="C25" s="14" t="s">
        <v>26</v>
      </c>
      <c r="D25" s="13" t="s">
        <v>27</v>
      </c>
      <c r="E25" s="13" t="s">
        <v>8</v>
      </c>
      <c r="F25" s="13">
        <v>2</v>
      </c>
      <c r="G25" s="13">
        <v>2010</v>
      </c>
      <c r="H25" s="16" t="s">
        <v>17</v>
      </c>
      <c r="I25" s="13">
        <v>13</v>
      </c>
      <c r="J25" s="13" t="s">
        <v>56</v>
      </c>
      <c r="K25" s="13">
        <v>3</v>
      </c>
      <c r="L25" s="13">
        <f t="shared" si="4"/>
        <v>8</v>
      </c>
      <c r="M25" s="14" t="s">
        <v>18</v>
      </c>
      <c r="N25" s="17">
        <v>36</v>
      </c>
      <c r="O25" s="17">
        <f>F25*N25</f>
        <v>72</v>
      </c>
      <c r="P25" s="17">
        <f t="shared" ref="P25:P28" si="9">O25*0.23</f>
        <v>16.560000000000002</v>
      </c>
      <c r="Q25" s="17">
        <f t="shared" ref="Q25:Q28" si="10">O25+P25</f>
        <v>88.56</v>
      </c>
      <c r="R25" s="17">
        <f t="shared" si="3"/>
        <v>708.48</v>
      </c>
    </row>
    <row r="26" spans="1:18" ht="20.25" customHeight="1">
      <c r="A26" s="13">
        <v>11</v>
      </c>
      <c r="B26" s="131"/>
      <c r="C26" s="14" t="s">
        <v>12</v>
      </c>
      <c r="D26" s="13" t="s">
        <v>13</v>
      </c>
      <c r="E26" s="13" t="s">
        <v>8</v>
      </c>
      <c r="F26" s="13">
        <v>10</v>
      </c>
      <c r="G26" s="13">
        <v>2010</v>
      </c>
      <c r="H26" s="16" t="s">
        <v>17</v>
      </c>
      <c r="I26" s="13">
        <v>13</v>
      </c>
      <c r="J26" s="13" t="s">
        <v>56</v>
      </c>
      <c r="K26" s="13">
        <v>3</v>
      </c>
      <c r="L26" s="13">
        <f t="shared" si="4"/>
        <v>8</v>
      </c>
      <c r="M26" s="14" t="s">
        <v>20</v>
      </c>
      <c r="N26" s="17">
        <v>12</v>
      </c>
      <c r="O26" s="17">
        <f>F26*N26</f>
        <v>120</v>
      </c>
      <c r="P26" s="17">
        <f t="shared" si="9"/>
        <v>27.6</v>
      </c>
      <c r="Q26" s="17">
        <f t="shared" si="10"/>
        <v>147.6</v>
      </c>
      <c r="R26" s="17">
        <f t="shared" si="3"/>
        <v>1180.8</v>
      </c>
    </row>
    <row r="27" spans="1:18" ht="20.25" customHeight="1">
      <c r="A27" s="13">
        <v>12</v>
      </c>
      <c r="B27" s="131"/>
      <c r="C27" s="14" t="s">
        <v>33</v>
      </c>
      <c r="D27" s="13" t="s">
        <v>14</v>
      </c>
      <c r="E27" s="13" t="s">
        <v>8</v>
      </c>
      <c r="F27" s="13">
        <v>1</v>
      </c>
      <c r="G27" s="13">
        <v>2010</v>
      </c>
      <c r="H27" s="16" t="s">
        <v>17</v>
      </c>
      <c r="I27" s="13">
        <v>13</v>
      </c>
      <c r="J27" s="13" t="s">
        <v>56</v>
      </c>
      <c r="K27" s="13">
        <v>6</v>
      </c>
      <c r="L27" s="13">
        <f t="shared" si="4"/>
        <v>4</v>
      </c>
      <c r="M27" s="14" t="s">
        <v>21</v>
      </c>
      <c r="N27" s="17">
        <v>33</v>
      </c>
      <c r="O27" s="17">
        <f>F27*N27</f>
        <v>33</v>
      </c>
      <c r="P27" s="17">
        <f t="shared" si="9"/>
        <v>7.5900000000000007</v>
      </c>
      <c r="Q27" s="17">
        <f t="shared" si="10"/>
        <v>40.590000000000003</v>
      </c>
      <c r="R27" s="17">
        <f t="shared" si="3"/>
        <v>162.36000000000001</v>
      </c>
    </row>
    <row r="28" spans="1:18" ht="20.25" customHeight="1">
      <c r="A28" s="13">
        <v>13</v>
      </c>
      <c r="B28" s="131"/>
      <c r="C28" s="14" t="s">
        <v>15</v>
      </c>
      <c r="D28" s="13" t="s">
        <v>16</v>
      </c>
      <c r="E28" s="13" t="s">
        <v>8</v>
      </c>
      <c r="F28" s="13">
        <v>2</v>
      </c>
      <c r="G28" s="13">
        <v>2010</v>
      </c>
      <c r="H28" s="16" t="s">
        <v>17</v>
      </c>
      <c r="I28" s="13">
        <v>13</v>
      </c>
      <c r="J28" s="13" t="s">
        <v>56</v>
      </c>
      <c r="K28" s="13">
        <v>6</v>
      </c>
      <c r="L28" s="13">
        <f t="shared" si="4"/>
        <v>4</v>
      </c>
      <c r="M28" s="14" t="s">
        <v>22</v>
      </c>
      <c r="N28" s="17">
        <v>40</v>
      </c>
      <c r="O28" s="17">
        <f>F28*N28</f>
        <v>80</v>
      </c>
      <c r="P28" s="17">
        <f t="shared" si="9"/>
        <v>18.400000000000002</v>
      </c>
      <c r="Q28" s="17">
        <f t="shared" si="10"/>
        <v>98.4</v>
      </c>
      <c r="R28" s="17">
        <f t="shared" si="3"/>
        <v>393.6</v>
      </c>
    </row>
    <row r="29" spans="1:18" ht="23.25" customHeight="1">
      <c r="M29" s="18"/>
      <c r="N29" s="24"/>
      <c r="O29" s="24"/>
      <c r="P29" s="24"/>
      <c r="Q29" s="18" t="s">
        <v>38</v>
      </c>
      <c r="R29" s="20">
        <f>SUM(R14:R28)</f>
        <v>27256.800000000003</v>
      </c>
    </row>
    <row r="30" spans="1:18" ht="16.5" customHeight="1">
      <c r="B30" s="12" t="s">
        <v>59</v>
      </c>
      <c r="C30" s="11"/>
      <c r="H30" s="12" t="s">
        <v>112</v>
      </c>
    </row>
    <row r="31" spans="1:18" ht="25.5" customHeight="1">
      <c r="B31" t="s">
        <v>60</v>
      </c>
      <c r="H31" t="s">
        <v>63</v>
      </c>
    </row>
    <row r="32" spans="1:18" ht="25.5" customHeight="1">
      <c r="B32" t="s">
        <v>61</v>
      </c>
    </row>
    <row r="33" spans="2:2" ht="25.5" customHeight="1">
      <c r="B33" t="s">
        <v>62</v>
      </c>
    </row>
    <row r="35" spans="2:2" ht="15">
      <c r="B35" s="12" t="s">
        <v>71</v>
      </c>
    </row>
    <row r="36" spans="2:2">
      <c r="B36" t="s">
        <v>74</v>
      </c>
    </row>
    <row r="37" spans="2:2">
      <c r="B37" t="s">
        <v>66</v>
      </c>
    </row>
    <row r="38" spans="2:2">
      <c r="B38" t="s">
        <v>86</v>
      </c>
    </row>
    <row r="39" spans="2:2">
      <c r="B39" t="s">
        <v>67</v>
      </c>
    </row>
    <row r="40" spans="2:2">
      <c r="B40" t="s">
        <v>68</v>
      </c>
    </row>
    <row r="41" spans="2:2">
      <c r="B41" t="s">
        <v>69</v>
      </c>
    </row>
    <row r="42" spans="2:2">
      <c r="B42" t="s">
        <v>70</v>
      </c>
    </row>
    <row r="43" spans="2:2">
      <c r="B43" t="s">
        <v>150</v>
      </c>
    </row>
  </sheetData>
  <mergeCells count="38">
    <mergeCell ref="C10:G10"/>
    <mergeCell ref="C11:C12"/>
    <mergeCell ref="D11:D12"/>
    <mergeCell ref="E11:E12"/>
    <mergeCell ref="F11:F12"/>
    <mergeCell ref="G11:G12"/>
    <mergeCell ref="A22:A23"/>
    <mergeCell ref="I22:I23"/>
    <mergeCell ref="M10:M12"/>
    <mergeCell ref="B14:B21"/>
    <mergeCell ref="H11:H12"/>
    <mergeCell ref="C14:C15"/>
    <mergeCell ref="D14:D15"/>
    <mergeCell ref="E14:E15"/>
    <mergeCell ref="F14:F15"/>
    <mergeCell ref="H14:H15"/>
    <mergeCell ref="G14:G15"/>
    <mergeCell ref="J14:J15"/>
    <mergeCell ref="A10:A12"/>
    <mergeCell ref="B10:B12"/>
    <mergeCell ref="H10:J10"/>
    <mergeCell ref="K10:K12"/>
    <mergeCell ref="J22:J23"/>
    <mergeCell ref="A5:R5"/>
    <mergeCell ref="I11:I12"/>
    <mergeCell ref="J11:J12"/>
    <mergeCell ref="L10:L12"/>
    <mergeCell ref="N10:R10"/>
    <mergeCell ref="N11:Q11"/>
    <mergeCell ref="A14:A15"/>
    <mergeCell ref="I14:I15"/>
    <mergeCell ref="B22:B28"/>
    <mergeCell ref="C22:C23"/>
    <mergeCell ref="D22:D23"/>
    <mergeCell ref="E22:E23"/>
    <mergeCell ref="F22:F23"/>
    <mergeCell ref="H22:H23"/>
    <mergeCell ref="G22:G2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D7" zoomScale="80" zoomScaleNormal="80" workbookViewId="0">
      <selection activeCell="R11" sqref="R11:V11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11.875" customWidth="1"/>
    <col min="10" max="10" width="9.25" customWidth="1"/>
    <col min="11" max="11" width="9.75" customWidth="1"/>
    <col min="12" max="12" width="11.625" customWidth="1"/>
    <col min="13" max="16" width="9.5" customWidth="1"/>
    <col min="17" max="17" width="11.125" customWidth="1"/>
  </cols>
  <sheetData>
    <row r="1" spans="1:22" ht="18">
      <c r="B1" s="10" t="s">
        <v>82</v>
      </c>
      <c r="C1" s="10"/>
      <c r="E1" s="10"/>
      <c r="Q1" s="19" t="s">
        <v>253</v>
      </c>
    </row>
    <row r="2" spans="1:22">
      <c r="B2" s="9"/>
    </row>
    <row r="3" spans="1:22">
      <c r="B3" s="9" t="s">
        <v>65</v>
      </c>
      <c r="C3" s="9"/>
      <c r="E3" s="9"/>
    </row>
    <row r="4" spans="1:22">
      <c r="E4" s="9"/>
    </row>
    <row r="5" spans="1:22" ht="30" customHeight="1">
      <c r="A5" s="124" t="s">
        <v>106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2" s="22" customFormat="1" ht="18.75" customHeight="1">
      <c r="A6" s="21" t="s">
        <v>40</v>
      </c>
      <c r="B6" s="23" t="s">
        <v>226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2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2" s="22" customFormat="1" ht="18.75" customHeight="1">
      <c r="A8" s="21" t="s">
        <v>42</v>
      </c>
      <c r="B8" s="23" t="s">
        <v>252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2" s="22" customFormat="1" ht="18.75" customHeight="1">
      <c r="A9" s="21" t="s">
        <v>39</v>
      </c>
      <c r="B9" s="23" t="s">
        <v>313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2" s="22" customFormat="1" ht="18.75" customHeight="1">
      <c r="A10" s="21" t="s">
        <v>44</v>
      </c>
      <c r="B10" s="23" t="s">
        <v>81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35" t="s">
        <v>90</v>
      </c>
      <c r="N10" s="135"/>
      <c r="O10" s="135"/>
      <c r="P10" s="135"/>
      <c r="Q10" s="135"/>
      <c r="R10" s="135" t="s">
        <v>90</v>
      </c>
      <c r="S10" s="135"/>
      <c r="T10" s="135"/>
      <c r="U10" s="135"/>
      <c r="V10" s="135"/>
    </row>
    <row r="11" spans="1:22" ht="19.5" customHeight="1">
      <c r="A11" s="127" t="s">
        <v>0</v>
      </c>
      <c r="B11" s="127" t="s">
        <v>77</v>
      </c>
      <c r="C11" s="128" t="s">
        <v>79</v>
      </c>
      <c r="D11" s="129"/>
      <c r="E11" s="129"/>
      <c r="F11" s="129"/>
      <c r="G11" s="130"/>
      <c r="H11" s="127" t="s">
        <v>1</v>
      </c>
      <c r="I11" s="127"/>
      <c r="J11" s="127"/>
      <c r="K11" s="127" t="s">
        <v>58</v>
      </c>
      <c r="L11" s="127" t="s">
        <v>34</v>
      </c>
      <c r="M11" s="128" t="s">
        <v>255</v>
      </c>
      <c r="N11" s="129"/>
      <c r="O11" s="129"/>
      <c r="P11" s="129"/>
      <c r="Q11" s="130"/>
      <c r="R11" s="128" t="s">
        <v>256</v>
      </c>
      <c r="S11" s="129"/>
      <c r="T11" s="129"/>
      <c r="U11" s="129"/>
      <c r="V11" s="130"/>
    </row>
    <row r="12" spans="1:22" ht="15.75" customHeight="1">
      <c r="A12" s="127"/>
      <c r="B12" s="127"/>
      <c r="C12" s="125" t="s">
        <v>78</v>
      </c>
      <c r="D12" s="125" t="s">
        <v>5</v>
      </c>
      <c r="E12" s="125" t="s">
        <v>7</v>
      </c>
      <c r="F12" s="125" t="s">
        <v>75</v>
      </c>
      <c r="G12" s="125" t="s">
        <v>111</v>
      </c>
      <c r="H12" s="125" t="s">
        <v>2</v>
      </c>
      <c r="I12" s="125" t="s">
        <v>3</v>
      </c>
      <c r="J12" s="125" t="s">
        <v>72</v>
      </c>
      <c r="K12" s="127"/>
      <c r="L12" s="127"/>
      <c r="M12" s="128" t="s">
        <v>98</v>
      </c>
      <c r="N12" s="129"/>
      <c r="O12" s="129"/>
      <c r="P12" s="130"/>
      <c r="Q12" s="90" t="s">
        <v>37</v>
      </c>
      <c r="R12" s="128" t="s">
        <v>98</v>
      </c>
      <c r="S12" s="129"/>
      <c r="T12" s="129"/>
      <c r="U12" s="130"/>
      <c r="V12" s="90" t="s">
        <v>37</v>
      </c>
    </row>
    <row r="13" spans="1:22" ht="49.5" customHeight="1">
      <c r="A13" s="127"/>
      <c r="B13" s="127"/>
      <c r="C13" s="126"/>
      <c r="D13" s="126"/>
      <c r="E13" s="126"/>
      <c r="F13" s="126"/>
      <c r="G13" s="126"/>
      <c r="H13" s="126"/>
      <c r="I13" s="126"/>
      <c r="J13" s="126"/>
      <c r="K13" s="127"/>
      <c r="L13" s="127"/>
      <c r="M13" s="89" t="s">
        <v>28</v>
      </c>
      <c r="N13" s="89" t="s">
        <v>29</v>
      </c>
      <c r="O13" s="89" t="s">
        <v>31</v>
      </c>
      <c r="P13" s="89" t="s">
        <v>30</v>
      </c>
      <c r="Q13" s="89" t="s">
        <v>30</v>
      </c>
      <c r="R13" s="89" t="s">
        <v>28</v>
      </c>
      <c r="S13" s="89" t="s">
        <v>29</v>
      </c>
      <c r="T13" s="89" t="s">
        <v>31</v>
      </c>
      <c r="U13" s="89" t="s">
        <v>30</v>
      </c>
      <c r="V13" s="89" t="s">
        <v>30</v>
      </c>
    </row>
    <row r="14" spans="1:2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</row>
    <row r="15" spans="1:22" ht="18.75">
      <c r="A15" s="92"/>
      <c r="B15" s="133" t="s">
        <v>310</v>
      </c>
      <c r="C15" s="133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22" ht="92.25" customHeight="1">
      <c r="A16" s="91">
        <v>1</v>
      </c>
      <c r="B16" s="93" t="s">
        <v>238</v>
      </c>
      <c r="C16" s="98" t="s">
        <v>257</v>
      </c>
      <c r="D16" s="73" t="s">
        <v>258</v>
      </c>
      <c r="E16" s="94" t="s">
        <v>227</v>
      </c>
      <c r="F16" s="73">
        <v>1</v>
      </c>
      <c r="G16" s="94">
        <v>2012</v>
      </c>
      <c r="H16" s="72" t="s">
        <v>259</v>
      </c>
      <c r="I16" s="73">
        <v>15</v>
      </c>
      <c r="J16" s="73" t="s">
        <v>228</v>
      </c>
      <c r="K16" s="73" t="s">
        <v>229</v>
      </c>
      <c r="L16" s="81">
        <v>2</v>
      </c>
      <c r="M16" s="68"/>
      <c r="N16" s="68" t="s">
        <v>254</v>
      </c>
      <c r="O16" s="68"/>
      <c r="P16" s="68"/>
      <c r="Q16" s="68"/>
      <c r="R16" s="68"/>
      <c r="S16" s="68"/>
      <c r="T16" s="68"/>
      <c r="U16" s="68"/>
      <c r="V16" s="68"/>
    </row>
    <row r="17" spans="1:22" ht="114" customHeight="1">
      <c r="A17" s="91">
        <v>2</v>
      </c>
      <c r="B17" s="72" t="s">
        <v>238</v>
      </c>
      <c r="C17" s="99" t="s">
        <v>260</v>
      </c>
      <c r="D17" s="73" t="s">
        <v>230</v>
      </c>
      <c r="E17" s="95" t="s">
        <v>231</v>
      </c>
      <c r="F17" s="73">
        <v>1</v>
      </c>
      <c r="G17" s="94">
        <v>2014</v>
      </c>
      <c r="H17" s="72" t="s">
        <v>259</v>
      </c>
      <c r="I17" s="72" t="s">
        <v>261</v>
      </c>
      <c r="J17" s="73" t="s">
        <v>56</v>
      </c>
      <c r="K17" s="73" t="s">
        <v>229</v>
      </c>
      <c r="L17" s="81">
        <v>2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63.95" customHeight="1">
      <c r="A18" s="91">
        <v>3</v>
      </c>
      <c r="B18" s="72" t="s">
        <v>238</v>
      </c>
      <c r="C18" s="99" t="s">
        <v>262</v>
      </c>
      <c r="D18" s="73" t="s">
        <v>232</v>
      </c>
      <c r="E18" s="94" t="s">
        <v>233</v>
      </c>
      <c r="F18" s="73">
        <v>1</v>
      </c>
      <c r="G18" s="94">
        <v>2014</v>
      </c>
      <c r="H18" s="72" t="s">
        <v>259</v>
      </c>
      <c r="I18" s="73">
        <v>26</v>
      </c>
      <c r="J18" s="73" t="s">
        <v>263</v>
      </c>
      <c r="K18" s="73" t="s">
        <v>229</v>
      </c>
      <c r="L18" s="81">
        <v>2</v>
      </c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71.25" customHeight="1">
      <c r="A19" s="91">
        <v>4</v>
      </c>
      <c r="B19" s="72" t="s">
        <v>238</v>
      </c>
      <c r="C19" s="99" t="s">
        <v>264</v>
      </c>
      <c r="D19" s="73" t="s">
        <v>234</v>
      </c>
      <c r="E19" s="94" t="s">
        <v>233</v>
      </c>
      <c r="F19" s="73">
        <v>1</v>
      </c>
      <c r="G19" s="94">
        <v>2014</v>
      </c>
      <c r="H19" s="72" t="s">
        <v>259</v>
      </c>
      <c r="I19" s="73">
        <v>93</v>
      </c>
      <c r="J19" s="73" t="s">
        <v>263</v>
      </c>
      <c r="K19" s="73" t="s">
        <v>229</v>
      </c>
      <c r="L19" s="81">
        <v>2</v>
      </c>
      <c r="M19" s="67"/>
      <c r="N19" s="68"/>
      <c r="O19" s="68"/>
      <c r="P19" s="68"/>
      <c r="Q19" s="68"/>
      <c r="R19" s="67"/>
      <c r="S19" s="68"/>
      <c r="T19" s="68"/>
      <c r="U19" s="68"/>
      <c r="V19" s="68"/>
    </row>
    <row r="20" spans="1:22" ht="71.25" customHeight="1">
      <c r="A20" s="91">
        <v>5</v>
      </c>
      <c r="B20" s="72" t="s">
        <v>238</v>
      </c>
      <c r="C20" s="99" t="s">
        <v>265</v>
      </c>
      <c r="D20" s="72" t="s">
        <v>235</v>
      </c>
      <c r="E20" s="95" t="s">
        <v>236</v>
      </c>
      <c r="F20" s="73">
        <v>1</v>
      </c>
      <c r="G20" s="94">
        <v>2014</v>
      </c>
      <c r="H20" s="72" t="s">
        <v>259</v>
      </c>
      <c r="I20" s="72" t="s">
        <v>237</v>
      </c>
      <c r="J20" s="73" t="s">
        <v>266</v>
      </c>
      <c r="K20" s="73" t="s">
        <v>229</v>
      </c>
      <c r="L20" s="81">
        <v>2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71.25" customHeight="1">
      <c r="A21" s="91">
        <v>6</v>
      </c>
      <c r="B21" s="72" t="s">
        <v>238</v>
      </c>
      <c r="C21" s="99" t="s">
        <v>267</v>
      </c>
      <c r="D21" s="72" t="s">
        <v>268</v>
      </c>
      <c r="E21" s="95" t="s">
        <v>231</v>
      </c>
      <c r="F21" s="73">
        <v>1</v>
      </c>
      <c r="G21" s="94">
        <v>2016</v>
      </c>
      <c r="H21" s="72" t="s">
        <v>269</v>
      </c>
      <c r="I21" s="73" t="s">
        <v>270</v>
      </c>
      <c r="J21" s="73" t="s">
        <v>271</v>
      </c>
      <c r="K21" s="73" t="s">
        <v>229</v>
      </c>
      <c r="L21" s="81">
        <v>2</v>
      </c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42.75" customHeight="1">
      <c r="A22" s="91"/>
      <c r="B22" s="133" t="s">
        <v>312</v>
      </c>
      <c r="C22" s="133"/>
      <c r="D22" s="72"/>
      <c r="E22" s="77"/>
      <c r="F22" s="73"/>
      <c r="G22" s="74"/>
      <c r="H22" s="72"/>
      <c r="I22" s="73"/>
      <c r="J22" s="73"/>
      <c r="K22" s="73"/>
      <c r="L22" s="75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42.75" customHeight="1">
      <c r="A23" s="91">
        <v>7</v>
      </c>
      <c r="B23" s="72" t="s">
        <v>238</v>
      </c>
      <c r="C23" s="104" t="s">
        <v>290</v>
      </c>
      <c r="D23" s="85" t="s">
        <v>249</v>
      </c>
      <c r="E23" s="74" t="s">
        <v>291</v>
      </c>
      <c r="F23" s="86">
        <v>1</v>
      </c>
      <c r="G23" s="74"/>
      <c r="H23" s="101" t="s">
        <v>245</v>
      </c>
      <c r="I23" s="79">
        <v>93</v>
      </c>
      <c r="J23" s="87" t="s">
        <v>292</v>
      </c>
      <c r="K23" s="73" t="s">
        <v>229</v>
      </c>
      <c r="L23" s="81">
        <v>2</v>
      </c>
      <c r="M23" s="67"/>
      <c r="N23" s="67"/>
      <c r="O23" s="67"/>
      <c r="P23" s="67"/>
      <c r="Q23" s="67"/>
      <c r="R23" s="67"/>
      <c r="S23" s="67"/>
      <c r="T23" s="67"/>
      <c r="U23" s="67"/>
      <c r="V23" s="67"/>
    </row>
    <row r="24" spans="1:22" ht="42.75" customHeight="1">
      <c r="A24" s="91">
        <v>8</v>
      </c>
      <c r="B24" s="72" t="s">
        <v>238</v>
      </c>
      <c r="C24" s="105" t="s">
        <v>293</v>
      </c>
      <c r="D24" s="72" t="s">
        <v>248</v>
      </c>
      <c r="E24" s="74"/>
      <c r="F24" s="72">
        <v>1</v>
      </c>
      <c r="G24" s="74">
        <v>1989</v>
      </c>
      <c r="H24" s="102" t="s">
        <v>247</v>
      </c>
      <c r="I24" s="76">
        <v>14</v>
      </c>
      <c r="J24" s="72" t="s">
        <v>294</v>
      </c>
      <c r="K24" s="73" t="s">
        <v>229</v>
      </c>
      <c r="L24" s="81">
        <v>2</v>
      </c>
      <c r="M24" s="67"/>
      <c r="N24" s="67"/>
      <c r="O24" s="67"/>
      <c r="P24" s="67"/>
      <c r="Q24" s="67"/>
      <c r="R24" s="67"/>
      <c r="S24" s="67"/>
      <c r="T24" s="67"/>
      <c r="U24" s="67"/>
      <c r="V24" s="67"/>
    </row>
    <row r="25" spans="1:22" ht="42.75" customHeight="1">
      <c r="A25" s="91">
        <v>9</v>
      </c>
      <c r="B25" s="72" t="s">
        <v>295</v>
      </c>
      <c r="C25" s="105" t="s">
        <v>296</v>
      </c>
      <c r="D25" s="72" t="s">
        <v>297</v>
      </c>
      <c r="E25" s="74" t="s">
        <v>298</v>
      </c>
      <c r="F25" s="72">
        <v>1</v>
      </c>
      <c r="G25" s="74">
        <v>2016</v>
      </c>
      <c r="H25" s="102" t="s">
        <v>299</v>
      </c>
      <c r="I25" s="76">
        <v>1</v>
      </c>
      <c r="J25" s="72" t="s">
        <v>300</v>
      </c>
      <c r="K25" s="73" t="s">
        <v>229</v>
      </c>
      <c r="L25" s="81">
        <v>2</v>
      </c>
      <c r="M25" s="67"/>
      <c r="N25" s="67"/>
      <c r="O25" s="67"/>
      <c r="P25" s="67"/>
      <c r="Q25" s="67"/>
      <c r="R25" s="67"/>
      <c r="S25" s="67"/>
      <c r="T25" s="67"/>
      <c r="U25" s="67"/>
      <c r="V25" s="67"/>
    </row>
    <row r="26" spans="1:22" ht="42.75" customHeight="1">
      <c r="A26" s="91">
        <v>10</v>
      </c>
      <c r="B26" s="72" t="s">
        <v>295</v>
      </c>
      <c r="C26" s="105" t="s">
        <v>301</v>
      </c>
      <c r="D26" s="72" t="s">
        <v>302</v>
      </c>
      <c r="E26" s="74" t="s">
        <v>303</v>
      </c>
      <c r="F26" s="72">
        <v>1</v>
      </c>
      <c r="G26" s="74">
        <v>2016</v>
      </c>
      <c r="H26" s="102" t="s">
        <v>299</v>
      </c>
      <c r="I26" s="76">
        <v>1</v>
      </c>
      <c r="J26" s="72" t="s">
        <v>300</v>
      </c>
      <c r="K26" s="73" t="s">
        <v>229</v>
      </c>
      <c r="L26" s="81">
        <v>2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</row>
    <row r="27" spans="1:22" ht="42.75" customHeight="1">
      <c r="A27" s="91">
        <v>11</v>
      </c>
      <c r="B27" s="72" t="s">
        <v>238</v>
      </c>
      <c r="C27" s="105" t="s">
        <v>304</v>
      </c>
      <c r="D27" s="72" t="s">
        <v>305</v>
      </c>
      <c r="E27" s="74" t="s">
        <v>303</v>
      </c>
      <c r="F27" s="72">
        <v>1</v>
      </c>
      <c r="G27" s="74">
        <v>2016</v>
      </c>
      <c r="H27" s="102" t="s">
        <v>299</v>
      </c>
      <c r="I27" s="76">
        <v>1</v>
      </c>
      <c r="J27" s="72" t="s">
        <v>300</v>
      </c>
      <c r="K27" s="73"/>
      <c r="L27" s="81">
        <v>2</v>
      </c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2" ht="42.75" customHeight="1">
      <c r="A28" s="91">
        <v>12</v>
      </c>
      <c r="B28" s="72" t="s">
        <v>238</v>
      </c>
      <c r="C28" s="105" t="s">
        <v>306</v>
      </c>
      <c r="D28" s="72" t="s">
        <v>246</v>
      </c>
      <c r="E28" s="74" t="s">
        <v>291</v>
      </c>
      <c r="F28" s="72">
        <v>1</v>
      </c>
      <c r="G28" s="74">
        <v>1984</v>
      </c>
      <c r="H28" s="102" t="s">
        <v>307</v>
      </c>
      <c r="I28" s="76">
        <v>44</v>
      </c>
      <c r="J28" s="72" t="s">
        <v>292</v>
      </c>
      <c r="K28" s="73"/>
      <c r="L28" s="81">
        <v>2</v>
      </c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2" ht="42.75" customHeight="1">
      <c r="A29" s="91">
        <v>13</v>
      </c>
      <c r="B29" s="72" t="s">
        <v>238</v>
      </c>
      <c r="C29" s="105" t="s">
        <v>308</v>
      </c>
      <c r="D29" s="72" t="s">
        <v>246</v>
      </c>
      <c r="E29" s="74" t="s">
        <v>291</v>
      </c>
      <c r="F29" s="72">
        <v>1</v>
      </c>
      <c r="G29" s="74">
        <v>1985</v>
      </c>
      <c r="H29" s="102" t="s">
        <v>307</v>
      </c>
      <c r="I29" s="76">
        <v>44</v>
      </c>
      <c r="J29" s="72" t="s">
        <v>292</v>
      </c>
      <c r="K29" s="73"/>
      <c r="L29" s="81">
        <v>2</v>
      </c>
      <c r="M29" s="67"/>
      <c r="N29" s="67"/>
      <c r="O29" s="67"/>
      <c r="P29" s="67"/>
      <c r="Q29" s="67"/>
      <c r="R29" s="67"/>
      <c r="S29" s="67"/>
      <c r="T29" s="67"/>
      <c r="U29" s="67"/>
      <c r="V29" s="67"/>
    </row>
    <row r="30" spans="1:22" ht="42.75" customHeight="1">
      <c r="A30" s="91">
        <v>14</v>
      </c>
      <c r="B30" s="72" t="s">
        <v>238</v>
      </c>
      <c r="C30" s="105" t="s">
        <v>309</v>
      </c>
      <c r="D30" s="72" t="s">
        <v>251</v>
      </c>
      <c r="E30" s="74" t="s">
        <v>231</v>
      </c>
      <c r="F30" s="72">
        <v>1</v>
      </c>
      <c r="G30" s="74"/>
      <c r="H30" s="102" t="s">
        <v>307</v>
      </c>
      <c r="I30" s="76">
        <v>12</v>
      </c>
      <c r="J30" s="72" t="s">
        <v>250</v>
      </c>
      <c r="K30" s="73"/>
      <c r="L30" s="81">
        <v>2</v>
      </c>
      <c r="M30" s="67"/>
      <c r="N30" s="67"/>
      <c r="O30" s="67"/>
      <c r="P30" s="67"/>
      <c r="Q30" s="67"/>
      <c r="R30" s="67"/>
      <c r="S30" s="67"/>
      <c r="T30" s="67"/>
      <c r="U30" s="67"/>
      <c r="V30" s="67"/>
    </row>
    <row r="31" spans="1:22" ht="42.75" customHeight="1">
      <c r="A31" s="91"/>
      <c r="B31" s="133" t="s">
        <v>311</v>
      </c>
      <c r="C31" s="133"/>
      <c r="D31" s="84"/>
      <c r="E31" s="74"/>
      <c r="F31" s="72"/>
      <c r="G31" s="74"/>
      <c r="H31" s="102"/>
      <c r="I31" s="76"/>
      <c r="J31" s="72"/>
      <c r="K31" s="73"/>
      <c r="L31" s="81"/>
      <c r="M31" s="67"/>
      <c r="N31" s="67"/>
      <c r="O31" s="67"/>
      <c r="P31" s="67"/>
      <c r="Q31" s="67"/>
      <c r="R31" s="67"/>
      <c r="S31" s="67"/>
      <c r="T31" s="67"/>
      <c r="U31" s="67"/>
      <c r="V31" s="67"/>
    </row>
    <row r="32" spans="1:22" ht="71.25" customHeight="1">
      <c r="A32" s="91">
        <v>15</v>
      </c>
      <c r="B32" s="72" t="s">
        <v>238</v>
      </c>
      <c r="C32" s="100" t="s">
        <v>272</v>
      </c>
      <c r="D32" s="80" t="s">
        <v>239</v>
      </c>
      <c r="E32" s="74" t="s">
        <v>273</v>
      </c>
      <c r="F32" s="73">
        <v>1</v>
      </c>
      <c r="G32" s="74">
        <v>2011</v>
      </c>
      <c r="H32" s="103" t="s">
        <v>314</v>
      </c>
      <c r="I32" s="73" t="s">
        <v>274</v>
      </c>
      <c r="J32" s="73" t="s">
        <v>275</v>
      </c>
      <c r="K32" s="73" t="s">
        <v>229</v>
      </c>
      <c r="L32" s="75">
        <v>2</v>
      </c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3" spans="1:22" ht="71.25" customHeight="1">
      <c r="A33" s="91">
        <v>16</v>
      </c>
      <c r="B33" s="72" t="s">
        <v>238</v>
      </c>
      <c r="C33" s="106" t="s">
        <v>276</v>
      </c>
      <c r="D33" s="78" t="s">
        <v>277</v>
      </c>
      <c r="E33" s="74" t="s">
        <v>278</v>
      </c>
      <c r="F33" s="73">
        <v>1</v>
      </c>
      <c r="G33" s="74">
        <v>2019</v>
      </c>
      <c r="H33" s="103" t="s">
        <v>314</v>
      </c>
      <c r="I33" s="73"/>
      <c r="J33" s="73" t="s">
        <v>275</v>
      </c>
      <c r="K33" s="73" t="s">
        <v>229</v>
      </c>
      <c r="L33" s="81">
        <v>2</v>
      </c>
      <c r="M33" s="67"/>
      <c r="N33" s="67"/>
      <c r="O33" s="67"/>
      <c r="P33" s="67"/>
      <c r="Q33" s="67"/>
      <c r="R33" s="67"/>
      <c r="S33" s="67"/>
      <c r="T33" s="67"/>
      <c r="U33" s="67"/>
      <c r="V33" s="67"/>
    </row>
    <row r="34" spans="1:22" ht="71.25" customHeight="1">
      <c r="A34" s="91">
        <v>17</v>
      </c>
      <c r="B34" s="72" t="s">
        <v>238</v>
      </c>
      <c r="C34" s="106" t="s">
        <v>279</v>
      </c>
      <c r="D34" s="80" t="s">
        <v>277</v>
      </c>
      <c r="E34" s="77" t="s">
        <v>278</v>
      </c>
      <c r="F34" s="73">
        <v>1</v>
      </c>
      <c r="G34" s="74">
        <v>2019</v>
      </c>
      <c r="H34" s="103" t="s">
        <v>314</v>
      </c>
      <c r="I34" s="73"/>
      <c r="J34" s="73" t="s">
        <v>275</v>
      </c>
      <c r="K34" s="73" t="s">
        <v>229</v>
      </c>
      <c r="L34" s="81">
        <v>2</v>
      </c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2" ht="71.25" customHeight="1">
      <c r="A35" s="91">
        <v>18</v>
      </c>
      <c r="B35" s="72" t="s">
        <v>238</v>
      </c>
      <c r="C35" s="100" t="s">
        <v>280</v>
      </c>
      <c r="D35" s="80" t="s">
        <v>281</v>
      </c>
      <c r="E35" s="74" t="s">
        <v>278</v>
      </c>
      <c r="F35" s="73">
        <v>1</v>
      </c>
      <c r="G35" s="74">
        <v>2019</v>
      </c>
      <c r="H35" s="103" t="s">
        <v>314</v>
      </c>
      <c r="I35" s="73"/>
      <c r="J35" s="73" t="s">
        <v>275</v>
      </c>
      <c r="K35" s="73" t="s">
        <v>229</v>
      </c>
      <c r="L35" s="81">
        <v>2</v>
      </c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2" ht="71.25" customHeight="1">
      <c r="A36" s="91">
        <v>19</v>
      </c>
      <c r="B36" s="72" t="s">
        <v>238</v>
      </c>
      <c r="C36" s="106" t="s">
        <v>282</v>
      </c>
      <c r="D36" s="80" t="s">
        <v>283</v>
      </c>
      <c r="E36" s="74" t="s">
        <v>278</v>
      </c>
      <c r="F36" s="73">
        <v>1</v>
      </c>
      <c r="G36" s="74">
        <v>2019</v>
      </c>
      <c r="H36" s="103" t="s">
        <v>314</v>
      </c>
      <c r="I36" s="76"/>
      <c r="J36" s="83" t="s">
        <v>275</v>
      </c>
      <c r="K36" s="73" t="s">
        <v>229</v>
      </c>
      <c r="L36" s="75">
        <v>2</v>
      </c>
      <c r="M36" s="67"/>
      <c r="N36" s="67"/>
      <c r="O36" s="67"/>
      <c r="P36" s="67"/>
      <c r="Q36" s="67"/>
      <c r="R36" s="67"/>
      <c r="S36" s="67"/>
      <c r="T36" s="67"/>
      <c r="U36" s="67"/>
      <c r="V36" s="67"/>
    </row>
    <row r="37" spans="1:22" ht="71.25" customHeight="1">
      <c r="A37" s="91">
        <v>20</v>
      </c>
      <c r="B37" s="72" t="s">
        <v>238</v>
      </c>
      <c r="C37" s="106" t="s">
        <v>284</v>
      </c>
      <c r="D37" s="80" t="s">
        <v>240</v>
      </c>
      <c r="E37" s="74" t="s">
        <v>241</v>
      </c>
      <c r="F37" s="73">
        <v>1</v>
      </c>
      <c r="G37" s="74"/>
      <c r="H37" s="103" t="s">
        <v>314</v>
      </c>
      <c r="I37" s="76">
        <v>525</v>
      </c>
      <c r="J37" s="83" t="s">
        <v>275</v>
      </c>
      <c r="K37" s="73" t="s">
        <v>229</v>
      </c>
      <c r="L37" s="75">
        <v>2</v>
      </c>
      <c r="M37" s="67"/>
      <c r="N37" s="67"/>
      <c r="O37" s="67"/>
      <c r="P37" s="67"/>
      <c r="Q37" s="67"/>
      <c r="R37" s="67"/>
      <c r="S37" s="67"/>
      <c r="T37" s="67"/>
      <c r="U37" s="67"/>
      <c r="V37" s="67"/>
    </row>
    <row r="38" spans="1:22" ht="71.25" customHeight="1">
      <c r="A38" s="91">
        <v>21</v>
      </c>
      <c r="B38" s="72" t="s">
        <v>238</v>
      </c>
      <c r="C38" s="106" t="s">
        <v>285</v>
      </c>
      <c r="D38" s="80" t="s">
        <v>286</v>
      </c>
      <c r="E38" s="74" t="s">
        <v>287</v>
      </c>
      <c r="F38" s="73">
        <v>1</v>
      </c>
      <c r="G38" s="74"/>
      <c r="H38" s="103" t="s">
        <v>314</v>
      </c>
      <c r="I38" s="76" t="s">
        <v>242</v>
      </c>
      <c r="J38" s="84" t="s">
        <v>275</v>
      </c>
      <c r="K38" s="73" t="s">
        <v>229</v>
      </c>
      <c r="L38" s="75">
        <v>2</v>
      </c>
      <c r="M38" s="67"/>
      <c r="N38" s="67"/>
      <c r="O38" s="67"/>
      <c r="P38" s="67"/>
      <c r="Q38" s="67"/>
      <c r="R38" s="67"/>
      <c r="S38" s="67"/>
      <c r="T38" s="67"/>
      <c r="U38" s="67"/>
      <c r="V38" s="67"/>
    </row>
    <row r="39" spans="1:22" ht="71.25" customHeight="1">
      <c r="A39" s="91">
        <v>22</v>
      </c>
      <c r="B39" s="72" t="s">
        <v>238</v>
      </c>
      <c r="C39" s="106" t="s">
        <v>288</v>
      </c>
      <c r="D39" s="80" t="s">
        <v>243</v>
      </c>
      <c r="E39" s="74"/>
      <c r="F39" s="73">
        <v>1</v>
      </c>
      <c r="G39" s="74"/>
      <c r="H39" s="103" t="s">
        <v>314</v>
      </c>
      <c r="I39" s="76" t="s">
        <v>244</v>
      </c>
      <c r="J39" s="84" t="s">
        <v>289</v>
      </c>
      <c r="K39" s="73" t="s">
        <v>229</v>
      </c>
      <c r="L39" s="75">
        <v>2</v>
      </c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30" customHeight="1">
      <c r="A40" s="91"/>
      <c r="B40" s="133"/>
      <c r="C40" s="133"/>
      <c r="D40" s="78"/>
      <c r="E40" s="74"/>
      <c r="F40" s="73"/>
      <c r="G40" s="74"/>
      <c r="H40" s="82"/>
      <c r="I40" s="76"/>
      <c r="J40" s="84"/>
      <c r="K40" s="73"/>
      <c r="L40" s="75"/>
      <c r="M40" s="67"/>
      <c r="N40" s="67"/>
      <c r="O40" s="67"/>
      <c r="P40" s="67"/>
      <c r="Q40" s="67"/>
      <c r="R40" s="67"/>
      <c r="S40" s="67"/>
      <c r="T40" s="67"/>
      <c r="U40" s="67"/>
      <c r="V40" s="67"/>
    </row>
    <row r="41" spans="1:22" ht="16.5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70" t="s">
        <v>38</v>
      </c>
      <c r="Q41" s="69"/>
      <c r="R41" s="69"/>
      <c r="S41" s="69"/>
      <c r="T41" s="69"/>
      <c r="U41" s="69"/>
      <c r="V41" s="69"/>
    </row>
    <row r="42" spans="1:22" ht="15">
      <c r="B42" s="12" t="s">
        <v>83</v>
      </c>
      <c r="C42" s="11"/>
    </row>
    <row r="47" spans="1:22" ht="15.75">
      <c r="B47" s="88"/>
      <c r="C47" s="88"/>
      <c r="D47" s="88"/>
      <c r="E47" s="88"/>
      <c r="F47" s="88"/>
      <c r="G47" s="88"/>
      <c r="H47" s="88"/>
      <c r="I47" s="88"/>
    </row>
    <row r="48" spans="1:22" ht="15.75">
      <c r="B48" s="88"/>
      <c r="C48" s="88"/>
      <c r="D48" s="88"/>
      <c r="E48" s="88"/>
      <c r="F48" s="88"/>
      <c r="G48" s="88"/>
      <c r="H48" s="88"/>
      <c r="I48" s="88"/>
    </row>
  </sheetData>
  <mergeCells count="26">
    <mergeCell ref="A5:Q5"/>
    <mergeCell ref="M10:Q10"/>
    <mergeCell ref="A11:A13"/>
    <mergeCell ref="B11:B13"/>
    <mergeCell ref="C11:G11"/>
    <mergeCell ref="H11:J11"/>
    <mergeCell ref="K11:K13"/>
    <mergeCell ref="L11:L13"/>
    <mergeCell ref="M11:Q11"/>
    <mergeCell ref="R10:V10"/>
    <mergeCell ref="R11:V11"/>
    <mergeCell ref="R12:U12"/>
    <mergeCell ref="B15:C15"/>
    <mergeCell ref="B22:C22"/>
    <mergeCell ref="C12:C13"/>
    <mergeCell ref="D12:D13"/>
    <mergeCell ref="E12:E13"/>
    <mergeCell ref="F12:F13"/>
    <mergeCell ref="G12:G13"/>
    <mergeCell ref="H12:H13"/>
    <mergeCell ref="B31:C31"/>
    <mergeCell ref="I12:I13"/>
    <mergeCell ref="J12:J13"/>
    <mergeCell ref="M12:P12"/>
    <mergeCell ref="A41:O41"/>
    <mergeCell ref="B40:C40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="90" zoomScaleNormal="90" workbookViewId="0">
      <selection activeCell="B6" sqref="B6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13" width="12.625" customWidth="1"/>
    <col min="14" max="17" width="9.5" customWidth="1"/>
    <col min="18" max="18" width="11.125" customWidth="1"/>
  </cols>
  <sheetData>
    <row r="1" spans="1:18" ht="18">
      <c r="B1" s="10" t="s">
        <v>82</v>
      </c>
      <c r="C1" s="10"/>
      <c r="E1" s="10"/>
      <c r="R1" s="19" t="s">
        <v>73</v>
      </c>
    </row>
    <row r="2" spans="1:18">
      <c r="B2" s="9"/>
    </row>
    <row r="3" spans="1:18">
      <c r="B3" s="9" t="s">
        <v>65</v>
      </c>
      <c r="C3" s="9"/>
      <c r="E3" s="9"/>
    </row>
    <row r="4" spans="1:18">
      <c r="E4" s="9"/>
    </row>
    <row r="5" spans="1:18" ht="30" customHeight="1">
      <c r="A5" s="124" t="s">
        <v>106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8" s="22" customFormat="1" ht="18.75" customHeight="1">
      <c r="A6" s="21" t="s">
        <v>40</v>
      </c>
      <c r="B6" s="23" t="s">
        <v>165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2" customFormat="1" ht="18.75" customHeight="1">
      <c r="A8" s="21" t="s">
        <v>42</v>
      </c>
      <c r="B8" s="23" t="s">
        <v>80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s="22" customFormat="1" ht="18.75" customHeight="1">
      <c r="A9" s="21" t="s">
        <v>39</v>
      </c>
      <c r="B9" s="23" t="s">
        <v>105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2" customFormat="1" ht="18.75" customHeight="1">
      <c r="A10" s="21" t="s">
        <v>44</v>
      </c>
      <c r="B10" s="23" t="s">
        <v>81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35" t="s">
        <v>90</v>
      </c>
      <c r="O10" s="135"/>
      <c r="P10" s="135"/>
      <c r="Q10" s="135"/>
      <c r="R10" s="135"/>
    </row>
    <row r="11" spans="1:18" ht="19.5" customHeight="1">
      <c r="A11" s="127" t="s">
        <v>0</v>
      </c>
      <c r="B11" s="127" t="s">
        <v>77</v>
      </c>
      <c r="C11" s="128" t="s">
        <v>79</v>
      </c>
      <c r="D11" s="129"/>
      <c r="E11" s="129"/>
      <c r="F11" s="129"/>
      <c r="G11" s="130"/>
      <c r="H11" s="127" t="s">
        <v>1</v>
      </c>
      <c r="I11" s="127"/>
      <c r="J11" s="127"/>
      <c r="K11" s="127" t="s">
        <v>58</v>
      </c>
      <c r="L11" s="127" t="s">
        <v>34</v>
      </c>
      <c r="M11" s="127" t="s">
        <v>76</v>
      </c>
      <c r="N11" s="128" t="s">
        <v>102</v>
      </c>
      <c r="O11" s="129"/>
      <c r="P11" s="129"/>
      <c r="Q11" s="129"/>
      <c r="R11" s="130"/>
    </row>
    <row r="12" spans="1:18" ht="15.75" customHeight="1">
      <c r="A12" s="127"/>
      <c r="B12" s="127"/>
      <c r="C12" s="125" t="s">
        <v>78</v>
      </c>
      <c r="D12" s="125" t="s">
        <v>5</v>
      </c>
      <c r="E12" s="125" t="s">
        <v>7</v>
      </c>
      <c r="F12" s="125" t="s">
        <v>75</v>
      </c>
      <c r="G12" s="125" t="s">
        <v>111</v>
      </c>
      <c r="H12" s="125" t="s">
        <v>2</v>
      </c>
      <c r="I12" s="125" t="s">
        <v>3</v>
      </c>
      <c r="J12" s="125" t="s">
        <v>72</v>
      </c>
      <c r="K12" s="127"/>
      <c r="L12" s="127"/>
      <c r="M12" s="127"/>
      <c r="N12" s="128" t="s">
        <v>98</v>
      </c>
      <c r="O12" s="129"/>
      <c r="P12" s="129"/>
      <c r="Q12" s="130"/>
      <c r="R12" s="38" t="s">
        <v>37</v>
      </c>
    </row>
    <row r="13" spans="1:18" ht="49.5" customHeight="1">
      <c r="A13" s="127"/>
      <c r="B13" s="127"/>
      <c r="C13" s="126"/>
      <c r="D13" s="126"/>
      <c r="E13" s="126"/>
      <c r="F13" s="126"/>
      <c r="G13" s="126"/>
      <c r="H13" s="126"/>
      <c r="I13" s="126"/>
      <c r="J13" s="126"/>
      <c r="K13" s="127"/>
      <c r="L13" s="127"/>
      <c r="M13" s="127"/>
      <c r="N13" s="37" t="s">
        <v>28</v>
      </c>
      <c r="O13" s="37" t="s">
        <v>29</v>
      </c>
      <c r="P13" s="37" t="s">
        <v>31</v>
      </c>
      <c r="Q13" s="37" t="s">
        <v>30</v>
      </c>
      <c r="R13" s="37" t="s">
        <v>30</v>
      </c>
    </row>
    <row r="14" spans="1:18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</row>
    <row r="15" spans="1:18" ht="20.25" customHeight="1">
      <c r="A15" s="123">
        <v>1</v>
      </c>
      <c r="B15" s="131" t="s">
        <v>4</v>
      </c>
      <c r="C15" s="132" t="s">
        <v>6</v>
      </c>
      <c r="D15" s="123" t="s">
        <v>9</v>
      </c>
      <c r="E15" s="123" t="s">
        <v>8</v>
      </c>
      <c r="F15" s="123">
        <v>1</v>
      </c>
      <c r="G15" s="123">
        <v>2014</v>
      </c>
      <c r="H15" s="131" t="s">
        <v>17</v>
      </c>
      <c r="I15" s="123">
        <v>15</v>
      </c>
      <c r="J15" s="123" t="s">
        <v>56</v>
      </c>
      <c r="K15" s="39">
        <v>12</v>
      </c>
      <c r="L15" s="39">
        <f>12/K15*2</f>
        <v>2</v>
      </c>
      <c r="M15" s="41" t="s">
        <v>23</v>
      </c>
      <c r="N15" s="15">
        <v>15</v>
      </c>
      <c r="O15" s="15">
        <f>F15*N15</f>
        <v>15</v>
      </c>
      <c r="P15" s="15">
        <f>O15*0.23</f>
        <v>3.45</v>
      </c>
      <c r="Q15" s="15">
        <f>O15+P15</f>
        <v>18.45</v>
      </c>
      <c r="R15" s="15">
        <f>Q15*F15</f>
        <v>18.45</v>
      </c>
    </row>
    <row r="16" spans="1:18" ht="20.25" customHeight="1">
      <c r="A16" s="123"/>
      <c r="B16" s="131"/>
      <c r="C16" s="132"/>
      <c r="D16" s="123"/>
      <c r="E16" s="123"/>
      <c r="F16" s="123"/>
      <c r="G16" s="123"/>
      <c r="H16" s="131"/>
      <c r="I16" s="123"/>
      <c r="J16" s="123"/>
      <c r="K16" s="39">
        <v>3</v>
      </c>
      <c r="L16" s="39">
        <v>6</v>
      </c>
      <c r="M16" s="41" t="s">
        <v>24</v>
      </c>
      <c r="N16" s="15">
        <v>18</v>
      </c>
      <c r="O16" s="15">
        <f>F15*N16</f>
        <v>18</v>
      </c>
      <c r="P16" s="15">
        <f t="shared" ref="P16:P29" si="0">O16*0.23</f>
        <v>4.1400000000000006</v>
      </c>
      <c r="Q16" s="15">
        <f t="shared" ref="Q16:Q29" si="1">O16+P16</f>
        <v>22.14</v>
      </c>
      <c r="R16" s="15">
        <f>Q16*F15</f>
        <v>22.14</v>
      </c>
    </row>
    <row r="17" spans="1:18" ht="20.25" customHeight="1">
      <c r="A17" s="39">
        <v>2</v>
      </c>
      <c r="B17" s="131"/>
      <c r="C17" s="41" t="s">
        <v>10</v>
      </c>
      <c r="D17" s="39" t="s">
        <v>11</v>
      </c>
      <c r="E17" s="39" t="s">
        <v>8</v>
      </c>
      <c r="F17" s="39">
        <v>23</v>
      </c>
      <c r="G17" s="39">
        <v>2014</v>
      </c>
      <c r="H17" s="40" t="s">
        <v>17</v>
      </c>
      <c r="I17" s="39">
        <v>15</v>
      </c>
      <c r="J17" s="39" t="s">
        <v>56</v>
      </c>
      <c r="K17" s="39">
        <v>3</v>
      </c>
      <c r="L17" s="39">
        <f t="shared" ref="L17:L29" si="2">12/K17*2</f>
        <v>8</v>
      </c>
      <c r="M17" s="41" t="s">
        <v>25</v>
      </c>
      <c r="N17" s="17">
        <v>22</v>
      </c>
      <c r="O17" s="15">
        <f>F17*N17</f>
        <v>506</v>
      </c>
      <c r="P17" s="15">
        <f t="shared" si="0"/>
        <v>116.38000000000001</v>
      </c>
      <c r="Q17" s="15">
        <f t="shared" si="1"/>
        <v>622.38</v>
      </c>
      <c r="R17" s="15">
        <f>Q17*F17</f>
        <v>14314.74</v>
      </c>
    </row>
    <row r="18" spans="1:18" ht="20.25" customHeight="1">
      <c r="A18" s="39">
        <v>3</v>
      </c>
      <c r="B18" s="131"/>
      <c r="C18" s="41" t="s">
        <v>26</v>
      </c>
      <c r="D18" s="39" t="s">
        <v>27</v>
      </c>
      <c r="E18" s="39" t="s">
        <v>8</v>
      </c>
      <c r="F18" s="39">
        <v>21</v>
      </c>
      <c r="G18" s="39">
        <v>2014</v>
      </c>
      <c r="H18" s="40" t="s">
        <v>17</v>
      </c>
      <c r="I18" s="39">
        <v>15</v>
      </c>
      <c r="J18" s="39" t="s">
        <v>56</v>
      </c>
      <c r="K18" s="39">
        <v>3</v>
      </c>
      <c r="L18" s="39">
        <f t="shared" si="2"/>
        <v>8</v>
      </c>
      <c r="M18" s="41" t="s">
        <v>18</v>
      </c>
      <c r="N18" s="17">
        <v>19</v>
      </c>
      <c r="O18" s="15">
        <f t="shared" ref="O18:O22" si="3">F18*N18</f>
        <v>399</v>
      </c>
      <c r="P18" s="15">
        <f t="shared" si="0"/>
        <v>91.77000000000001</v>
      </c>
      <c r="Q18" s="15">
        <f t="shared" si="1"/>
        <v>490.77</v>
      </c>
      <c r="R18" s="15">
        <f t="shared" ref="R18:R29" si="4">Q18*F18</f>
        <v>10306.17</v>
      </c>
    </row>
    <row r="19" spans="1:18" ht="20.25" customHeight="1">
      <c r="A19" s="39">
        <v>4</v>
      </c>
      <c r="B19" s="131"/>
      <c r="C19" s="41" t="s">
        <v>26</v>
      </c>
      <c r="D19" s="39" t="s">
        <v>27</v>
      </c>
      <c r="E19" s="39" t="s">
        <v>8</v>
      </c>
      <c r="F19" s="39">
        <v>14</v>
      </c>
      <c r="G19" s="39">
        <v>2014</v>
      </c>
      <c r="H19" s="40" t="s">
        <v>17</v>
      </c>
      <c r="I19" s="39">
        <v>15</v>
      </c>
      <c r="J19" s="39" t="s">
        <v>56</v>
      </c>
      <c r="K19" s="39">
        <v>3</v>
      </c>
      <c r="L19" s="39">
        <f t="shared" si="2"/>
        <v>8</v>
      </c>
      <c r="M19" s="41" t="s">
        <v>19</v>
      </c>
      <c r="N19" s="17">
        <v>15</v>
      </c>
      <c r="O19" s="15">
        <f t="shared" si="3"/>
        <v>210</v>
      </c>
      <c r="P19" s="15">
        <f t="shared" si="0"/>
        <v>48.300000000000004</v>
      </c>
      <c r="Q19" s="15">
        <f t="shared" si="1"/>
        <v>258.3</v>
      </c>
      <c r="R19" s="15">
        <f t="shared" si="4"/>
        <v>3616.2000000000003</v>
      </c>
    </row>
    <row r="20" spans="1:18" ht="20.25" customHeight="1">
      <c r="A20" s="39">
        <v>5</v>
      </c>
      <c r="B20" s="131"/>
      <c r="C20" s="41" t="s">
        <v>12</v>
      </c>
      <c r="D20" s="39" t="s">
        <v>13</v>
      </c>
      <c r="E20" s="39" t="s">
        <v>8</v>
      </c>
      <c r="F20" s="39">
        <v>11</v>
      </c>
      <c r="G20" s="39">
        <v>2014</v>
      </c>
      <c r="H20" s="40" t="s">
        <v>17</v>
      </c>
      <c r="I20" s="39">
        <v>15</v>
      </c>
      <c r="J20" s="39" t="s">
        <v>56</v>
      </c>
      <c r="K20" s="39">
        <v>6</v>
      </c>
      <c r="L20" s="39">
        <f t="shared" si="2"/>
        <v>4</v>
      </c>
      <c r="M20" s="41" t="s">
        <v>20</v>
      </c>
      <c r="N20" s="17">
        <v>15</v>
      </c>
      <c r="O20" s="15">
        <f t="shared" si="3"/>
        <v>165</v>
      </c>
      <c r="P20" s="15">
        <f t="shared" si="0"/>
        <v>37.950000000000003</v>
      </c>
      <c r="Q20" s="15">
        <f t="shared" si="1"/>
        <v>202.95</v>
      </c>
      <c r="R20" s="15">
        <f t="shared" si="4"/>
        <v>2232.4499999999998</v>
      </c>
    </row>
    <row r="21" spans="1:18" ht="20.25" customHeight="1">
      <c r="A21" s="39">
        <v>6</v>
      </c>
      <c r="B21" s="131"/>
      <c r="C21" s="41" t="s">
        <v>33</v>
      </c>
      <c r="D21" s="39" t="s">
        <v>14</v>
      </c>
      <c r="E21" s="39" t="s">
        <v>8</v>
      </c>
      <c r="F21" s="39">
        <v>1</v>
      </c>
      <c r="G21" s="39">
        <v>2014</v>
      </c>
      <c r="H21" s="40" t="s">
        <v>17</v>
      </c>
      <c r="I21" s="39">
        <v>15</v>
      </c>
      <c r="J21" s="39" t="s">
        <v>56</v>
      </c>
      <c r="K21" s="39">
        <v>6</v>
      </c>
      <c r="L21" s="39">
        <f t="shared" si="2"/>
        <v>4</v>
      </c>
      <c r="M21" s="41" t="s">
        <v>21</v>
      </c>
      <c r="N21" s="17">
        <v>15</v>
      </c>
      <c r="O21" s="15">
        <f t="shared" si="3"/>
        <v>15</v>
      </c>
      <c r="P21" s="15">
        <f t="shared" si="0"/>
        <v>3.45</v>
      </c>
      <c r="Q21" s="15">
        <f t="shared" si="1"/>
        <v>18.45</v>
      </c>
      <c r="R21" s="15">
        <f t="shared" si="4"/>
        <v>18.45</v>
      </c>
    </row>
    <row r="22" spans="1:18" ht="20.25" customHeight="1">
      <c r="A22" s="39">
        <v>7</v>
      </c>
      <c r="B22" s="131"/>
      <c r="C22" s="41" t="s">
        <v>15</v>
      </c>
      <c r="D22" s="39" t="s">
        <v>16</v>
      </c>
      <c r="E22" s="39" t="s">
        <v>8</v>
      </c>
      <c r="F22" s="39">
        <v>4</v>
      </c>
      <c r="G22" s="39">
        <v>2014</v>
      </c>
      <c r="H22" s="40" t="s">
        <v>17</v>
      </c>
      <c r="I22" s="39">
        <v>15</v>
      </c>
      <c r="J22" s="39" t="s">
        <v>56</v>
      </c>
      <c r="K22" s="39">
        <v>6</v>
      </c>
      <c r="L22" s="39">
        <f t="shared" si="2"/>
        <v>4</v>
      </c>
      <c r="M22" s="41" t="s">
        <v>22</v>
      </c>
      <c r="N22" s="17">
        <v>16</v>
      </c>
      <c r="O22" s="15">
        <f t="shared" si="3"/>
        <v>64</v>
      </c>
      <c r="P22" s="15">
        <f t="shared" si="0"/>
        <v>14.72</v>
      </c>
      <c r="Q22" s="15">
        <f t="shared" si="1"/>
        <v>78.72</v>
      </c>
      <c r="R22" s="15">
        <f t="shared" si="4"/>
        <v>314.88</v>
      </c>
    </row>
    <row r="23" spans="1:18" ht="20.25" customHeight="1">
      <c r="A23" s="123">
        <v>8</v>
      </c>
      <c r="B23" s="131" t="s">
        <v>4</v>
      </c>
      <c r="C23" s="132" t="s">
        <v>6</v>
      </c>
      <c r="D23" s="123" t="s">
        <v>9</v>
      </c>
      <c r="E23" s="123" t="s">
        <v>8</v>
      </c>
      <c r="F23" s="123">
        <v>1</v>
      </c>
      <c r="G23" s="123">
        <v>2010</v>
      </c>
      <c r="H23" s="131" t="s">
        <v>17</v>
      </c>
      <c r="I23" s="123">
        <v>13</v>
      </c>
      <c r="J23" s="123" t="s">
        <v>56</v>
      </c>
      <c r="K23" s="39">
        <v>12</v>
      </c>
      <c r="L23" s="39">
        <f t="shared" si="2"/>
        <v>2</v>
      </c>
      <c r="M23" s="41" t="s">
        <v>23</v>
      </c>
      <c r="N23" s="15">
        <v>15</v>
      </c>
      <c r="O23" s="15">
        <f>F23*N23</f>
        <v>15</v>
      </c>
      <c r="P23" s="15">
        <f t="shared" si="0"/>
        <v>3.45</v>
      </c>
      <c r="Q23" s="15">
        <f t="shared" si="1"/>
        <v>18.45</v>
      </c>
      <c r="R23" s="15">
        <f t="shared" si="4"/>
        <v>18.45</v>
      </c>
    </row>
    <row r="24" spans="1:18" ht="20.25" customHeight="1">
      <c r="A24" s="123"/>
      <c r="B24" s="131"/>
      <c r="C24" s="132"/>
      <c r="D24" s="123"/>
      <c r="E24" s="123"/>
      <c r="F24" s="123"/>
      <c r="G24" s="123"/>
      <c r="H24" s="131"/>
      <c r="I24" s="123"/>
      <c r="J24" s="123"/>
      <c r="K24" s="39">
        <v>3</v>
      </c>
      <c r="L24" s="39">
        <v>6</v>
      </c>
      <c r="M24" s="41" t="s">
        <v>24</v>
      </c>
      <c r="N24" s="15">
        <v>18</v>
      </c>
      <c r="O24" s="15">
        <f>F23*N24</f>
        <v>18</v>
      </c>
      <c r="P24" s="15">
        <f t="shared" si="0"/>
        <v>4.1400000000000006</v>
      </c>
      <c r="Q24" s="15">
        <f t="shared" si="1"/>
        <v>22.14</v>
      </c>
      <c r="R24" s="15">
        <f t="shared" si="4"/>
        <v>0</v>
      </c>
    </row>
    <row r="25" spans="1:18" ht="20.25" customHeight="1">
      <c r="A25" s="39">
        <v>9</v>
      </c>
      <c r="B25" s="131"/>
      <c r="C25" s="41" t="s">
        <v>10</v>
      </c>
      <c r="D25" s="39" t="s">
        <v>11</v>
      </c>
      <c r="E25" s="39" t="s">
        <v>8</v>
      </c>
      <c r="F25" s="39">
        <v>18</v>
      </c>
      <c r="G25" s="39">
        <v>2010</v>
      </c>
      <c r="H25" s="40" t="s">
        <v>17</v>
      </c>
      <c r="I25" s="39">
        <v>13</v>
      </c>
      <c r="J25" s="39" t="s">
        <v>56</v>
      </c>
      <c r="K25" s="39">
        <v>3</v>
      </c>
      <c r="L25" s="39">
        <f t="shared" si="2"/>
        <v>8</v>
      </c>
      <c r="M25" s="41" t="s">
        <v>25</v>
      </c>
      <c r="N25" s="17">
        <v>22</v>
      </c>
      <c r="O25" s="15">
        <f t="shared" ref="O25:O29" si="5">F25*N25</f>
        <v>396</v>
      </c>
      <c r="P25" s="15">
        <f t="shared" si="0"/>
        <v>91.08</v>
      </c>
      <c r="Q25" s="15">
        <f t="shared" si="1"/>
        <v>487.08</v>
      </c>
      <c r="R25" s="15">
        <f t="shared" si="4"/>
        <v>8767.44</v>
      </c>
    </row>
    <row r="26" spans="1:18" ht="20.25" customHeight="1">
      <c r="A26" s="39">
        <v>10</v>
      </c>
      <c r="B26" s="131"/>
      <c r="C26" s="41" t="s">
        <v>26</v>
      </c>
      <c r="D26" s="39" t="s">
        <v>27</v>
      </c>
      <c r="E26" s="39" t="s">
        <v>8</v>
      </c>
      <c r="F26" s="39">
        <v>2</v>
      </c>
      <c r="G26" s="39">
        <v>2010</v>
      </c>
      <c r="H26" s="40" t="s">
        <v>17</v>
      </c>
      <c r="I26" s="39">
        <v>13</v>
      </c>
      <c r="J26" s="39" t="s">
        <v>56</v>
      </c>
      <c r="K26" s="39">
        <v>3</v>
      </c>
      <c r="L26" s="39">
        <f t="shared" si="2"/>
        <v>8</v>
      </c>
      <c r="M26" s="41" t="s">
        <v>18</v>
      </c>
      <c r="N26" s="17">
        <v>19</v>
      </c>
      <c r="O26" s="15">
        <f t="shared" si="5"/>
        <v>38</v>
      </c>
      <c r="P26" s="15">
        <f t="shared" si="0"/>
        <v>8.74</v>
      </c>
      <c r="Q26" s="15">
        <f t="shared" si="1"/>
        <v>46.74</v>
      </c>
      <c r="R26" s="15">
        <f t="shared" si="4"/>
        <v>93.48</v>
      </c>
    </row>
    <row r="27" spans="1:18" ht="20.25" customHeight="1">
      <c r="A27" s="39">
        <v>11</v>
      </c>
      <c r="B27" s="131"/>
      <c r="C27" s="41" t="s">
        <v>12</v>
      </c>
      <c r="D27" s="39" t="s">
        <v>13</v>
      </c>
      <c r="E27" s="39" t="s">
        <v>8</v>
      </c>
      <c r="F27" s="39">
        <v>10</v>
      </c>
      <c r="G27" s="39">
        <v>2010</v>
      </c>
      <c r="H27" s="40" t="s">
        <v>17</v>
      </c>
      <c r="I27" s="39">
        <v>13</v>
      </c>
      <c r="J27" s="39" t="s">
        <v>56</v>
      </c>
      <c r="K27" s="39">
        <v>3</v>
      </c>
      <c r="L27" s="39">
        <f t="shared" si="2"/>
        <v>8</v>
      </c>
      <c r="M27" s="41" t="s">
        <v>20</v>
      </c>
      <c r="N27" s="17">
        <v>19</v>
      </c>
      <c r="O27" s="15">
        <f t="shared" si="5"/>
        <v>190</v>
      </c>
      <c r="P27" s="15">
        <f t="shared" si="0"/>
        <v>43.7</v>
      </c>
      <c r="Q27" s="15">
        <f t="shared" si="1"/>
        <v>233.7</v>
      </c>
      <c r="R27" s="15">
        <f t="shared" si="4"/>
        <v>2337</v>
      </c>
    </row>
    <row r="28" spans="1:18" ht="20.25" customHeight="1">
      <c r="A28" s="39">
        <v>12</v>
      </c>
      <c r="B28" s="131"/>
      <c r="C28" s="41" t="s">
        <v>33</v>
      </c>
      <c r="D28" s="39" t="s">
        <v>14</v>
      </c>
      <c r="E28" s="39" t="s">
        <v>8</v>
      </c>
      <c r="F28" s="39">
        <v>1</v>
      </c>
      <c r="G28" s="39">
        <v>2010</v>
      </c>
      <c r="H28" s="40" t="s">
        <v>17</v>
      </c>
      <c r="I28" s="39">
        <v>13</v>
      </c>
      <c r="J28" s="39" t="s">
        <v>56</v>
      </c>
      <c r="K28" s="39">
        <v>6</v>
      </c>
      <c r="L28" s="39">
        <f t="shared" si="2"/>
        <v>4</v>
      </c>
      <c r="M28" s="41" t="s">
        <v>21</v>
      </c>
      <c r="N28" s="17">
        <v>15</v>
      </c>
      <c r="O28" s="15">
        <f t="shared" si="5"/>
        <v>15</v>
      </c>
      <c r="P28" s="15">
        <f t="shared" si="0"/>
        <v>3.45</v>
      </c>
      <c r="Q28" s="15">
        <f t="shared" si="1"/>
        <v>18.45</v>
      </c>
      <c r="R28" s="15">
        <f t="shared" si="4"/>
        <v>18.45</v>
      </c>
    </row>
    <row r="29" spans="1:18" ht="20.25" customHeight="1">
      <c r="A29" s="39">
        <v>13</v>
      </c>
      <c r="B29" s="131"/>
      <c r="C29" s="41" t="s">
        <v>15</v>
      </c>
      <c r="D29" s="39" t="s">
        <v>16</v>
      </c>
      <c r="E29" s="39" t="s">
        <v>8</v>
      </c>
      <c r="F29" s="39">
        <v>2</v>
      </c>
      <c r="G29" s="39">
        <v>2010</v>
      </c>
      <c r="H29" s="40" t="s">
        <v>17</v>
      </c>
      <c r="I29" s="39">
        <v>13</v>
      </c>
      <c r="J29" s="39" t="s">
        <v>56</v>
      </c>
      <c r="K29" s="39">
        <v>6</v>
      </c>
      <c r="L29" s="39">
        <f t="shared" si="2"/>
        <v>4</v>
      </c>
      <c r="M29" s="41" t="s">
        <v>22</v>
      </c>
      <c r="N29" s="17">
        <v>16</v>
      </c>
      <c r="O29" s="15">
        <f t="shared" si="5"/>
        <v>32</v>
      </c>
      <c r="P29" s="15">
        <f t="shared" si="0"/>
        <v>7.36</v>
      </c>
      <c r="Q29" s="15">
        <f t="shared" si="1"/>
        <v>39.36</v>
      </c>
      <c r="R29" s="15">
        <f t="shared" si="4"/>
        <v>78.72</v>
      </c>
    </row>
    <row r="30" spans="1:18" ht="23.25" customHeight="1">
      <c r="M30" s="18"/>
      <c r="N30" s="24"/>
      <c r="O30" s="24"/>
      <c r="P30" s="24"/>
      <c r="Q30" s="18" t="s">
        <v>38</v>
      </c>
      <c r="R30" s="20">
        <f>SUM(R14:R29)</f>
        <v>42175.020000000004</v>
      </c>
    </row>
    <row r="31" spans="1:18" ht="16.5" customHeight="1">
      <c r="B31" s="12" t="s">
        <v>83</v>
      </c>
      <c r="C31" s="11"/>
      <c r="H31" s="12"/>
    </row>
    <row r="32" spans="1:18" ht="18" customHeight="1"/>
    <row r="33" spans="2:2" ht="25.5" customHeight="1">
      <c r="B33" t="s">
        <v>84</v>
      </c>
    </row>
    <row r="34" spans="2:2" ht="15" customHeight="1"/>
    <row r="35" spans="2:2" ht="15">
      <c r="B35" s="12" t="s">
        <v>88</v>
      </c>
    </row>
    <row r="36" spans="2:2">
      <c r="B36" t="s">
        <v>74</v>
      </c>
    </row>
    <row r="37" spans="2:2">
      <c r="B37" t="s">
        <v>87</v>
      </c>
    </row>
    <row r="39" spans="2:2">
      <c r="B39" t="s">
        <v>146</v>
      </c>
    </row>
    <row r="40" spans="2:2">
      <c r="B40" t="s">
        <v>147</v>
      </c>
    </row>
    <row r="41" spans="2:2">
      <c r="B41" t="s">
        <v>148</v>
      </c>
    </row>
    <row r="42" spans="2:2">
      <c r="B42" t="s">
        <v>149</v>
      </c>
    </row>
  </sheetData>
  <mergeCells count="39">
    <mergeCell ref="A5:R5"/>
    <mergeCell ref="N10:R10"/>
    <mergeCell ref="A11:A13"/>
    <mergeCell ref="B11:B13"/>
    <mergeCell ref="C11:G11"/>
    <mergeCell ref="H11:J11"/>
    <mergeCell ref="K11:K13"/>
    <mergeCell ref="L11:L13"/>
    <mergeCell ref="M11:M13"/>
    <mergeCell ref="N11:R11"/>
    <mergeCell ref="C12:C13"/>
    <mergeCell ref="D12:D13"/>
    <mergeCell ref="E12:E13"/>
    <mergeCell ref="F12:F13"/>
    <mergeCell ref="G12:G13"/>
    <mergeCell ref="A15:A16"/>
    <mergeCell ref="B15:B22"/>
    <mergeCell ref="C15:C16"/>
    <mergeCell ref="D15:D16"/>
    <mergeCell ref="E15:E16"/>
    <mergeCell ref="F23:F24"/>
    <mergeCell ref="G23:G24"/>
    <mergeCell ref="I12:I13"/>
    <mergeCell ref="J12:J13"/>
    <mergeCell ref="N12:Q12"/>
    <mergeCell ref="F15:F16"/>
    <mergeCell ref="G15:G16"/>
    <mergeCell ref="H12:H13"/>
    <mergeCell ref="H23:H24"/>
    <mergeCell ref="I23:I24"/>
    <mergeCell ref="J23:J24"/>
    <mergeCell ref="H15:H16"/>
    <mergeCell ref="I15:I16"/>
    <mergeCell ref="J15:J16"/>
    <mergeCell ref="A23:A24"/>
    <mergeCell ref="B23:B29"/>
    <mergeCell ref="C23:C24"/>
    <mergeCell ref="D23:D24"/>
    <mergeCell ref="E23:E2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"/>
  <sheetViews>
    <sheetView tabSelected="1" topLeftCell="D39" zoomScale="80" zoomScaleNormal="80" workbookViewId="0">
      <selection activeCell="AU14" sqref="AU14:AU15"/>
    </sheetView>
  </sheetViews>
  <sheetFormatPr defaultRowHeight="14.25"/>
  <cols>
    <col min="1" max="1" width="4.125" customWidth="1"/>
    <col min="2" max="2" width="12.375" customWidth="1"/>
    <col min="3" max="3" width="39.3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625" customWidth="1"/>
    <col min="11" max="11" width="9.75" customWidth="1"/>
    <col min="12" max="12" width="12" customWidth="1"/>
    <col min="13" max="36" width="2.75" customWidth="1"/>
    <col min="37" max="40" width="9.5" customWidth="1"/>
    <col min="41" max="41" width="14" customWidth="1"/>
    <col min="46" max="46" width="11.875" customWidth="1"/>
    <col min="51" max="51" width="9" customWidth="1"/>
  </cols>
  <sheetData>
    <row r="1" spans="1:47" ht="18">
      <c r="B1" s="10" t="s">
        <v>82</v>
      </c>
      <c r="C1" s="10"/>
      <c r="E1" s="10"/>
      <c r="AO1" s="116" t="s">
        <v>343</v>
      </c>
    </row>
    <row r="2" spans="1:47">
      <c r="B2" s="9"/>
    </row>
    <row r="3" spans="1:47">
      <c r="B3" s="9" t="s">
        <v>65</v>
      </c>
      <c r="C3" s="9"/>
      <c r="E3" s="9"/>
    </row>
    <row r="4" spans="1:47">
      <c r="E4" s="9"/>
    </row>
    <row r="5" spans="1:47" ht="30" customHeight="1">
      <c r="A5" s="124" t="s">
        <v>342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</row>
    <row r="6" spans="1:47" s="22" customFormat="1" ht="18.75" customHeight="1">
      <c r="A6" s="21" t="s">
        <v>40</v>
      </c>
      <c r="B6" s="23" t="s">
        <v>225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7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7" s="22" customFormat="1" ht="18.75" customHeight="1">
      <c r="A8" s="21" t="s">
        <v>42</v>
      </c>
      <c r="B8" s="23" t="s">
        <v>315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7" s="22" customFormat="1" ht="18.75" customHeight="1">
      <c r="A9" s="21" t="s">
        <v>39</v>
      </c>
      <c r="B9" s="23" t="s">
        <v>313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7" s="22" customFormat="1" ht="18.75" customHeight="1">
      <c r="A10" s="21" t="s">
        <v>44</v>
      </c>
      <c r="B10" s="23" t="s">
        <v>81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7" ht="15.75">
      <c r="AL11" s="113" t="s">
        <v>90</v>
      </c>
      <c r="AM11" s="114"/>
      <c r="AN11" s="114"/>
      <c r="AP11" s="115"/>
      <c r="AQ11" s="113" t="s">
        <v>90</v>
      </c>
      <c r="AR11" s="115"/>
      <c r="AS11" s="115"/>
    </row>
    <row r="12" spans="1:47" ht="19.5" customHeight="1">
      <c r="A12" s="127" t="s">
        <v>0</v>
      </c>
      <c r="B12" s="127" t="s">
        <v>77</v>
      </c>
      <c r="C12" s="128" t="s">
        <v>79</v>
      </c>
      <c r="D12" s="129"/>
      <c r="E12" s="129"/>
      <c r="F12" s="129"/>
      <c r="G12" s="130"/>
      <c r="H12" s="127" t="s">
        <v>1</v>
      </c>
      <c r="I12" s="127"/>
      <c r="J12" s="127"/>
      <c r="K12" s="127" t="s">
        <v>58</v>
      </c>
      <c r="L12" s="127" t="s">
        <v>331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30"/>
      <c r="AK12" s="143" t="s">
        <v>332</v>
      </c>
      <c r="AL12" s="129"/>
      <c r="AM12" s="129"/>
      <c r="AN12" s="129"/>
      <c r="AO12" s="130"/>
      <c r="AP12" s="143" t="s">
        <v>333</v>
      </c>
      <c r="AQ12" s="129"/>
      <c r="AR12" s="129"/>
      <c r="AS12" s="129"/>
      <c r="AT12" s="130"/>
    </row>
    <row r="13" spans="1:47" ht="36.75" customHeight="1">
      <c r="A13" s="127"/>
      <c r="B13" s="127"/>
      <c r="C13" s="125" t="s">
        <v>78</v>
      </c>
      <c r="D13" s="125" t="s">
        <v>5</v>
      </c>
      <c r="E13" s="125" t="s">
        <v>7</v>
      </c>
      <c r="F13" s="125" t="s">
        <v>75</v>
      </c>
      <c r="G13" s="125" t="s">
        <v>111</v>
      </c>
      <c r="H13" s="125" t="s">
        <v>2</v>
      </c>
      <c r="I13" s="125" t="s">
        <v>3</v>
      </c>
      <c r="J13" s="125" t="s">
        <v>72</v>
      </c>
      <c r="K13" s="127"/>
      <c r="L13" s="127"/>
      <c r="M13" s="127" t="s">
        <v>329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 t="s">
        <v>330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 t="s">
        <v>98</v>
      </c>
      <c r="AL13" s="129"/>
      <c r="AM13" s="129"/>
      <c r="AN13" s="130"/>
      <c r="AO13" s="8" t="s">
        <v>335</v>
      </c>
      <c r="AP13" s="128" t="s">
        <v>98</v>
      </c>
      <c r="AQ13" s="129"/>
      <c r="AR13" s="129"/>
      <c r="AS13" s="130"/>
      <c r="AT13" s="90" t="s">
        <v>336</v>
      </c>
      <c r="AU13" s="109" t="s">
        <v>346</v>
      </c>
    </row>
    <row r="14" spans="1:47" ht="15.75" customHeight="1">
      <c r="A14" s="127"/>
      <c r="B14" s="127"/>
      <c r="C14" s="140"/>
      <c r="D14" s="140"/>
      <c r="E14" s="140"/>
      <c r="F14" s="140"/>
      <c r="G14" s="140"/>
      <c r="H14" s="140"/>
      <c r="I14" s="140"/>
      <c r="J14" s="140"/>
      <c r="K14" s="127"/>
      <c r="L14" s="127"/>
      <c r="M14" s="6">
        <v>1</v>
      </c>
      <c r="N14" s="6">
        <v>2</v>
      </c>
      <c r="O14" s="6">
        <v>3</v>
      </c>
      <c r="P14" s="6">
        <v>4</v>
      </c>
      <c r="Q14" s="6">
        <v>5</v>
      </c>
      <c r="R14" s="6">
        <v>6</v>
      </c>
      <c r="S14" s="6">
        <v>7</v>
      </c>
      <c r="T14" s="6">
        <v>8</v>
      </c>
      <c r="U14" s="6">
        <v>9</v>
      </c>
      <c r="V14" s="6">
        <v>10</v>
      </c>
      <c r="W14" s="6">
        <v>11</v>
      </c>
      <c r="X14" s="6">
        <v>12</v>
      </c>
      <c r="Y14" s="63">
        <v>1</v>
      </c>
      <c r="Z14" s="63">
        <v>2</v>
      </c>
      <c r="AA14" s="63">
        <v>3</v>
      </c>
      <c r="AB14" s="63">
        <v>4</v>
      </c>
      <c r="AC14" s="63">
        <v>5</v>
      </c>
      <c r="AD14" s="63">
        <v>6</v>
      </c>
      <c r="AE14" s="63">
        <v>7</v>
      </c>
      <c r="AF14" s="63">
        <v>8</v>
      </c>
      <c r="AG14" s="63">
        <v>9</v>
      </c>
      <c r="AH14" s="63">
        <v>10</v>
      </c>
      <c r="AI14" s="63">
        <v>11</v>
      </c>
      <c r="AJ14" s="63">
        <v>12</v>
      </c>
      <c r="AK14" s="141" t="s">
        <v>28</v>
      </c>
      <c r="AL14" s="138" t="s">
        <v>29</v>
      </c>
      <c r="AM14" s="138" t="s">
        <v>31</v>
      </c>
      <c r="AN14" s="144" t="s">
        <v>30</v>
      </c>
      <c r="AO14" s="125" t="s">
        <v>30</v>
      </c>
      <c r="AP14" s="141" t="s">
        <v>28</v>
      </c>
      <c r="AQ14" s="138" t="s">
        <v>29</v>
      </c>
      <c r="AR14" s="138" t="s">
        <v>31</v>
      </c>
      <c r="AS14" s="144" t="s">
        <v>30</v>
      </c>
      <c r="AT14" s="125" t="s">
        <v>30</v>
      </c>
      <c r="AU14" s="136" t="s">
        <v>334</v>
      </c>
    </row>
    <row r="15" spans="1:47" ht="49.5" customHeight="1">
      <c r="A15" s="127"/>
      <c r="B15" s="127"/>
      <c r="C15" s="126"/>
      <c r="D15" s="126"/>
      <c r="E15" s="126"/>
      <c r="F15" s="126"/>
      <c r="G15" s="126"/>
      <c r="H15" s="126"/>
      <c r="I15" s="126"/>
      <c r="J15" s="126"/>
      <c r="K15" s="127"/>
      <c r="L15" s="127"/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2">
        <v>19</v>
      </c>
      <c r="T15" s="42">
        <v>20</v>
      </c>
      <c r="U15" s="42">
        <v>21</v>
      </c>
      <c r="V15" s="42">
        <v>22</v>
      </c>
      <c r="W15" s="42">
        <v>23</v>
      </c>
      <c r="X15" s="42">
        <v>24</v>
      </c>
      <c r="Y15" s="63">
        <v>25</v>
      </c>
      <c r="Z15" s="63">
        <v>26</v>
      </c>
      <c r="AA15" s="63">
        <v>27</v>
      </c>
      <c r="AB15" s="63">
        <v>28</v>
      </c>
      <c r="AC15" s="63">
        <v>29</v>
      </c>
      <c r="AD15" s="63">
        <v>30</v>
      </c>
      <c r="AE15" s="63">
        <v>31</v>
      </c>
      <c r="AF15" s="63">
        <v>32</v>
      </c>
      <c r="AG15" s="63">
        <v>33</v>
      </c>
      <c r="AH15" s="63">
        <v>34</v>
      </c>
      <c r="AI15" s="63">
        <v>35</v>
      </c>
      <c r="AJ15" s="63">
        <v>36</v>
      </c>
      <c r="AK15" s="142"/>
      <c r="AL15" s="139"/>
      <c r="AM15" s="139"/>
      <c r="AN15" s="145"/>
      <c r="AO15" s="126"/>
      <c r="AP15" s="142"/>
      <c r="AQ15" s="139"/>
      <c r="AR15" s="139"/>
      <c r="AS15" s="145"/>
      <c r="AT15" s="126"/>
      <c r="AU15" s="137"/>
    </row>
    <row r="16" spans="1:47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7"/>
      <c r="AK16" s="4">
        <v>14</v>
      </c>
      <c r="AL16" s="4">
        <v>15</v>
      </c>
      <c r="AM16" s="4">
        <v>16</v>
      </c>
      <c r="AN16" s="4">
        <v>17</v>
      </c>
      <c r="AO16" s="4">
        <v>18</v>
      </c>
      <c r="AP16" s="4">
        <v>14</v>
      </c>
      <c r="AQ16" s="4">
        <v>15</v>
      </c>
      <c r="AR16" s="4">
        <v>16</v>
      </c>
      <c r="AS16" s="4">
        <v>17</v>
      </c>
      <c r="AT16" s="4">
        <v>18</v>
      </c>
      <c r="AU16" s="110">
        <v>19</v>
      </c>
    </row>
    <row r="17" spans="1:47" ht="18.75">
      <c r="A17" s="92"/>
      <c r="B17" s="133" t="s">
        <v>310</v>
      </c>
      <c r="C17" s="133"/>
      <c r="D17" s="92"/>
      <c r="E17" s="92"/>
      <c r="F17" s="92"/>
      <c r="G17" s="92"/>
      <c r="H17" s="92"/>
      <c r="I17" s="92"/>
      <c r="J17" s="92"/>
      <c r="K17" s="92"/>
      <c r="L17" s="92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7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7" s="32" customFormat="1" ht="57">
      <c r="A18" s="107">
        <v>1</v>
      </c>
      <c r="B18" s="93" t="s">
        <v>238</v>
      </c>
      <c r="C18" s="108" t="s">
        <v>257</v>
      </c>
      <c r="D18" s="73" t="s">
        <v>258</v>
      </c>
      <c r="E18" s="94" t="s">
        <v>227</v>
      </c>
      <c r="F18" s="73">
        <v>1</v>
      </c>
      <c r="G18" s="94">
        <v>2012</v>
      </c>
      <c r="H18" s="72" t="s">
        <v>259</v>
      </c>
      <c r="I18" s="73">
        <v>15</v>
      </c>
      <c r="J18" s="73" t="s">
        <v>228</v>
      </c>
      <c r="K18" s="73" t="s">
        <v>229</v>
      </c>
      <c r="L18" s="81">
        <v>1</v>
      </c>
      <c r="M18" s="31"/>
      <c r="N18" s="31"/>
      <c r="O18" s="31"/>
      <c r="P18" s="31"/>
      <c r="Q18" s="31"/>
      <c r="R18" s="31"/>
      <c r="S18" s="31" t="s">
        <v>328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 t="s">
        <v>328</v>
      </c>
      <c r="AF18" s="31"/>
      <c r="AG18" s="31"/>
      <c r="AH18" s="31"/>
      <c r="AI18" s="31"/>
      <c r="AJ18" s="31"/>
      <c r="AK18" s="68"/>
      <c r="AL18" s="71"/>
      <c r="AM18" s="71"/>
      <c r="AN18" s="71"/>
      <c r="AO18" s="71"/>
      <c r="AP18" s="68"/>
      <c r="AQ18" s="71"/>
      <c r="AR18" s="71"/>
      <c r="AS18" s="71"/>
      <c r="AT18" s="71"/>
      <c r="AU18" s="68"/>
    </row>
    <row r="19" spans="1:47" s="32" customFormat="1" ht="73.5" customHeight="1">
      <c r="A19" s="107">
        <v>2</v>
      </c>
      <c r="B19" s="72" t="s">
        <v>238</v>
      </c>
      <c r="C19" s="99" t="s">
        <v>260</v>
      </c>
      <c r="D19" s="73" t="s">
        <v>230</v>
      </c>
      <c r="E19" s="95" t="s">
        <v>231</v>
      </c>
      <c r="F19" s="73">
        <v>1</v>
      </c>
      <c r="G19" s="94">
        <v>2014</v>
      </c>
      <c r="H19" s="72" t="s">
        <v>259</v>
      </c>
      <c r="I19" s="72" t="s">
        <v>261</v>
      </c>
      <c r="J19" s="73" t="s">
        <v>56</v>
      </c>
      <c r="K19" s="73" t="s">
        <v>229</v>
      </c>
      <c r="L19" s="81">
        <v>1</v>
      </c>
      <c r="M19" s="31"/>
      <c r="N19" s="31"/>
      <c r="O19" s="31"/>
      <c r="P19" s="31"/>
      <c r="Q19" s="31"/>
      <c r="R19" s="31"/>
      <c r="S19" s="31" t="s">
        <v>328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 t="s">
        <v>328</v>
      </c>
      <c r="AF19" s="31"/>
      <c r="AG19" s="31"/>
      <c r="AH19" s="31"/>
      <c r="AI19" s="31"/>
      <c r="AJ19" s="31"/>
      <c r="AK19" s="67"/>
      <c r="AL19" s="71"/>
      <c r="AM19" s="71"/>
      <c r="AN19" s="71"/>
      <c r="AO19" s="71"/>
      <c r="AP19" s="67"/>
      <c r="AQ19" s="71"/>
      <c r="AR19" s="71"/>
      <c r="AS19" s="71"/>
      <c r="AT19" s="71"/>
      <c r="AU19" s="68"/>
    </row>
    <row r="20" spans="1:47" s="32" customFormat="1" ht="57">
      <c r="A20" s="107">
        <v>3</v>
      </c>
      <c r="B20" s="72" t="s">
        <v>238</v>
      </c>
      <c r="C20" s="99" t="s">
        <v>262</v>
      </c>
      <c r="D20" s="73" t="s">
        <v>232</v>
      </c>
      <c r="E20" s="94" t="s">
        <v>233</v>
      </c>
      <c r="F20" s="73">
        <v>1</v>
      </c>
      <c r="G20" s="94">
        <v>2014</v>
      </c>
      <c r="H20" s="72" t="s">
        <v>259</v>
      </c>
      <c r="I20" s="73">
        <v>26</v>
      </c>
      <c r="J20" s="73" t="s">
        <v>263</v>
      </c>
      <c r="K20" s="73" t="s">
        <v>229</v>
      </c>
      <c r="L20" s="81">
        <v>1</v>
      </c>
      <c r="M20" s="31"/>
      <c r="N20" s="31"/>
      <c r="O20" s="31"/>
      <c r="P20" s="31"/>
      <c r="Q20" s="31"/>
      <c r="R20" s="31"/>
      <c r="S20" s="31" t="s">
        <v>328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 t="s">
        <v>328</v>
      </c>
      <c r="AF20" s="31"/>
      <c r="AG20" s="31"/>
      <c r="AH20" s="31"/>
      <c r="AI20" s="31"/>
      <c r="AJ20" s="31"/>
      <c r="AK20" s="67"/>
      <c r="AL20" s="71"/>
      <c r="AM20" s="71"/>
      <c r="AN20" s="71"/>
      <c r="AO20" s="71"/>
      <c r="AP20" s="67"/>
      <c r="AQ20" s="71"/>
      <c r="AR20" s="71"/>
      <c r="AS20" s="71"/>
      <c r="AT20" s="71"/>
      <c r="AU20" s="68"/>
    </row>
    <row r="21" spans="1:47" s="32" customFormat="1" ht="57">
      <c r="A21" s="107">
        <v>4</v>
      </c>
      <c r="B21" s="72" t="s">
        <v>238</v>
      </c>
      <c r="C21" s="99" t="s">
        <v>264</v>
      </c>
      <c r="D21" s="73" t="s">
        <v>234</v>
      </c>
      <c r="E21" s="94" t="s">
        <v>233</v>
      </c>
      <c r="F21" s="73">
        <v>1</v>
      </c>
      <c r="G21" s="94">
        <v>2014</v>
      </c>
      <c r="H21" s="72" t="s">
        <v>259</v>
      </c>
      <c r="I21" s="73">
        <v>93</v>
      </c>
      <c r="J21" s="73" t="s">
        <v>263</v>
      </c>
      <c r="K21" s="73" t="s">
        <v>229</v>
      </c>
      <c r="L21" s="81">
        <v>1</v>
      </c>
      <c r="M21" s="31"/>
      <c r="N21" s="31"/>
      <c r="O21" s="31"/>
      <c r="P21" s="31"/>
      <c r="Q21" s="31"/>
      <c r="R21" s="31"/>
      <c r="S21" s="31" t="s">
        <v>328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 t="s">
        <v>328</v>
      </c>
      <c r="AF21" s="31"/>
      <c r="AG21" s="31"/>
      <c r="AH21" s="31"/>
      <c r="AI21" s="31"/>
      <c r="AJ21" s="31"/>
      <c r="AK21" s="67"/>
      <c r="AL21" s="71"/>
      <c r="AM21" s="71"/>
      <c r="AN21" s="71"/>
      <c r="AO21" s="71"/>
      <c r="AP21" s="67"/>
      <c r="AQ21" s="71"/>
      <c r="AR21" s="71"/>
      <c r="AS21" s="71"/>
      <c r="AT21" s="71"/>
      <c r="AU21" s="68"/>
    </row>
    <row r="22" spans="1:47" s="32" customFormat="1" ht="57">
      <c r="A22" s="107">
        <v>5</v>
      </c>
      <c r="B22" s="72" t="s">
        <v>238</v>
      </c>
      <c r="C22" s="99" t="s">
        <v>265</v>
      </c>
      <c r="D22" s="72" t="s">
        <v>235</v>
      </c>
      <c r="E22" s="95" t="s">
        <v>236</v>
      </c>
      <c r="F22" s="73">
        <v>1</v>
      </c>
      <c r="G22" s="94">
        <v>2014</v>
      </c>
      <c r="H22" s="72" t="s">
        <v>316</v>
      </c>
      <c r="I22" s="72" t="s">
        <v>237</v>
      </c>
      <c r="J22" s="73" t="s">
        <v>266</v>
      </c>
      <c r="K22" s="73" t="s">
        <v>229</v>
      </c>
      <c r="L22" s="81">
        <v>1</v>
      </c>
      <c r="M22" s="31"/>
      <c r="N22" s="31"/>
      <c r="O22" s="31"/>
      <c r="P22" s="31"/>
      <c r="Q22" s="31"/>
      <c r="R22" s="31"/>
      <c r="S22" s="31" t="s">
        <v>328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 t="s">
        <v>328</v>
      </c>
      <c r="AF22" s="31"/>
      <c r="AG22" s="31"/>
      <c r="AH22" s="31"/>
      <c r="AI22" s="31"/>
      <c r="AJ22" s="31"/>
      <c r="AK22" s="68"/>
      <c r="AL22" s="71"/>
      <c r="AM22" s="71"/>
      <c r="AN22" s="71"/>
      <c r="AO22" s="71"/>
      <c r="AP22" s="68"/>
      <c r="AQ22" s="71"/>
      <c r="AR22" s="71"/>
      <c r="AS22" s="71"/>
      <c r="AT22" s="71"/>
      <c r="AU22" s="68"/>
    </row>
    <row r="23" spans="1:47" s="32" customFormat="1" ht="57">
      <c r="A23" s="107">
        <v>6</v>
      </c>
      <c r="B23" s="72" t="s">
        <v>238</v>
      </c>
      <c r="C23" s="99" t="s">
        <v>267</v>
      </c>
      <c r="D23" s="72" t="s">
        <v>268</v>
      </c>
      <c r="E23" s="95" t="s">
        <v>231</v>
      </c>
      <c r="F23" s="73">
        <v>1</v>
      </c>
      <c r="G23" s="94">
        <v>2016</v>
      </c>
      <c r="H23" s="72" t="s">
        <v>269</v>
      </c>
      <c r="I23" s="73" t="s">
        <v>270</v>
      </c>
      <c r="J23" s="73" t="s">
        <v>271</v>
      </c>
      <c r="K23" s="73" t="s">
        <v>229</v>
      </c>
      <c r="L23" s="81">
        <v>1</v>
      </c>
      <c r="M23" s="31"/>
      <c r="N23" s="31"/>
      <c r="O23" s="31"/>
      <c r="P23" s="31"/>
      <c r="Q23" s="31"/>
      <c r="R23" s="31"/>
      <c r="S23" s="31" t="s">
        <v>328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 t="s">
        <v>328</v>
      </c>
      <c r="AF23" s="31"/>
      <c r="AG23" s="31"/>
      <c r="AH23" s="31"/>
      <c r="AI23" s="31"/>
      <c r="AJ23" s="31"/>
      <c r="AK23" s="67"/>
      <c r="AL23" s="71"/>
      <c r="AM23" s="71"/>
      <c r="AN23" s="71"/>
      <c r="AO23" s="71"/>
      <c r="AP23" s="67"/>
      <c r="AQ23" s="71"/>
      <c r="AR23" s="71"/>
      <c r="AS23" s="71"/>
      <c r="AT23" s="71"/>
      <c r="AU23" s="68"/>
    </row>
    <row r="24" spans="1:47" s="32" customFormat="1" ht="18.75">
      <c r="A24" s="107"/>
      <c r="B24" s="133" t="s">
        <v>312</v>
      </c>
      <c r="C24" s="133"/>
      <c r="D24" s="72"/>
      <c r="E24" s="77"/>
      <c r="F24" s="73"/>
      <c r="G24" s="74"/>
      <c r="H24" s="72"/>
      <c r="I24" s="73"/>
      <c r="J24" s="73"/>
      <c r="K24" s="73"/>
      <c r="L24" s="75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67"/>
      <c r="AL24" s="71"/>
      <c r="AM24" s="71"/>
      <c r="AN24" s="71"/>
      <c r="AO24" s="71"/>
      <c r="AP24" s="67"/>
      <c r="AQ24" s="71"/>
      <c r="AR24" s="71"/>
      <c r="AS24" s="71"/>
      <c r="AT24" s="71"/>
      <c r="AU24" s="68"/>
    </row>
    <row r="25" spans="1:47" s="32" customFormat="1" ht="71.25">
      <c r="A25" s="107">
        <v>7</v>
      </c>
      <c r="B25" s="93" t="s">
        <v>238</v>
      </c>
      <c r="C25" s="105" t="s">
        <v>293</v>
      </c>
      <c r="D25" s="72" t="s">
        <v>248</v>
      </c>
      <c r="E25" s="74"/>
      <c r="F25" s="72">
        <v>1</v>
      </c>
      <c r="G25" s="74">
        <v>1989</v>
      </c>
      <c r="H25" s="102" t="s">
        <v>247</v>
      </c>
      <c r="I25" s="76">
        <v>14</v>
      </c>
      <c r="J25" s="72" t="s">
        <v>294</v>
      </c>
      <c r="K25" s="73" t="s">
        <v>229</v>
      </c>
      <c r="L25" s="75">
        <v>1</v>
      </c>
      <c r="M25" s="31"/>
      <c r="N25" s="31"/>
      <c r="O25" s="31"/>
      <c r="P25" s="31"/>
      <c r="Q25" s="31"/>
      <c r="R25" s="31"/>
      <c r="S25" s="31" t="s">
        <v>328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 t="s">
        <v>328</v>
      </c>
      <c r="AF25" s="31"/>
      <c r="AG25" s="31"/>
      <c r="AH25" s="31"/>
      <c r="AI25" s="31"/>
      <c r="AJ25" s="31"/>
      <c r="AK25" s="67"/>
      <c r="AL25" s="71"/>
      <c r="AM25" s="71"/>
      <c r="AN25" s="71"/>
      <c r="AO25" s="71"/>
      <c r="AP25" s="67"/>
      <c r="AQ25" s="71"/>
      <c r="AR25" s="71"/>
      <c r="AS25" s="71"/>
      <c r="AT25" s="71"/>
      <c r="AU25" s="68"/>
    </row>
    <row r="26" spans="1:47" s="32" customFormat="1" ht="45">
      <c r="A26" s="107">
        <v>8</v>
      </c>
      <c r="B26" s="72" t="s">
        <v>295</v>
      </c>
      <c r="C26" s="105" t="s">
        <v>296</v>
      </c>
      <c r="D26" s="72" t="s">
        <v>297</v>
      </c>
      <c r="E26" s="95" t="s">
        <v>298</v>
      </c>
      <c r="F26" s="72">
        <v>1</v>
      </c>
      <c r="G26" s="74">
        <v>2016</v>
      </c>
      <c r="H26" s="102" t="s">
        <v>327</v>
      </c>
      <c r="I26" s="76">
        <v>1</v>
      </c>
      <c r="J26" s="72" t="s">
        <v>300</v>
      </c>
      <c r="K26" s="73" t="s">
        <v>229</v>
      </c>
      <c r="L26" s="81">
        <v>1</v>
      </c>
      <c r="M26" s="31"/>
      <c r="N26" s="31"/>
      <c r="O26" s="31"/>
      <c r="P26" s="31"/>
      <c r="Q26" s="31"/>
      <c r="R26" s="31"/>
      <c r="S26" s="31" t="s">
        <v>328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 t="s">
        <v>328</v>
      </c>
      <c r="AF26" s="31"/>
      <c r="AG26" s="31"/>
      <c r="AH26" s="31"/>
      <c r="AI26" s="31"/>
      <c r="AJ26" s="31"/>
      <c r="AK26" s="67"/>
      <c r="AL26" s="71"/>
      <c r="AM26" s="71"/>
      <c r="AN26" s="71"/>
      <c r="AO26" s="71"/>
      <c r="AP26" s="67"/>
      <c r="AQ26" s="71"/>
      <c r="AR26" s="71"/>
      <c r="AS26" s="71"/>
      <c r="AT26" s="71"/>
      <c r="AU26" s="68"/>
    </row>
    <row r="27" spans="1:47" s="32" customFormat="1" ht="45">
      <c r="A27" s="107">
        <v>9</v>
      </c>
      <c r="B27" s="72" t="s">
        <v>295</v>
      </c>
      <c r="C27" s="105" t="s">
        <v>317</v>
      </c>
      <c r="D27" s="72" t="s">
        <v>302</v>
      </c>
      <c r="E27" s="95" t="s">
        <v>303</v>
      </c>
      <c r="F27" s="72">
        <v>1</v>
      </c>
      <c r="G27" s="74">
        <v>2016</v>
      </c>
      <c r="H27" s="102" t="s">
        <v>327</v>
      </c>
      <c r="I27" s="76">
        <v>1</v>
      </c>
      <c r="J27" s="72" t="s">
        <v>300</v>
      </c>
      <c r="K27" s="73" t="s">
        <v>229</v>
      </c>
      <c r="L27" s="75">
        <v>1</v>
      </c>
      <c r="M27" s="31"/>
      <c r="N27" s="31"/>
      <c r="O27" s="31"/>
      <c r="P27" s="31"/>
      <c r="Q27" s="31"/>
      <c r="R27" s="31"/>
      <c r="S27" s="31" t="s">
        <v>328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 t="s">
        <v>328</v>
      </c>
      <c r="AF27" s="31"/>
      <c r="AG27" s="31"/>
      <c r="AH27" s="31"/>
      <c r="AI27" s="31"/>
      <c r="AJ27" s="31"/>
      <c r="AK27" s="67"/>
      <c r="AL27" s="71"/>
      <c r="AM27" s="71"/>
      <c r="AN27" s="71"/>
      <c r="AO27" s="71"/>
      <c r="AP27" s="67"/>
      <c r="AQ27" s="71"/>
      <c r="AR27" s="71"/>
      <c r="AS27" s="71"/>
      <c r="AT27" s="71"/>
      <c r="AU27" s="68"/>
    </row>
    <row r="28" spans="1:47" s="32" customFormat="1" ht="57">
      <c r="A28" s="107">
        <v>10</v>
      </c>
      <c r="B28" s="93" t="s">
        <v>238</v>
      </c>
      <c r="C28" s="105" t="s">
        <v>318</v>
      </c>
      <c r="D28" s="72" t="s">
        <v>305</v>
      </c>
      <c r="E28" s="95" t="s">
        <v>303</v>
      </c>
      <c r="F28" s="72">
        <v>1</v>
      </c>
      <c r="G28" s="74">
        <v>2016</v>
      </c>
      <c r="H28" s="102" t="s">
        <v>327</v>
      </c>
      <c r="I28" s="76">
        <v>1</v>
      </c>
      <c r="J28" s="72" t="s">
        <v>300</v>
      </c>
      <c r="K28" s="73" t="s">
        <v>229</v>
      </c>
      <c r="L28" s="75">
        <v>1</v>
      </c>
      <c r="M28" s="31"/>
      <c r="N28" s="31"/>
      <c r="O28" s="31"/>
      <c r="P28" s="31"/>
      <c r="Q28" s="31"/>
      <c r="R28" s="31"/>
      <c r="S28" s="31" t="s">
        <v>328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 t="s">
        <v>328</v>
      </c>
      <c r="AF28" s="31"/>
      <c r="AG28" s="31"/>
      <c r="AH28" s="31"/>
      <c r="AI28" s="31"/>
      <c r="AJ28" s="31"/>
      <c r="AK28" s="67"/>
      <c r="AL28" s="71"/>
      <c r="AM28" s="71"/>
      <c r="AN28" s="71"/>
      <c r="AO28" s="71"/>
      <c r="AP28" s="67"/>
      <c r="AQ28" s="71"/>
      <c r="AR28" s="71"/>
      <c r="AS28" s="71"/>
      <c r="AT28" s="71"/>
      <c r="AU28" s="68"/>
    </row>
    <row r="29" spans="1:47" s="32" customFormat="1" ht="57">
      <c r="A29" s="107">
        <v>11</v>
      </c>
      <c r="B29" s="72" t="s">
        <v>238</v>
      </c>
      <c r="C29" s="105" t="s">
        <v>306</v>
      </c>
      <c r="D29" s="72" t="s">
        <v>246</v>
      </c>
      <c r="E29" s="74" t="s">
        <v>291</v>
      </c>
      <c r="F29" s="72">
        <v>1</v>
      </c>
      <c r="G29" s="74">
        <v>1984</v>
      </c>
      <c r="H29" s="102" t="s">
        <v>337</v>
      </c>
      <c r="I29" s="76">
        <v>44</v>
      </c>
      <c r="J29" s="72" t="s">
        <v>292</v>
      </c>
      <c r="K29" s="73" t="s">
        <v>229</v>
      </c>
      <c r="L29" s="75">
        <v>1</v>
      </c>
      <c r="M29" s="31"/>
      <c r="N29" s="31"/>
      <c r="O29" s="31"/>
      <c r="P29" s="31"/>
      <c r="Q29" s="31"/>
      <c r="R29" s="31"/>
      <c r="S29" s="31" t="s">
        <v>328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 t="s">
        <v>328</v>
      </c>
      <c r="AF29" s="31"/>
      <c r="AG29" s="31"/>
      <c r="AH29" s="31"/>
      <c r="AI29" s="31"/>
      <c r="AJ29" s="31"/>
      <c r="AK29" s="67"/>
      <c r="AL29" s="71"/>
      <c r="AM29" s="71"/>
      <c r="AN29" s="71"/>
      <c r="AO29" s="71"/>
      <c r="AP29" s="67"/>
      <c r="AQ29" s="71"/>
      <c r="AR29" s="71"/>
      <c r="AS29" s="71"/>
      <c r="AT29" s="71"/>
      <c r="AU29" s="68"/>
    </row>
    <row r="30" spans="1:47" s="32" customFormat="1" ht="57">
      <c r="A30" s="107">
        <v>12</v>
      </c>
      <c r="B30" s="72" t="s">
        <v>238</v>
      </c>
      <c r="C30" s="105" t="s">
        <v>308</v>
      </c>
      <c r="D30" s="72" t="s">
        <v>246</v>
      </c>
      <c r="E30" s="74" t="s">
        <v>291</v>
      </c>
      <c r="F30" s="72">
        <v>1</v>
      </c>
      <c r="G30" s="74">
        <v>1985</v>
      </c>
      <c r="H30" s="102" t="s">
        <v>337</v>
      </c>
      <c r="I30" s="76">
        <v>44</v>
      </c>
      <c r="J30" s="72" t="s">
        <v>292</v>
      </c>
      <c r="K30" s="73" t="s">
        <v>229</v>
      </c>
      <c r="L30" s="75">
        <v>1</v>
      </c>
      <c r="M30" s="31"/>
      <c r="N30" s="31"/>
      <c r="O30" s="31"/>
      <c r="P30" s="31"/>
      <c r="Q30" s="31"/>
      <c r="R30" s="31"/>
      <c r="S30" s="31" t="s">
        <v>328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 t="s">
        <v>328</v>
      </c>
      <c r="AF30" s="31"/>
      <c r="AG30" s="31"/>
      <c r="AH30" s="31"/>
      <c r="AI30" s="31"/>
      <c r="AJ30" s="31"/>
      <c r="AK30" s="67"/>
      <c r="AL30" s="71"/>
      <c r="AM30" s="71"/>
      <c r="AN30" s="71"/>
      <c r="AO30" s="71"/>
      <c r="AP30" s="67"/>
      <c r="AQ30" s="71"/>
      <c r="AR30" s="71"/>
      <c r="AS30" s="71"/>
      <c r="AT30" s="71"/>
      <c r="AU30" s="68"/>
    </row>
    <row r="31" spans="1:47" s="32" customFormat="1" ht="57">
      <c r="A31" s="107">
        <v>13</v>
      </c>
      <c r="B31" s="72" t="s">
        <v>238</v>
      </c>
      <c r="C31" s="105" t="s">
        <v>309</v>
      </c>
      <c r="D31" s="72" t="s">
        <v>251</v>
      </c>
      <c r="E31" s="95" t="s">
        <v>231</v>
      </c>
      <c r="F31" s="72">
        <v>1</v>
      </c>
      <c r="G31" s="74"/>
      <c r="H31" s="102" t="s">
        <v>337</v>
      </c>
      <c r="I31" s="76">
        <v>12</v>
      </c>
      <c r="J31" s="72" t="s">
        <v>250</v>
      </c>
      <c r="K31" s="73" t="s">
        <v>229</v>
      </c>
      <c r="L31" s="75">
        <v>1</v>
      </c>
      <c r="M31" s="31"/>
      <c r="N31" s="31"/>
      <c r="O31" s="31"/>
      <c r="P31" s="31"/>
      <c r="Q31" s="31"/>
      <c r="R31" s="31"/>
      <c r="S31" s="31" t="s">
        <v>328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 t="s">
        <v>328</v>
      </c>
      <c r="AF31" s="31"/>
      <c r="AG31" s="31"/>
      <c r="AH31" s="31"/>
      <c r="AI31" s="31"/>
      <c r="AJ31" s="31"/>
      <c r="AK31" s="67"/>
      <c r="AL31" s="71"/>
      <c r="AM31" s="71"/>
      <c r="AN31" s="71"/>
      <c r="AO31" s="71"/>
      <c r="AP31" s="67"/>
      <c r="AQ31" s="71"/>
      <c r="AR31" s="71"/>
      <c r="AS31" s="71"/>
      <c r="AT31" s="71"/>
      <c r="AU31" s="68"/>
    </row>
    <row r="32" spans="1:47" s="32" customFormat="1" ht="18.75">
      <c r="A32" s="107"/>
      <c r="B32" s="133" t="s">
        <v>311</v>
      </c>
      <c r="C32" s="133"/>
      <c r="D32" s="84"/>
      <c r="E32" s="74"/>
      <c r="F32" s="72"/>
      <c r="G32" s="74"/>
      <c r="H32" s="102"/>
      <c r="I32" s="76"/>
      <c r="J32" s="72"/>
      <c r="K32" s="73"/>
      <c r="L32" s="7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67"/>
      <c r="AL32" s="71"/>
      <c r="AM32" s="71"/>
      <c r="AN32" s="71"/>
      <c r="AO32" s="71"/>
      <c r="AP32" s="67"/>
      <c r="AQ32" s="71"/>
      <c r="AR32" s="71"/>
      <c r="AS32" s="71"/>
      <c r="AT32" s="71"/>
      <c r="AU32" s="68"/>
    </row>
    <row r="33" spans="1:47" s="32" customFormat="1" ht="57">
      <c r="A33" s="107">
        <v>14</v>
      </c>
      <c r="B33" s="72" t="s">
        <v>238</v>
      </c>
      <c r="C33" s="100" t="s">
        <v>272</v>
      </c>
      <c r="D33" s="80" t="s">
        <v>239</v>
      </c>
      <c r="E33" s="74" t="s">
        <v>273</v>
      </c>
      <c r="F33" s="73">
        <v>1</v>
      </c>
      <c r="G33" s="74">
        <v>2011</v>
      </c>
      <c r="H33" s="103" t="s">
        <v>314</v>
      </c>
      <c r="I33" s="73" t="s">
        <v>274</v>
      </c>
      <c r="J33" s="73" t="s">
        <v>275</v>
      </c>
      <c r="K33" s="73" t="s">
        <v>229</v>
      </c>
      <c r="L33" s="75">
        <v>1</v>
      </c>
      <c r="M33" s="31"/>
      <c r="N33" s="31"/>
      <c r="O33" s="31"/>
      <c r="P33" s="31"/>
      <c r="Q33" s="31"/>
      <c r="R33" s="31"/>
      <c r="S33" s="31" t="s">
        <v>328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 t="s">
        <v>328</v>
      </c>
      <c r="AF33" s="31"/>
      <c r="AG33" s="31"/>
      <c r="AH33" s="31"/>
      <c r="AI33" s="31"/>
      <c r="AJ33" s="31"/>
      <c r="AK33" s="67"/>
      <c r="AL33" s="71"/>
      <c r="AM33" s="71"/>
      <c r="AN33" s="71"/>
      <c r="AO33" s="71"/>
      <c r="AP33" s="67"/>
      <c r="AQ33" s="71"/>
      <c r="AR33" s="71"/>
      <c r="AS33" s="71"/>
      <c r="AT33" s="71"/>
      <c r="AU33" s="68"/>
    </row>
    <row r="34" spans="1:47" s="32" customFormat="1" ht="57">
      <c r="A34" s="107">
        <v>15</v>
      </c>
      <c r="B34" s="72" t="s">
        <v>238</v>
      </c>
      <c r="C34" s="106" t="s">
        <v>276</v>
      </c>
      <c r="D34" s="78" t="s">
        <v>277</v>
      </c>
      <c r="E34" s="74" t="s">
        <v>278</v>
      </c>
      <c r="F34" s="73">
        <v>1</v>
      </c>
      <c r="G34" s="74">
        <v>2019</v>
      </c>
      <c r="H34" s="103" t="s">
        <v>314</v>
      </c>
      <c r="I34" s="73"/>
      <c r="J34" s="73" t="s">
        <v>275</v>
      </c>
      <c r="K34" s="73" t="s">
        <v>229</v>
      </c>
      <c r="L34" s="75">
        <v>1</v>
      </c>
      <c r="M34" s="31"/>
      <c r="N34" s="31"/>
      <c r="O34" s="31"/>
      <c r="P34" s="31"/>
      <c r="Q34" s="31"/>
      <c r="R34" s="31"/>
      <c r="S34" s="31" t="s">
        <v>328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 t="s">
        <v>328</v>
      </c>
      <c r="AF34" s="31"/>
      <c r="AG34" s="31"/>
      <c r="AH34" s="31"/>
      <c r="AI34" s="31"/>
      <c r="AJ34" s="31"/>
      <c r="AK34" s="67"/>
      <c r="AL34" s="71"/>
      <c r="AM34" s="71"/>
      <c r="AN34" s="71"/>
      <c r="AO34" s="71"/>
      <c r="AP34" s="67"/>
      <c r="AQ34" s="71"/>
      <c r="AR34" s="71"/>
      <c r="AS34" s="71"/>
      <c r="AT34" s="71"/>
      <c r="AU34" s="68"/>
    </row>
    <row r="35" spans="1:47" ht="57">
      <c r="A35" s="107">
        <v>16</v>
      </c>
      <c r="B35" s="72" t="s">
        <v>238</v>
      </c>
      <c r="C35" s="106" t="s">
        <v>279</v>
      </c>
      <c r="D35" s="80" t="s">
        <v>277</v>
      </c>
      <c r="E35" s="77" t="s">
        <v>278</v>
      </c>
      <c r="F35" s="73">
        <v>1</v>
      </c>
      <c r="G35" s="74">
        <v>2019</v>
      </c>
      <c r="H35" s="103" t="s">
        <v>314</v>
      </c>
      <c r="I35" s="73"/>
      <c r="J35" s="73" t="s">
        <v>275</v>
      </c>
      <c r="K35" s="73" t="s">
        <v>229</v>
      </c>
      <c r="L35" s="81">
        <v>1</v>
      </c>
      <c r="M35" s="31"/>
      <c r="N35" s="31"/>
      <c r="O35" s="31"/>
      <c r="P35" s="31"/>
      <c r="Q35" s="31"/>
      <c r="R35" s="31"/>
      <c r="S35" s="31" t="s">
        <v>328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 t="s">
        <v>328</v>
      </c>
      <c r="AF35" s="31"/>
      <c r="AG35" s="31"/>
      <c r="AH35" s="31"/>
      <c r="AI35" s="31"/>
      <c r="AJ35" s="31"/>
      <c r="AK35" s="67"/>
      <c r="AL35" s="71"/>
      <c r="AM35" s="71"/>
      <c r="AN35" s="71"/>
      <c r="AO35" s="71"/>
      <c r="AP35" s="67"/>
      <c r="AQ35" s="71"/>
      <c r="AR35" s="71"/>
      <c r="AS35" s="71"/>
      <c r="AT35" s="71"/>
      <c r="AU35" s="68"/>
    </row>
    <row r="36" spans="1:47" ht="57">
      <c r="A36" s="107">
        <v>17</v>
      </c>
      <c r="B36" s="72" t="s">
        <v>238</v>
      </c>
      <c r="C36" s="100" t="s">
        <v>280</v>
      </c>
      <c r="D36" s="80" t="s">
        <v>281</v>
      </c>
      <c r="E36" s="74" t="s">
        <v>278</v>
      </c>
      <c r="F36" s="73">
        <v>1</v>
      </c>
      <c r="G36" s="74">
        <v>2019</v>
      </c>
      <c r="H36" s="103" t="s">
        <v>314</v>
      </c>
      <c r="I36" s="73"/>
      <c r="J36" s="73" t="s">
        <v>275</v>
      </c>
      <c r="K36" s="73" t="s">
        <v>229</v>
      </c>
      <c r="L36" s="81">
        <v>1</v>
      </c>
      <c r="M36" s="31"/>
      <c r="N36" s="31"/>
      <c r="O36" s="31"/>
      <c r="P36" s="31"/>
      <c r="Q36" s="31"/>
      <c r="R36" s="31"/>
      <c r="S36" s="31" t="s">
        <v>328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 t="s">
        <v>328</v>
      </c>
      <c r="AF36" s="31"/>
      <c r="AG36" s="31"/>
      <c r="AH36" s="31"/>
      <c r="AI36" s="31"/>
      <c r="AJ36" s="31"/>
      <c r="AK36" s="67"/>
      <c r="AL36" s="71"/>
      <c r="AM36" s="71"/>
      <c r="AN36" s="71"/>
      <c r="AO36" s="71"/>
      <c r="AP36" s="67"/>
      <c r="AQ36" s="71"/>
      <c r="AR36" s="71"/>
      <c r="AS36" s="71"/>
      <c r="AT36" s="71"/>
      <c r="AU36" s="68"/>
    </row>
    <row r="37" spans="1:47" ht="57">
      <c r="A37" s="107">
        <v>18</v>
      </c>
      <c r="B37" s="72" t="s">
        <v>238</v>
      </c>
      <c r="C37" s="106" t="s">
        <v>282</v>
      </c>
      <c r="D37" s="80" t="s">
        <v>283</v>
      </c>
      <c r="E37" s="74" t="s">
        <v>278</v>
      </c>
      <c r="F37" s="73">
        <v>1</v>
      </c>
      <c r="G37" s="74">
        <v>2019</v>
      </c>
      <c r="H37" s="103" t="s">
        <v>314</v>
      </c>
      <c r="I37" s="76"/>
      <c r="J37" s="83" t="s">
        <v>275</v>
      </c>
      <c r="K37" s="73" t="s">
        <v>229</v>
      </c>
      <c r="L37" s="81">
        <v>1</v>
      </c>
      <c r="M37" s="31"/>
      <c r="N37" s="31"/>
      <c r="O37" s="31"/>
      <c r="P37" s="31"/>
      <c r="Q37" s="31"/>
      <c r="R37" s="31"/>
      <c r="S37" s="31" t="s">
        <v>328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 t="s">
        <v>328</v>
      </c>
      <c r="AF37" s="31"/>
      <c r="AG37" s="31"/>
      <c r="AH37" s="31"/>
      <c r="AI37" s="31"/>
      <c r="AJ37" s="31"/>
      <c r="AK37" s="67"/>
      <c r="AL37" s="71"/>
      <c r="AM37" s="71"/>
      <c r="AN37" s="71"/>
      <c r="AO37" s="71"/>
      <c r="AP37" s="67"/>
      <c r="AQ37" s="71"/>
      <c r="AR37" s="71"/>
      <c r="AS37" s="71"/>
      <c r="AT37" s="71"/>
      <c r="AU37" s="68"/>
    </row>
    <row r="38" spans="1:47" ht="57">
      <c r="A38" s="107">
        <v>19</v>
      </c>
      <c r="B38" s="72" t="s">
        <v>238</v>
      </c>
      <c r="C38" s="106" t="s">
        <v>284</v>
      </c>
      <c r="D38" s="80" t="s">
        <v>240</v>
      </c>
      <c r="E38" s="95" t="s">
        <v>241</v>
      </c>
      <c r="F38" s="73">
        <v>1</v>
      </c>
      <c r="G38" s="74"/>
      <c r="H38" s="103" t="s">
        <v>314</v>
      </c>
      <c r="I38" s="76">
        <v>525</v>
      </c>
      <c r="J38" s="83" t="s">
        <v>275</v>
      </c>
      <c r="K38" s="73" t="s">
        <v>229</v>
      </c>
      <c r="L38" s="75">
        <v>1</v>
      </c>
      <c r="M38" s="31"/>
      <c r="N38" s="31"/>
      <c r="O38" s="31"/>
      <c r="P38" s="31"/>
      <c r="Q38" s="31"/>
      <c r="R38" s="31"/>
      <c r="S38" s="31" t="s">
        <v>328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 t="s">
        <v>328</v>
      </c>
      <c r="AF38" s="31"/>
      <c r="AG38" s="31"/>
      <c r="AH38" s="31"/>
      <c r="AI38" s="31"/>
      <c r="AJ38" s="31"/>
      <c r="AK38" s="67"/>
      <c r="AL38" s="71"/>
      <c r="AM38" s="71"/>
      <c r="AN38" s="71"/>
      <c r="AO38" s="71"/>
      <c r="AP38" s="67"/>
      <c r="AQ38" s="71"/>
      <c r="AR38" s="71"/>
      <c r="AS38" s="71"/>
      <c r="AT38" s="71"/>
      <c r="AU38" s="68"/>
    </row>
    <row r="39" spans="1:47" ht="85.5">
      <c r="A39" s="107">
        <v>20</v>
      </c>
      <c r="B39" s="72" t="s">
        <v>238</v>
      </c>
      <c r="C39" s="106" t="s">
        <v>285</v>
      </c>
      <c r="D39" s="80" t="s">
        <v>286</v>
      </c>
      <c r="E39" s="95" t="s">
        <v>319</v>
      </c>
      <c r="F39" s="73">
        <v>1</v>
      </c>
      <c r="G39" s="74"/>
      <c r="H39" s="103" t="s">
        <v>314</v>
      </c>
      <c r="I39" s="76" t="s">
        <v>242</v>
      </c>
      <c r="J39" s="84" t="s">
        <v>275</v>
      </c>
      <c r="K39" s="73" t="s">
        <v>229</v>
      </c>
      <c r="L39" s="75">
        <v>1</v>
      </c>
      <c r="M39" s="31"/>
      <c r="N39" s="31"/>
      <c r="O39" s="31"/>
      <c r="P39" s="31"/>
      <c r="Q39" s="31"/>
      <c r="R39" s="31"/>
      <c r="S39" s="31" t="s">
        <v>328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 t="s">
        <v>328</v>
      </c>
      <c r="AF39" s="31"/>
      <c r="AG39" s="31"/>
      <c r="AH39" s="31"/>
      <c r="AI39" s="31"/>
      <c r="AJ39" s="31"/>
      <c r="AK39" s="67"/>
      <c r="AL39" s="71"/>
      <c r="AM39" s="71"/>
      <c r="AN39" s="71"/>
      <c r="AO39" s="71"/>
      <c r="AP39" s="67"/>
      <c r="AQ39" s="71"/>
      <c r="AR39" s="71"/>
      <c r="AS39" s="71"/>
      <c r="AT39" s="71"/>
      <c r="AU39" s="68"/>
    </row>
    <row r="40" spans="1:47" ht="57">
      <c r="A40" s="107">
        <v>21</v>
      </c>
      <c r="B40" s="72" t="s">
        <v>238</v>
      </c>
      <c r="C40" s="106" t="s">
        <v>320</v>
      </c>
      <c r="D40" s="80" t="s">
        <v>243</v>
      </c>
      <c r="E40" s="74"/>
      <c r="F40" s="73">
        <v>1</v>
      </c>
      <c r="G40" s="74"/>
      <c r="H40" s="103" t="s">
        <v>314</v>
      </c>
      <c r="I40" s="76" t="s">
        <v>244</v>
      </c>
      <c r="J40" s="84" t="s">
        <v>289</v>
      </c>
      <c r="K40" s="73" t="s">
        <v>229</v>
      </c>
      <c r="L40" s="75">
        <v>1</v>
      </c>
      <c r="M40" s="31"/>
      <c r="N40" s="31"/>
      <c r="O40" s="31"/>
      <c r="P40" s="31"/>
      <c r="Q40" s="31"/>
      <c r="R40" s="31"/>
      <c r="S40" s="31" t="s">
        <v>328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 t="s">
        <v>328</v>
      </c>
      <c r="AF40" s="31"/>
      <c r="AG40" s="31"/>
      <c r="AH40" s="31"/>
      <c r="AI40" s="31"/>
      <c r="AJ40" s="31"/>
      <c r="AK40" s="67"/>
      <c r="AL40" s="71"/>
      <c r="AM40" s="71"/>
      <c r="AN40" s="71"/>
      <c r="AO40" s="71"/>
      <c r="AP40" s="67"/>
      <c r="AQ40" s="71"/>
      <c r="AR40" s="71"/>
      <c r="AS40" s="71"/>
      <c r="AT40" s="71"/>
      <c r="AU40" s="68"/>
    </row>
    <row r="41" spans="1:47" ht="57">
      <c r="A41" s="107">
        <v>22</v>
      </c>
      <c r="B41" s="72" t="s">
        <v>238</v>
      </c>
      <c r="C41" s="106" t="s">
        <v>321</v>
      </c>
      <c r="D41" s="80" t="s">
        <v>322</v>
      </c>
      <c r="E41" s="74" t="s">
        <v>227</v>
      </c>
      <c r="F41" s="73">
        <v>1</v>
      </c>
      <c r="G41" s="74"/>
      <c r="H41" s="103" t="s">
        <v>314</v>
      </c>
      <c r="I41" s="76" t="s">
        <v>323</v>
      </c>
      <c r="J41" s="84" t="s">
        <v>324</v>
      </c>
      <c r="K41" s="73" t="s">
        <v>229</v>
      </c>
      <c r="L41" s="75">
        <v>1</v>
      </c>
      <c r="M41" s="31"/>
      <c r="N41" s="31"/>
      <c r="O41" s="31"/>
      <c r="P41" s="31"/>
      <c r="Q41" s="31"/>
      <c r="R41" s="31"/>
      <c r="S41" s="31" t="s">
        <v>328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 t="s">
        <v>328</v>
      </c>
      <c r="AF41" s="31"/>
      <c r="AG41" s="31"/>
      <c r="AH41" s="31"/>
      <c r="AI41" s="31"/>
      <c r="AJ41" s="31"/>
      <c r="AK41" s="67"/>
      <c r="AL41" s="71"/>
      <c r="AM41" s="71"/>
      <c r="AN41" s="71"/>
      <c r="AO41" s="71"/>
      <c r="AP41" s="67"/>
      <c r="AQ41" s="71"/>
      <c r="AR41" s="71"/>
      <c r="AS41" s="71"/>
      <c r="AT41" s="71"/>
      <c r="AU41" s="68"/>
    </row>
    <row r="42" spans="1:47" ht="57.75" customHeight="1">
      <c r="A42" s="107">
        <v>23</v>
      </c>
      <c r="B42" s="72" t="s">
        <v>238</v>
      </c>
      <c r="C42" s="106" t="s">
        <v>325</v>
      </c>
      <c r="D42" s="80" t="s">
        <v>326</v>
      </c>
      <c r="E42" s="74"/>
      <c r="F42" s="73">
        <v>1</v>
      </c>
      <c r="G42" s="74">
        <v>2011</v>
      </c>
      <c r="H42" s="103" t="s">
        <v>314</v>
      </c>
      <c r="I42" s="76">
        <v>5</v>
      </c>
      <c r="J42" s="76" t="s">
        <v>56</v>
      </c>
      <c r="K42" s="73" t="s">
        <v>229</v>
      </c>
      <c r="L42" s="75">
        <v>1</v>
      </c>
      <c r="M42" s="31"/>
      <c r="N42" s="31"/>
      <c r="O42" s="31"/>
      <c r="P42" s="31"/>
      <c r="Q42" s="31"/>
      <c r="R42" s="31"/>
      <c r="S42" s="31" t="s">
        <v>328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 t="s">
        <v>328</v>
      </c>
      <c r="AF42" s="31"/>
      <c r="AG42" s="31"/>
      <c r="AH42" s="31"/>
      <c r="AI42" s="31"/>
      <c r="AJ42" s="31"/>
      <c r="AK42" s="67"/>
      <c r="AL42" s="71"/>
      <c r="AM42" s="71"/>
      <c r="AN42" s="71"/>
      <c r="AO42" s="71"/>
      <c r="AP42" s="67"/>
      <c r="AQ42" s="71"/>
      <c r="AR42" s="71"/>
      <c r="AS42" s="71"/>
      <c r="AT42" s="71"/>
      <c r="AU42" s="68"/>
    </row>
    <row r="43" spans="1:47" ht="57.75" customHeight="1">
      <c r="A43" s="32"/>
      <c r="B43" s="117"/>
      <c r="C43" s="118"/>
      <c r="D43" s="32"/>
      <c r="E43" s="32"/>
      <c r="F43" s="32"/>
      <c r="G43" s="32"/>
      <c r="H43" s="33"/>
      <c r="I43" s="32"/>
      <c r="J43" s="32"/>
      <c r="K43" s="32"/>
      <c r="L43" s="34" t="s">
        <v>89</v>
      </c>
      <c r="M43" s="35">
        <f t="shared" ref="M43:AJ43" ca="1" si="0">SUMIF(M18:M42,"X",$AN$18:$AN$24)</f>
        <v>0</v>
      </c>
      <c r="N43" s="35">
        <f t="shared" ca="1" si="0"/>
        <v>0</v>
      </c>
      <c r="O43" s="35">
        <f t="shared" ca="1" si="0"/>
        <v>0</v>
      </c>
      <c r="P43" s="35">
        <f t="shared" ca="1" si="0"/>
        <v>0</v>
      </c>
      <c r="Q43" s="35">
        <f t="shared" ca="1" si="0"/>
        <v>0</v>
      </c>
      <c r="R43" s="35">
        <f t="shared" ca="1" si="0"/>
        <v>0</v>
      </c>
      <c r="S43" s="35">
        <f t="shared" ca="1" si="0"/>
        <v>0</v>
      </c>
      <c r="T43" s="35">
        <f t="shared" ca="1" si="0"/>
        <v>0</v>
      </c>
      <c r="U43" s="35">
        <f t="shared" ca="1" si="0"/>
        <v>0</v>
      </c>
      <c r="V43" s="35">
        <f t="shared" ca="1" si="0"/>
        <v>0</v>
      </c>
      <c r="W43" s="35">
        <f t="shared" ca="1" si="0"/>
        <v>0</v>
      </c>
      <c r="X43" s="35">
        <f t="shared" ca="1" si="0"/>
        <v>0</v>
      </c>
      <c r="Y43" s="35">
        <f t="shared" ca="1" si="0"/>
        <v>0</v>
      </c>
      <c r="Z43" s="35">
        <f t="shared" ca="1" si="0"/>
        <v>0</v>
      </c>
      <c r="AA43" s="35">
        <f t="shared" ca="1" si="0"/>
        <v>0</v>
      </c>
      <c r="AB43" s="35">
        <f t="shared" ca="1" si="0"/>
        <v>0</v>
      </c>
      <c r="AC43" s="35">
        <f t="shared" ca="1" si="0"/>
        <v>0</v>
      </c>
      <c r="AD43" s="35">
        <f t="shared" ca="1" si="0"/>
        <v>0</v>
      </c>
      <c r="AE43" s="35">
        <f t="shared" ca="1" si="0"/>
        <v>0</v>
      </c>
      <c r="AF43" s="35">
        <f t="shared" ca="1" si="0"/>
        <v>0</v>
      </c>
      <c r="AG43" s="35">
        <f t="shared" ca="1" si="0"/>
        <v>0</v>
      </c>
      <c r="AH43" s="35">
        <f t="shared" ca="1" si="0"/>
        <v>0</v>
      </c>
      <c r="AI43" s="35">
        <f t="shared" ca="1" si="0"/>
        <v>0</v>
      </c>
      <c r="AJ43" s="35">
        <f t="shared" ca="1" si="0"/>
        <v>0</v>
      </c>
      <c r="AN43" s="66" t="s">
        <v>38</v>
      </c>
      <c r="AO43" s="36"/>
      <c r="AS43" s="66" t="s">
        <v>38</v>
      </c>
      <c r="AT43" s="36"/>
    </row>
    <row r="44" spans="1:47" ht="15">
      <c r="AM44" t="s">
        <v>338</v>
      </c>
      <c r="AN44" s="64"/>
      <c r="AO44" s="65">
        <f>AO45*23%</f>
        <v>0</v>
      </c>
      <c r="AR44" t="s">
        <v>338</v>
      </c>
      <c r="AT44" s="112">
        <f>AT45*23%</f>
        <v>0</v>
      </c>
      <c r="AU44" s="112">
        <f t="shared" ref="AU44:AU45" si="1">SUM(AO44+AT44)</f>
        <v>0</v>
      </c>
    </row>
    <row r="45" spans="1:47" ht="15.75" thickBot="1">
      <c r="B45" t="s">
        <v>84</v>
      </c>
      <c r="AM45" t="s">
        <v>339</v>
      </c>
      <c r="AO45" s="112">
        <f>AO43/1.23</f>
        <v>0</v>
      </c>
      <c r="AR45" t="s">
        <v>339</v>
      </c>
      <c r="AT45" s="112">
        <f>AT43/1.23</f>
        <v>0</v>
      </c>
      <c r="AU45" s="112">
        <f t="shared" si="1"/>
        <v>0</v>
      </c>
    </row>
    <row r="46" spans="1:47" ht="21" thickBot="1">
      <c r="AJ46" s="88" t="s">
        <v>340</v>
      </c>
      <c r="AK46" s="88"/>
      <c r="AL46" s="88"/>
      <c r="AM46" s="88"/>
      <c r="AN46" s="111">
        <v>0.7</v>
      </c>
      <c r="AO46" s="112">
        <f>70%*AO43</f>
        <v>0</v>
      </c>
      <c r="AS46" s="111">
        <v>0.7</v>
      </c>
      <c r="AT46" s="112">
        <f>70%*AT43</f>
        <v>0</v>
      </c>
      <c r="AU46" s="112">
        <f>SUM(AO46+AT46)</f>
        <v>0</v>
      </c>
    </row>
    <row r="47" spans="1:47" ht="21" thickBot="1">
      <c r="B47" t="s">
        <v>146</v>
      </c>
      <c r="AJ47" s="88" t="s">
        <v>341</v>
      </c>
      <c r="AK47" s="88"/>
      <c r="AL47" s="88"/>
      <c r="AM47" s="88"/>
      <c r="AN47" s="111">
        <v>0.3</v>
      </c>
      <c r="AO47" s="112">
        <f>30%*AO43</f>
        <v>0</v>
      </c>
      <c r="AS47" s="111">
        <v>0.3</v>
      </c>
      <c r="AT47" s="112">
        <f>30%*AT43</f>
        <v>0</v>
      </c>
      <c r="AU47" s="112">
        <f>SUM(AO47+AT47)</f>
        <v>0</v>
      </c>
    </row>
    <row r="48" spans="1:47">
      <c r="B48" t="s">
        <v>147</v>
      </c>
    </row>
    <row r="49" spans="2:25">
      <c r="B49" t="s">
        <v>148</v>
      </c>
    </row>
    <row r="50" spans="2:25">
      <c r="B50" t="s">
        <v>149</v>
      </c>
    </row>
    <row r="54" spans="2:25" ht="15.75">
      <c r="C54" s="121" t="s">
        <v>344</v>
      </c>
      <c r="D54" s="119"/>
      <c r="E54" s="119"/>
      <c r="F54" s="119"/>
      <c r="G54" s="119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</row>
    <row r="55" spans="2:25" ht="15">
      <c r="C55" s="121" t="s">
        <v>345</v>
      </c>
      <c r="D55" s="120"/>
      <c r="E55" s="120"/>
      <c r="F55" s="120"/>
      <c r="G55" s="120"/>
    </row>
  </sheetData>
  <mergeCells count="37">
    <mergeCell ref="B24:C24"/>
    <mergeCell ref="B17:C17"/>
    <mergeCell ref="M16:AJ16"/>
    <mergeCell ref="B32:C32"/>
    <mergeCell ref="A5:AO5"/>
    <mergeCell ref="A12:A15"/>
    <mergeCell ref="B12:B15"/>
    <mergeCell ref="C12:G12"/>
    <mergeCell ref="H12:J12"/>
    <mergeCell ref="K12:K15"/>
    <mergeCell ref="L12:L15"/>
    <mergeCell ref="AK12:AO12"/>
    <mergeCell ref="C13:C15"/>
    <mergeCell ref="AN14:AN15"/>
    <mergeCell ref="AO14:AO15"/>
    <mergeCell ref="M12:AJ12"/>
    <mergeCell ref="AP12:AT12"/>
    <mergeCell ref="AP13:AS13"/>
    <mergeCell ref="AP14:AP15"/>
    <mergeCell ref="AQ14:AQ15"/>
    <mergeCell ref="AR14:AR15"/>
    <mergeCell ref="AS14:AS15"/>
    <mergeCell ref="AT14:AT15"/>
    <mergeCell ref="AU14:AU15"/>
    <mergeCell ref="AM14:AM15"/>
    <mergeCell ref="D13:D15"/>
    <mergeCell ref="E13:E15"/>
    <mergeCell ref="F13:F15"/>
    <mergeCell ref="G13:G15"/>
    <mergeCell ref="H13:H15"/>
    <mergeCell ref="I13:I15"/>
    <mergeCell ref="AK14:AK15"/>
    <mergeCell ref="Y13:AJ13"/>
    <mergeCell ref="J13:J15"/>
    <mergeCell ref="M13:X13"/>
    <mergeCell ref="AK13:AN13"/>
    <mergeCell ref="AL14:AL15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zoomScale="90" zoomScaleNormal="90" workbookViewId="0">
      <selection activeCell="AO14" sqref="AO14:AO15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75" customWidth="1"/>
    <col min="12" max="12" width="11.625" customWidth="1"/>
    <col min="13" max="36" width="2.75" customWidth="1"/>
    <col min="37" max="40" width="9.5" customWidth="1"/>
    <col min="41" max="41" width="11.125" customWidth="1"/>
    <col min="52" max="52" width="9" customWidth="1"/>
  </cols>
  <sheetData>
    <row r="1" spans="1:41" ht="18">
      <c r="B1" s="10" t="s">
        <v>55</v>
      </c>
      <c r="C1" s="10"/>
      <c r="E1" s="10"/>
      <c r="AO1" s="19" t="s">
        <v>73</v>
      </c>
    </row>
    <row r="2" spans="1:41">
      <c r="B2" s="9"/>
    </row>
    <row r="3" spans="1:41">
      <c r="B3" s="9" t="s">
        <v>65</v>
      </c>
      <c r="C3" s="9"/>
      <c r="E3" s="9"/>
    </row>
    <row r="4" spans="1:41">
      <c r="E4" s="9"/>
    </row>
    <row r="5" spans="1:41" ht="30" customHeight="1">
      <c r="A5" s="124" t="s">
        <v>91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</row>
    <row r="6" spans="1:41" s="22" customFormat="1" ht="18.75" customHeight="1">
      <c r="A6" s="21" t="s">
        <v>40</v>
      </c>
      <c r="B6" s="23" t="s">
        <v>165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s="22" customFormat="1" ht="18.75" customHeight="1">
      <c r="A8" s="21" t="s">
        <v>42</v>
      </c>
      <c r="B8" s="23" t="s">
        <v>80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s="22" customFormat="1" ht="18.75" customHeight="1">
      <c r="A9" s="21" t="s">
        <v>39</v>
      </c>
      <c r="B9" s="23" t="s">
        <v>105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s="22" customFormat="1" ht="18.75" customHeight="1">
      <c r="A10" s="21" t="s">
        <v>44</v>
      </c>
      <c r="B10" s="23" t="s">
        <v>81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2" spans="1:41" ht="19.5" customHeight="1">
      <c r="A12" s="127" t="s">
        <v>0</v>
      </c>
      <c r="B12" s="127" t="s">
        <v>77</v>
      </c>
      <c r="C12" s="128" t="s">
        <v>79</v>
      </c>
      <c r="D12" s="129"/>
      <c r="E12" s="129"/>
      <c r="F12" s="129"/>
      <c r="G12" s="130"/>
      <c r="H12" s="127" t="s">
        <v>1</v>
      </c>
      <c r="I12" s="127"/>
      <c r="J12" s="127"/>
      <c r="K12" s="127" t="s">
        <v>58</v>
      </c>
      <c r="L12" s="127" t="s">
        <v>34</v>
      </c>
      <c r="M12" s="128" t="s">
        <v>46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30"/>
      <c r="AK12" s="128" t="s">
        <v>102</v>
      </c>
      <c r="AL12" s="129"/>
      <c r="AM12" s="129"/>
      <c r="AN12" s="129"/>
      <c r="AO12" s="130"/>
    </row>
    <row r="13" spans="1:41" ht="15.75" customHeight="1">
      <c r="A13" s="127"/>
      <c r="B13" s="127"/>
      <c r="C13" s="125" t="s">
        <v>78</v>
      </c>
      <c r="D13" s="125" t="s">
        <v>5</v>
      </c>
      <c r="E13" s="125" t="s">
        <v>7</v>
      </c>
      <c r="F13" s="125" t="s">
        <v>75</v>
      </c>
      <c r="G13" s="125" t="s">
        <v>111</v>
      </c>
      <c r="H13" s="125" t="s">
        <v>2</v>
      </c>
      <c r="I13" s="125" t="s">
        <v>3</v>
      </c>
      <c r="J13" s="125" t="s">
        <v>72</v>
      </c>
      <c r="K13" s="127"/>
      <c r="L13" s="127"/>
      <c r="M13" s="128" t="s">
        <v>35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7" t="s">
        <v>36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 t="s">
        <v>98</v>
      </c>
      <c r="AL13" s="129"/>
      <c r="AM13" s="129"/>
      <c r="AN13" s="130"/>
      <c r="AO13" s="8" t="s">
        <v>37</v>
      </c>
    </row>
    <row r="14" spans="1:41" ht="15.75" customHeight="1">
      <c r="A14" s="127"/>
      <c r="B14" s="127"/>
      <c r="C14" s="140"/>
      <c r="D14" s="140"/>
      <c r="E14" s="140"/>
      <c r="F14" s="140"/>
      <c r="G14" s="140"/>
      <c r="H14" s="140"/>
      <c r="I14" s="140"/>
      <c r="J14" s="140"/>
      <c r="K14" s="127"/>
      <c r="L14" s="127"/>
      <c r="M14" s="6">
        <v>1</v>
      </c>
      <c r="N14" s="6">
        <v>2</v>
      </c>
      <c r="O14" s="6">
        <v>3</v>
      </c>
      <c r="P14" s="6">
        <v>4</v>
      </c>
      <c r="Q14" s="6">
        <v>5</v>
      </c>
      <c r="R14" s="6">
        <v>6</v>
      </c>
      <c r="S14" s="6">
        <v>7</v>
      </c>
      <c r="T14" s="6">
        <v>8</v>
      </c>
      <c r="U14" s="6">
        <v>9</v>
      </c>
      <c r="V14" s="6">
        <v>10</v>
      </c>
      <c r="W14" s="6">
        <v>11</v>
      </c>
      <c r="X14" s="6">
        <v>12</v>
      </c>
      <c r="Y14" s="6">
        <v>1</v>
      </c>
      <c r="Z14" s="6">
        <v>2</v>
      </c>
      <c r="AA14" s="6">
        <v>3</v>
      </c>
      <c r="AB14" s="6">
        <v>4</v>
      </c>
      <c r="AC14" s="6">
        <v>5</v>
      </c>
      <c r="AD14" s="6">
        <v>6</v>
      </c>
      <c r="AE14" s="6">
        <v>7</v>
      </c>
      <c r="AF14" s="6">
        <v>8</v>
      </c>
      <c r="AG14" s="6">
        <v>9</v>
      </c>
      <c r="AH14" s="6">
        <v>10</v>
      </c>
      <c r="AI14" s="6">
        <v>11</v>
      </c>
      <c r="AJ14" s="6">
        <v>12</v>
      </c>
      <c r="AK14" s="141" t="s">
        <v>28</v>
      </c>
      <c r="AL14" s="138" t="s">
        <v>29</v>
      </c>
      <c r="AM14" s="138" t="s">
        <v>31</v>
      </c>
      <c r="AN14" s="144" t="s">
        <v>30</v>
      </c>
      <c r="AO14" s="125" t="s">
        <v>30</v>
      </c>
    </row>
    <row r="15" spans="1:41" ht="49.5" customHeight="1">
      <c r="A15" s="127"/>
      <c r="B15" s="127"/>
      <c r="C15" s="126"/>
      <c r="D15" s="126"/>
      <c r="E15" s="126"/>
      <c r="F15" s="126"/>
      <c r="G15" s="126"/>
      <c r="H15" s="126"/>
      <c r="I15" s="126"/>
      <c r="J15" s="126"/>
      <c r="K15" s="127"/>
      <c r="L15" s="127"/>
      <c r="M15" s="6">
        <v>1</v>
      </c>
      <c r="N15" s="6"/>
      <c r="O15" s="6"/>
      <c r="P15" s="6">
        <v>2</v>
      </c>
      <c r="Q15" s="6"/>
      <c r="R15" s="6"/>
      <c r="S15" s="6">
        <v>3</v>
      </c>
      <c r="T15" s="6"/>
      <c r="U15" s="6"/>
      <c r="V15" s="6">
        <v>4</v>
      </c>
      <c r="W15" s="6"/>
      <c r="X15" s="6"/>
      <c r="Y15" s="6">
        <v>5</v>
      </c>
      <c r="Z15" s="6"/>
      <c r="AA15" s="6"/>
      <c r="AB15" s="6">
        <v>6</v>
      </c>
      <c r="AC15" s="6"/>
      <c r="AD15" s="6"/>
      <c r="AE15" s="6">
        <v>7</v>
      </c>
      <c r="AF15" s="6"/>
      <c r="AG15" s="6"/>
      <c r="AH15" s="6">
        <v>8</v>
      </c>
      <c r="AI15" s="6"/>
      <c r="AJ15" s="6"/>
      <c r="AK15" s="142"/>
      <c r="AL15" s="139"/>
      <c r="AM15" s="139"/>
      <c r="AN15" s="145"/>
      <c r="AO15" s="126"/>
    </row>
    <row r="16" spans="1:4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148">
        <v>13</v>
      </c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7"/>
      <c r="AK16" s="4">
        <v>14</v>
      </c>
      <c r="AL16" s="4">
        <v>15</v>
      </c>
      <c r="AM16" s="4">
        <v>16</v>
      </c>
      <c r="AN16" s="4">
        <v>17</v>
      </c>
      <c r="AO16" s="4">
        <v>18</v>
      </c>
    </row>
    <row r="17" spans="1:41" ht="20.25" customHeight="1">
      <c r="A17" s="123">
        <v>1</v>
      </c>
      <c r="B17" s="131" t="s">
        <v>4</v>
      </c>
      <c r="C17" s="132" t="s">
        <v>6</v>
      </c>
      <c r="D17" s="123" t="s">
        <v>9</v>
      </c>
      <c r="E17" s="123" t="s">
        <v>8</v>
      </c>
      <c r="F17" s="123">
        <v>1</v>
      </c>
      <c r="G17" s="123">
        <v>2014</v>
      </c>
      <c r="H17" s="131" t="s">
        <v>17</v>
      </c>
      <c r="I17" s="123">
        <v>15</v>
      </c>
      <c r="J17" s="123" t="s">
        <v>56</v>
      </c>
      <c r="K17" s="13">
        <v>12</v>
      </c>
      <c r="L17" s="13">
        <f t="shared" ref="L17:L30" si="0">COUNTA(M17:AJ17)</f>
        <v>2</v>
      </c>
      <c r="M17" s="27" t="s">
        <v>32</v>
      </c>
      <c r="N17" s="27"/>
      <c r="O17" s="27"/>
      <c r="P17" s="27"/>
      <c r="Q17" s="27"/>
      <c r="R17" s="27"/>
      <c r="S17" s="28"/>
      <c r="T17" s="27"/>
      <c r="U17" s="27"/>
      <c r="V17" s="27"/>
      <c r="W17" s="27"/>
      <c r="X17" s="27"/>
      <c r="Y17" s="27" t="s">
        <v>32</v>
      </c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15">
        <v>65</v>
      </c>
      <c r="AL17" s="15">
        <f>AK17*F17</f>
        <v>65</v>
      </c>
      <c r="AM17" s="15">
        <f>AL17*0.23</f>
        <v>14.950000000000001</v>
      </c>
      <c r="AN17" s="15">
        <f>AL17+AM17</f>
        <v>79.95</v>
      </c>
      <c r="AO17" s="15">
        <f>AN17*L17</f>
        <v>159.9</v>
      </c>
    </row>
    <row r="18" spans="1:41" ht="20.25" customHeight="1">
      <c r="A18" s="123"/>
      <c r="B18" s="131"/>
      <c r="C18" s="132"/>
      <c r="D18" s="123"/>
      <c r="E18" s="123"/>
      <c r="F18" s="123"/>
      <c r="G18" s="123"/>
      <c r="H18" s="131"/>
      <c r="I18" s="123"/>
      <c r="J18" s="123"/>
      <c r="K18" s="13">
        <v>3</v>
      </c>
      <c r="L18" s="13">
        <f t="shared" si="0"/>
        <v>6</v>
      </c>
      <c r="M18" s="27"/>
      <c r="N18" s="27"/>
      <c r="O18" s="27"/>
      <c r="P18" s="27" t="s">
        <v>32</v>
      </c>
      <c r="Q18" s="27"/>
      <c r="R18" s="27"/>
      <c r="S18" s="28" t="s">
        <v>32</v>
      </c>
      <c r="T18" s="27"/>
      <c r="U18" s="27"/>
      <c r="V18" s="27" t="s">
        <v>32</v>
      </c>
      <c r="W18" s="27"/>
      <c r="X18" s="27"/>
      <c r="Y18" s="27"/>
      <c r="Z18" s="27"/>
      <c r="AA18" s="27"/>
      <c r="AB18" s="27" t="s">
        <v>32</v>
      </c>
      <c r="AC18" s="27"/>
      <c r="AD18" s="27"/>
      <c r="AE18" s="27" t="s">
        <v>32</v>
      </c>
      <c r="AF18" s="27"/>
      <c r="AG18" s="27"/>
      <c r="AH18" s="27" t="s">
        <v>32</v>
      </c>
      <c r="AI18" s="27"/>
      <c r="AJ18" s="27"/>
      <c r="AK18" s="15">
        <v>55</v>
      </c>
      <c r="AL18" s="15">
        <f>AK18*F17</f>
        <v>55</v>
      </c>
      <c r="AM18" s="15">
        <f>AL18*0.23</f>
        <v>12.65</v>
      </c>
      <c r="AN18" s="15">
        <f>AL18+AM18</f>
        <v>67.650000000000006</v>
      </c>
      <c r="AO18" s="15">
        <f t="shared" ref="AO18:AO31" si="1">AN18*L18</f>
        <v>405.90000000000003</v>
      </c>
    </row>
    <row r="19" spans="1:41" ht="20.25" customHeight="1">
      <c r="A19" s="13">
        <v>2</v>
      </c>
      <c r="B19" s="131"/>
      <c r="C19" s="14" t="s">
        <v>10</v>
      </c>
      <c r="D19" s="13" t="s">
        <v>11</v>
      </c>
      <c r="E19" s="13" t="s">
        <v>8</v>
      </c>
      <c r="F19" s="13">
        <v>23</v>
      </c>
      <c r="G19" s="13">
        <v>2014</v>
      </c>
      <c r="H19" s="16" t="s">
        <v>17</v>
      </c>
      <c r="I19" s="13">
        <v>15</v>
      </c>
      <c r="J19" s="13" t="s">
        <v>56</v>
      </c>
      <c r="K19" s="13">
        <v>3</v>
      </c>
      <c r="L19" s="13">
        <f t="shared" si="0"/>
        <v>8</v>
      </c>
      <c r="M19" s="27" t="s">
        <v>32</v>
      </c>
      <c r="N19" s="27"/>
      <c r="O19" s="27"/>
      <c r="P19" s="27" t="s">
        <v>32</v>
      </c>
      <c r="Q19" s="27"/>
      <c r="R19" s="27"/>
      <c r="S19" s="28" t="s">
        <v>32</v>
      </c>
      <c r="T19" s="27"/>
      <c r="U19" s="27"/>
      <c r="V19" s="27" t="s">
        <v>32</v>
      </c>
      <c r="W19" s="27"/>
      <c r="X19" s="27"/>
      <c r="Y19" s="27" t="s">
        <v>32</v>
      </c>
      <c r="Z19" s="27"/>
      <c r="AA19" s="27"/>
      <c r="AB19" s="27" t="s">
        <v>32</v>
      </c>
      <c r="AC19" s="27"/>
      <c r="AD19" s="27"/>
      <c r="AE19" s="27" t="s">
        <v>32</v>
      </c>
      <c r="AF19" s="27"/>
      <c r="AG19" s="27"/>
      <c r="AH19" s="27" t="s">
        <v>32</v>
      </c>
      <c r="AI19" s="27"/>
      <c r="AJ19" s="27"/>
      <c r="AK19" s="17">
        <v>24</v>
      </c>
      <c r="AL19" s="17">
        <f>AK19*F19</f>
        <v>552</v>
      </c>
      <c r="AM19" s="17">
        <f>AL19*0.23</f>
        <v>126.96000000000001</v>
      </c>
      <c r="AN19" s="17">
        <f>AL19+AM19</f>
        <v>678.96</v>
      </c>
      <c r="AO19" s="15">
        <f t="shared" si="1"/>
        <v>5431.68</v>
      </c>
    </row>
    <row r="20" spans="1:41" ht="20.25" customHeight="1">
      <c r="A20" s="13">
        <v>3</v>
      </c>
      <c r="B20" s="131"/>
      <c r="C20" s="14" t="s">
        <v>26</v>
      </c>
      <c r="D20" s="13" t="s">
        <v>27</v>
      </c>
      <c r="E20" s="13" t="s">
        <v>8</v>
      </c>
      <c r="F20" s="13">
        <v>21</v>
      </c>
      <c r="G20" s="13">
        <v>2014</v>
      </c>
      <c r="H20" s="16" t="s">
        <v>17</v>
      </c>
      <c r="I20" s="13">
        <v>15</v>
      </c>
      <c r="J20" s="13" t="s">
        <v>56</v>
      </c>
      <c r="K20" s="13">
        <v>3</v>
      </c>
      <c r="L20" s="13">
        <f t="shared" si="0"/>
        <v>8</v>
      </c>
      <c r="M20" s="27" t="s">
        <v>32</v>
      </c>
      <c r="N20" s="27"/>
      <c r="O20" s="27"/>
      <c r="P20" s="27" t="s">
        <v>32</v>
      </c>
      <c r="Q20" s="27"/>
      <c r="R20" s="27"/>
      <c r="S20" s="28" t="s">
        <v>32</v>
      </c>
      <c r="T20" s="27"/>
      <c r="U20" s="27"/>
      <c r="V20" s="27" t="s">
        <v>32</v>
      </c>
      <c r="W20" s="27"/>
      <c r="X20" s="27"/>
      <c r="Y20" s="27" t="s">
        <v>32</v>
      </c>
      <c r="Z20" s="27"/>
      <c r="AA20" s="27"/>
      <c r="AB20" s="27" t="s">
        <v>32</v>
      </c>
      <c r="AC20" s="27"/>
      <c r="AD20" s="27"/>
      <c r="AE20" s="27" t="s">
        <v>32</v>
      </c>
      <c r="AF20" s="27"/>
      <c r="AG20" s="27"/>
      <c r="AH20" s="27" t="s">
        <v>32</v>
      </c>
      <c r="AI20" s="27"/>
      <c r="AJ20" s="27"/>
      <c r="AK20" s="17">
        <v>36</v>
      </c>
      <c r="AL20" s="17">
        <f t="shared" ref="AL20:AL24" si="2">AK20*F20</f>
        <v>756</v>
      </c>
      <c r="AM20" s="17">
        <f t="shared" ref="AM20:AM24" si="3">AL20*0.23</f>
        <v>173.88</v>
      </c>
      <c r="AN20" s="17">
        <f t="shared" ref="AN20:AN24" si="4">AL20+AM20</f>
        <v>929.88</v>
      </c>
      <c r="AO20" s="15">
        <f t="shared" si="1"/>
        <v>7439.04</v>
      </c>
    </row>
    <row r="21" spans="1:41" ht="20.25" customHeight="1">
      <c r="A21" s="13">
        <v>4</v>
      </c>
      <c r="B21" s="131"/>
      <c r="C21" s="14" t="s">
        <v>26</v>
      </c>
      <c r="D21" s="13" t="s">
        <v>27</v>
      </c>
      <c r="E21" s="13" t="s">
        <v>8</v>
      </c>
      <c r="F21" s="13">
        <v>14</v>
      </c>
      <c r="G21" s="13">
        <v>2014</v>
      </c>
      <c r="H21" s="16" t="s">
        <v>17</v>
      </c>
      <c r="I21" s="13">
        <v>15</v>
      </c>
      <c r="J21" s="13" t="s">
        <v>56</v>
      </c>
      <c r="K21" s="13">
        <v>3</v>
      </c>
      <c r="L21" s="13">
        <f t="shared" si="0"/>
        <v>8</v>
      </c>
      <c r="M21" s="27" t="s">
        <v>32</v>
      </c>
      <c r="N21" s="27"/>
      <c r="O21" s="27"/>
      <c r="P21" s="27" t="s">
        <v>32</v>
      </c>
      <c r="Q21" s="27"/>
      <c r="R21" s="27"/>
      <c r="S21" s="28" t="s">
        <v>32</v>
      </c>
      <c r="T21" s="27"/>
      <c r="U21" s="27"/>
      <c r="V21" s="27" t="s">
        <v>32</v>
      </c>
      <c r="W21" s="27"/>
      <c r="X21" s="27"/>
      <c r="Y21" s="27" t="s">
        <v>32</v>
      </c>
      <c r="Z21" s="27"/>
      <c r="AA21" s="27"/>
      <c r="AB21" s="27" t="s">
        <v>32</v>
      </c>
      <c r="AC21" s="27"/>
      <c r="AD21" s="27"/>
      <c r="AE21" s="27" t="s">
        <v>32</v>
      </c>
      <c r="AF21" s="27"/>
      <c r="AG21" s="27"/>
      <c r="AH21" s="27" t="s">
        <v>32</v>
      </c>
      <c r="AI21" s="27"/>
      <c r="AJ21" s="27"/>
      <c r="AK21" s="17">
        <v>36</v>
      </c>
      <c r="AL21" s="17">
        <f t="shared" si="2"/>
        <v>504</v>
      </c>
      <c r="AM21" s="17">
        <f t="shared" si="3"/>
        <v>115.92</v>
      </c>
      <c r="AN21" s="17">
        <f t="shared" si="4"/>
        <v>619.91999999999996</v>
      </c>
      <c r="AO21" s="15">
        <f t="shared" si="1"/>
        <v>4959.3599999999997</v>
      </c>
    </row>
    <row r="22" spans="1:41" ht="20.25" customHeight="1">
      <c r="A22" s="13">
        <v>5</v>
      </c>
      <c r="B22" s="131"/>
      <c r="C22" s="14" t="s">
        <v>12</v>
      </c>
      <c r="D22" s="13" t="s">
        <v>13</v>
      </c>
      <c r="E22" s="13" t="s">
        <v>8</v>
      </c>
      <c r="F22" s="13">
        <v>11</v>
      </c>
      <c r="G22" s="13">
        <v>2014</v>
      </c>
      <c r="H22" s="16" t="s">
        <v>17</v>
      </c>
      <c r="I22" s="13">
        <v>15</v>
      </c>
      <c r="J22" s="13" t="s">
        <v>56</v>
      </c>
      <c r="K22" s="13">
        <v>6</v>
      </c>
      <c r="L22" s="13">
        <f t="shared" si="0"/>
        <v>4</v>
      </c>
      <c r="M22" s="27" t="s">
        <v>32</v>
      </c>
      <c r="N22" s="27"/>
      <c r="O22" s="27"/>
      <c r="P22" s="27"/>
      <c r="Q22" s="27"/>
      <c r="R22" s="27"/>
      <c r="S22" s="28" t="s">
        <v>32</v>
      </c>
      <c r="T22" s="27"/>
      <c r="U22" s="27"/>
      <c r="V22" s="27"/>
      <c r="W22" s="27"/>
      <c r="X22" s="27"/>
      <c r="Y22" s="27" t="s">
        <v>32</v>
      </c>
      <c r="Z22" s="27"/>
      <c r="AA22" s="27"/>
      <c r="AB22" s="27"/>
      <c r="AC22" s="27"/>
      <c r="AD22" s="27"/>
      <c r="AE22" s="27" t="s">
        <v>32</v>
      </c>
      <c r="AF22" s="27"/>
      <c r="AG22" s="27"/>
      <c r="AH22" s="27"/>
      <c r="AI22" s="27"/>
      <c r="AJ22" s="27"/>
      <c r="AK22" s="17">
        <v>12</v>
      </c>
      <c r="AL22" s="17">
        <f t="shared" si="2"/>
        <v>132</v>
      </c>
      <c r="AM22" s="17">
        <f t="shared" si="3"/>
        <v>30.360000000000003</v>
      </c>
      <c r="AN22" s="17">
        <f t="shared" si="4"/>
        <v>162.36000000000001</v>
      </c>
      <c r="AO22" s="15">
        <f t="shared" si="1"/>
        <v>649.44000000000005</v>
      </c>
    </row>
    <row r="23" spans="1:41" ht="20.25" customHeight="1">
      <c r="A23" s="13">
        <v>6</v>
      </c>
      <c r="B23" s="131"/>
      <c r="C23" s="14" t="s">
        <v>33</v>
      </c>
      <c r="D23" s="13" t="s">
        <v>14</v>
      </c>
      <c r="E23" s="13" t="s">
        <v>8</v>
      </c>
      <c r="F23" s="13">
        <v>1</v>
      </c>
      <c r="G23" s="13">
        <v>2014</v>
      </c>
      <c r="H23" s="16" t="s">
        <v>17</v>
      </c>
      <c r="I23" s="13">
        <v>15</v>
      </c>
      <c r="J23" s="13" t="s">
        <v>56</v>
      </c>
      <c r="K23" s="13">
        <v>6</v>
      </c>
      <c r="L23" s="13">
        <f t="shared" si="0"/>
        <v>4</v>
      </c>
      <c r="M23" s="27" t="s">
        <v>32</v>
      </c>
      <c r="N23" s="27"/>
      <c r="O23" s="27"/>
      <c r="P23" s="27"/>
      <c r="Q23" s="27"/>
      <c r="R23" s="27"/>
      <c r="S23" s="28" t="s">
        <v>32</v>
      </c>
      <c r="T23" s="27"/>
      <c r="U23" s="27"/>
      <c r="V23" s="27"/>
      <c r="W23" s="27"/>
      <c r="X23" s="27"/>
      <c r="Y23" s="27" t="s">
        <v>32</v>
      </c>
      <c r="Z23" s="27"/>
      <c r="AA23" s="27"/>
      <c r="AB23" s="27"/>
      <c r="AC23" s="27"/>
      <c r="AD23" s="27"/>
      <c r="AE23" s="27" t="s">
        <v>32</v>
      </c>
      <c r="AF23" s="27"/>
      <c r="AG23" s="27"/>
      <c r="AH23" s="27"/>
      <c r="AI23" s="27"/>
      <c r="AJ23" s="27"/>
      <c r="AK23" s="17">
        <v>33</v>
      </c>
      <c r="AL23" s="17">
        <f t="shared" si="2"/>
        <v>33</v>
      </c>
      <c r="AM23" s="17">
        <f t="shared" si="3"/>
        <v>7.5900000000000007</v>
      </c>
      <c r="AN23" s="17">
        <f t="shared" si="4"/>
        <v>40.590000000000003</v>
      </c>
      <c r="AO23" s="15">
        <f t="shared" si="1"/>
        <v>162.36000000000001</v>
      </c>
    </row>
    <row r="24" spans="1:41" ht="20.25" customHeight="1">
      <c r="A24" s="13">
        <v>7</v>
      </c>
      <c r="B24" s="131"/>
      <c r="C24" s="14" t="s">
        <v>15</v>
      </c>
      <c r="D24" s="13" t="s">
        <v>16</v>
      </c>
      <c r="E24" s="13" t="s">
        <v>8</v>
      </c>
      <c r="F24" s="13">
        <v>4</v>
      </c>
      <c r="G24" s="13">
        <v>2014</v>
      </c>
      <c r="H24" s="16" t="s">
        <v>17</v>
      </c>
      <c r="I24" s="13">
        <v>15</v>
      </c>
      <c r="J24" s="13" t="s">
        <v>56</v>
      </c>
      <c r="K24" s="13">
        <v>6</v>
      </c>
      <c r="L24" s="13">
        <f t="shared" si="0"/>
        <v>4</v>
      </c>
      <c r="M24" s="27" t="s">
        <v>32</v>
      </c>
      <c r="N24" s="27"/>
      <c r="O24" s="27"/>
      <c r="P24" s="27"/>
      <c r="Q24" s="27"/>
      <c r="R24" s="27"/>
      <c r="S24" s="28" t="s">
        <v>32</v>
      </c>
      <c r="T24" s="27"/>
      <c r="U24" s="27"/>
      <c r="V24" s="27"/>
      <c r="W24" s="27"/>
      <c r="X24" s="27"/>
      <c r="Y24" s="27" t="s">
        <v>32</v>
      </c>
      <c r="Z24" s="27"/>
      <c r="AA24" s="27"/>
      <c r="AB24" s="27"/>
      <c r="AC24" s="27"/>
      <c r="AD24" s="27"/>
      <c r="AE24" s="27" t="s">
        <v>32</v>
      </c>
      <c r="AF24" s="27"/>
      <c r="AG24" s="27"/>
      <c r="AH24" s="27"/>
      <c r="AI24" s="27"/>
      <c r="AJ24" s="27"/>
      <c r="AK24" s="17">
        <v>40</v>
      </c>
      <c r="AL24" s="17">
        <f t="shared" si="2"/>
        <v>160</v>
      </c>
      <c r="AM24" s="17">
        <f t="shared" si="3"/>
        <v>36.800000000000004</v>
      </c>
      <c r="AN24" s="17">
        <f t="shared" si="4"/>
        <v>196.8</v>
      </c>
      <c r="AO24" s="15">
        <f t="shared" si="1"/>
        <v>787.2</v>
      </c>
    </row>
    <row r="25" spans="1:41" ht="20.25" customHeight="1">
      <c r="A25" s="123">
        <v>8</v>
      </c>
      <c r="B25" s="131" t="s">
        <v>4</v>
      </c>
      <c r="C25" s="132" t="s">
        <v>6</v>
      </c>
      <c r="D25" s="123" t="s">
        <v>9</v>
      </c>
      <c r="E25" s="123" t="s">
        <v>8</v>
      </c>
      <c r="F25" s="123">
        <v>1</v>
      </c>
      <c r="G25" s="123">
        <v>2010</v>
      </c>
      <c r="H25" s="131" t="s">
        <v>17</v>
      </c>
      <c r="I25" s="123">
        <v>13</v>
      </c>
      <c r="J25" s="123" t="s">
        <v>56</v>
      </c>
      <c r="K25" s="13">
        <v>12</v>
      </c>
      <c r="L25" s="13">
        <f t="shared" si="0"/>
        <v>2</v>
      </c>
      <c r="M25" s="27" t="s">
        <v>32</v>
      </c>
      <c r="N25" s="27"/>
      <c r="O25" s="27"/>
      <c r="P25" s="27"/>
      <c r="Q25" s="27"/>
      <c r="R25" s="27"/>
      <c r="S25" s="28"/>
      <c r="T25" s="27"/>
      <c r="U25" s="27"/>
      <c r="V25" s="27"/>
      <c r="W25" s="27"/>
      <c r="X25" s="27"/>
      <c r="Y25" s="27" t="s">
        <v>32</v>
      </c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15">
        <v>65</v>
      </c>
      <c r="AL25" s="15">
        <f>AK25*F25</f>
        <v>65</v>
      </c>
      <c r="AM25" s="15">
        <f>AL25*0.23</f>
        <v>14.950000000000001</v>
      </c>
      <c r="AN25" s="15">
        <f>AL25+AM25</f>
        <v>79.95</v>
      </c>
      <c r="AO25" s="15">
        <f t="shared" si="1"/>
        <v>159.9</v>
      </c>
    </row>
    <row r="26" spans="1:41" ht="20.25" customHeight="1">
      <c r="A26" s="123"/>
      <c r="B26" s="131"/>
      <c r="C26" s="132"/>
      <c r="D26" s="123"/>
      <c r="E26" s="123"/>
      <c r="F26" s="123"/>
      <c r="G26" s="123"/>
      <c r="H26" s="131"/>
      <c r="I26" s="123"/>
      <c r="J26" s="123"/>
      <c r="K26" s="13">
        <v>3</v>
      </c>
      <c r="L26" s="13">
        <f t="shared" si="0"/>
        <v>6</v>
      </c>
      <c r="M26" s="27"/>
      <c r="N26" s="27"/>
      <c r="O26" s="27"/>
      <c r="P26" s="27" t="s">
        <v>32</v>
      </c>
      <c r="Q26" s="27"/>
      <c r="R26" s="27"/>
      <c r="S26" s="28" t="s">
        <v>32</v>
      </c>
      <c r="T26" s="27"/>
      <c r="U26" s="27"/>
      <c r="V26" s="27" t="s">
        <v>32</v>
      </c>
      <c r="W26" s="27"/>
      <c r="X26" s="27"/>
      <c r="Y26" s="27"/>
      <c r="Z26" s="27"/>
      <c r="AA26" s="27"/>
      <c r="AB26" s="27" t="s">
        <v>32</v>
      </c>
      <c r="AC26" s="27"/>
      <c r="AD26" s="27"/>
      <c r="AE26" s="27" t="s">
        <v>32</v>
      </c>
      <c r="AF26" s="27"/>
      <c r="AG26" s="27"/>
      <c r="AH26" s="27" t="s">
        <v>32</v>
      </c>
      <c r="AI26" s="27"/>
      <c r="AJ26" s="27"/>
      <c r="AK26" s="15">
        <v>55</v>
      </c>
      <c r="AL26" s="15">
        <f>AK26*F25</f>
        <v>55</v>
      </c>
      <c r="AM26" s="15">
        <f>AL26*0.23</f>
        <v>12.65</v>
      </c>
      <c r="AN26" s="15">
        <f>AL26+AM26</f>
        <v>67.650000000000006</v>
      </c>
      <c r="AO26" s="15">
        <f t="shared" si="1"/>
        <v>405.90000000000003</v>
      </c>
    </row>
    <row r="27" spans="1:41" ht="20.25" customHeight="1">
      <c r="A27" s="13">
        <v>9</v>
      </c>
      <c r="B27" s="131"/>
      <c r="C27" s="14" t="s">
        <v>10</v>
      </c>
      <c r="D27" s="13" t="s">
        <v>11</v>
      </c>
      <c r="E27" s="13" t="s">
        <v>8</v>
      </c>
      <c r="F27" s="13">
        <v>18</v>
      </c>
      <c r="G27" s="13">
        <v>2010</v>
      </c>
      <c r="H27" s="16" t="s">
        <v>17</v>
      </c>
      <c r="I27" s="13">
        <v>13</v>
      </c>
      <c r="J27" s="13" t="s">
        <v>56</v>
      </c>
      <c r="K27" s="13">
        <v>3</v>
      </c>
      <c r="L27" s="13">
        <f t="shared" si="0"/>
        <v>8</v>
      </c>
      <c r="M27" s="27" t="s">
        <v>32</v>
      </c>
      <c r="N27" s="27"/>
      <c r="O27" s="27"/>
      <c r="P27" s="27" t="s">
        <v>32</v>
      </c>
      <c r="Q27" s="27"/>
      <c r="R27" s="27"/>
      <c r="S27" s="28" t="s">
        <v>32</v>
      </c>
      <c r="T27" s="27"/>
      <c r="U27" s="27"/>
      <c r="V27" s="27" t="s">
        <v>32</v>
      </c>
      <c r="W27" s="27"/>
      <c r="X27" s="27"/>
      <c r="Y27" s="27" t="s">
        <v>32</v>
      </c>
      <c r="Z27" s="27"/>
      <c r="AA27" s="27"/>
      <c r="AB27" s="27" t="s">
        <v>32</v>
      </c>
      <c r="AC27" s="27"/>
      <c r="AD27" s="27"/>
      <c r="AE27" s="27" t="s">
        <v>32</v>
      </c>
      <c r="AF27" s="27"/>
      <c r="AG27" s="27"/>
      <c r="AH27" s="27" t="s">
        <v>32</v>
      </c>
      <c r="AI27" s="27"/>
      <c r="AJ27" s="27"/>
      <c r="AK27" s="17">
        <v>24</v>
      </c>
      <c r="AL27" s="17">
        <f t="shared" ref="AL27:AL31" si="5">AK27*F27</f>
        <v>432</v>
      </c>
      <c r="AM27" s="17">
        <f>AL27*0.23</f>
        <v>99.36</v>
      </c>
      <c r="AN27" s="17">
        <f>AL27+AM27</f>
        <v>531.36</v>
      </c>
      <c r="AO27" s="15">
        <f t="shared" si="1"/>
        <v>4250.88</v>
      </c>
    </row>
    <row r="28" spans="1:41" ht="20.25" customHeight="1">
      <c r="A28" s="13">
        <v>10</v>
      </c>
      <c r="B28" s="131"/>
      <c r="C28" s="14" t="s">
        <v>26</v>
      </c>
      <c r="D28" s="13" t="s">
        <v>27</v>
      </c>
      <c r="E28" s="13" t="s">
        <v>8</v>
      </c>
      <c r="F28" s="13">
        <v>2</v>
      </c>
      <c r="G28" s="13">
        <v>2010</v>
      </c>
      <c r="H28" s="16" t="s">
        <v>17</v>
      </c>
      <c r="I28" s="13">
        <v>13</v>
      </c>
      <c r="J28" s="13" t="s">
        <v>56</v>
      </c>
      <c r="K28" s="13">
        <v>3</v>
      </c>
      <c r="L28" s="13">
        <f t="shared" si="0"/>
        <v>8</v>
      </c>
      <c r="M28" s="27" t="s">
        <v>32</v>
      </c>
      <c r="N28" s="27"/>
      <c r="O28" s="27"/>
      <c r="P28" s="27" t="s">
        <v>32</v>
      </c>
      <c r="Q28" s="27"/>
      <c r="R28" s="27"/>
      <c r="S28" s="28" t="s">
        <v>32</v>
      </c>
      <c r="T28" s="27"/>
      <c r="U28" s="27"/>
      <c r="V28" s="27" t="s">
        <v>32</v>
      </c>
      <c r="W28" s="27"/>
      <c r="X28" s="27"/>
      <c r="Y28" s="27" t="s">
        <v>32</v>
      </c>
      <c r="Z28" s="27"/>
      <c r="AA28" s="27"/>
      <c r="AB28" s="27" t="s">
        <v>32</v>
      </c>
      <c r="AC28" s="27"/>
      <c r="AD28" s="27"/>
      <c r="AE28" s="27" t="s">
        <v>32</v>
      </c>
      <c r="AF28" s="27"/>
      <c r="AG28" s="27"/>
      <c r="AH28" s="27" t="s">
        <v>32</v>
      </c>
      <c r="AI28" s="27"/>
      <c r="AJ28" s="27"/>
      <c r="AK28" s="17">
        <v>36</v>
      </c>
      <c r="AL28" s="17">
        <f t="shared" si="5"/>
        <v>72</v>
      </c>
      <c r="AM28" s="17">
        <f t="shared" ref="AM28:AM31" si="6">AL28*0.23</f>
        <v>16.560000000000002</v>
      </c>
      <c r="AN28" s="17">
        <f t="shared" ref="AN28:AN31" si="7">AL28+AM28</f>
        <v>88.56</v>
      </c>
      <c r="AO28" s="15">
        <f t="shared" si="1"/>
        <v>708.48</v>
      </c>
    </row>
    <row r="29" spans="1:41" ht="20.25" customHeight="1">
      <c r="A29" s="13">
        <v>11</v>
      </c>
      <c r="B29" s="131"/>
      <c r="C29" s="14" t="s">
        <v>12</v>
      </c>
      <c r="D29" s="13" t="s">
        <v>13</v>
      </c>
      <c r="E29" s="13" t="s">
        <v>8</v>
      </c>
      <c r="F29" s="13">
        <v>10</v>
      </c>
      <c r="G29" s="13">
        <v>2010</v>
      </c>
      <c r="H29" s="16" t="s">
        <v>17</v>
      </c>
      <c r="I29" s="13">
        <v>13</v>
      </c>
      <c r="J29" s="13" t="s">
        <v>56</v>
      </c>
      <c r="K29" s="13">
        <v>3</v>
      </c>
      <c r="L29" s="13">
        <f t="shared" si="0"/>
        <v>8</v>
      </c>
      <c r="M29" s="27" t="s">
        <v>32</v>
      </c>
      <c r="N29" s="27"/>
      <c r="O29" s="27"/>
      <c r="P29" s="27" t="s">
        <v>32</v>
      </c>
      <c r="Q29" s="27"/>
      <c r="R29" s="27"/>
      <c r="S29" s="28" t="s">
        <v>32</v>
      </c>
      <c r="T29" s="27"/>
      <c r="U29" s="27"/>
      <c r="V29" s="27" t="s">
        <v>32</v>
      </c>
      <c r="W29" s="27"/>
      <c r="X29" s="27"/>
      <c r="Y29" s="27" t="s">
        <v>32</v>
      </c>
      <c r="Z29" s="27"/>
      <c r="AA29" s="27"/>
      <c r="AB29" s="27" t="s">
        <v>32</v>
      </c>
      <c r="AC29" s="27"/>
      <c r="AD29" s="27"/>
      <c r="AE29" s="27" t="s">
        <v>32</v>
      </c>
      <c r="AF29" s="27"/>
      <c r="AG29" s="27"/>
      <c r="AH29" s="27" t="s">
        <v>32</v>
      </c>
      <c r="AI29" s="27"/>
      <c r="AJ29" s="27"/>
      <c r="AK29" s="17">
        <v>12</v>
      </c>
      <c r="AL29" s="17">
        <f t="shared" si="5"/>
        <v>120</v>
      </c>
      <c r="AM29" s="17">
        <f t="shared" si="6"/>
        <v>27.6</v>
      </c>
      <c r="AN29" s="17">
        <f t="shared" si="7"/>
        <v>147.6</v>
      </c>
      <c r="AO29" s="15">
        <f t="shared" si="1"/>
        <v>1180.8</v>
      </c>
    </row>
    <row r="30" spans="1:41" ht="20.25" customHeight="1">
      <c r="A30" s="13">
        <v>12</v>
      </c>
      <c r="B30" s="131"/>
      <c r="C30" s="14" t="s">
        <v>33</v>
      </c>
      <c r="D30" s="13" t="s">
        <v>14</v>
      </c>
      <c r="E30" s="13" t="s">
        <v>8</v>
      </c>
      <c r="F30" s="13">
        <v>1</v>
      </c>
      <c r="G30" s="13">
        <v>2010</v>
      </c>
      <c r="H30" s="16" t="s">
        <v>17</v>
      </c>
      <c r="I30" s="13">
        <v>13</v>
      </c>
      <c r="J30" s="13" t="s">
        <v>56</v>
      </c>
      <c r="K30" s="13">
        <v>6</v>
      </c>
      <c r="L30" s="13">
        <f t="shared" si="0"/>
        <v>4</v>
      </c>
      <c r="M30" s="27" t="s">
        <v>32</v>
      </c>
      <c r="N30" s="27"/>
      <c r="O30" s="27"/>
      <c r="P30" s="27"/>
      <c r="Q30" s="27"/>
      <c r="R30" s="27"/>
      <c r="S30" s="28" t="s">
        <v>32</v>
      </c>
      <c r="T30" s="27"/>
      <c r="U30" s="27"/>
      <c r="V30" s="27"/>
      <c r="W30" s="27"/>
      <c r="X30" s="27"/>
      <c r="Y30" s="27" t="s">
        <v>32</v>
      </c>
      <c r="Z30" s="27"/>
      <c r="AA30" s="27"/>
      <c r="AB30" s="27"/>
      <c r="AC30" s="27"/>
      <c r="AD30" s="27"/>
      <c r="AE30" s="27" t="s">
        <v>32</v>
      </c>
      <c r="AF30" s="27"/>
      <c r="AG30" s="27"/>
      <c r="AH30" s="27"/>
      <c r="AI30" s="27"/>
      <c r="AJ30" s="27"/>
      <c r="AK30" s="17">
        <v>33</v>
      </c>
      <c r="AL30" s="17">
        <f t="shared" si="5"/>
        <v>33</v>
      </c>
      <c r="AM30" s="17">
        <f t="shared" si="6"/>
        <v>7.5900000000000007</v>
      </c>
      <c r="AN30" s="17">
        <f t="shared" si="7"/>
        <v>40.590000000000003</v>
      </c>
      <c r="AO30" s="15">
        <f t="shared" si="1"/>
        <v>162.36000000000001</v>
      </c>
    </row>
    <row r="31" spans="1:41" ht="20.25" customHeight="1">
      <c r="A31" s="13">
        <v>13</v>
      </c>
      <c r="B31" s="131"/>
      <c r="C31" s="14" t="s">
        <v>15</v>
      </c>
      <c r="D31" s="13" t="s">
        <v>16</v>
      </c>
      <c r="E31" s="13" t="s">
        <v>8</v>
      </c>
      <c r="F31" s="13">
        <v>2</v>
      </c>
      <c r="G31" s="13">
        <v>2010</v>
      </c>
      <c r="H31" s="16" t="s">
        <v>17</v>
      </c>
      <c r="I31" s="13">
        <v>13</v>
      </c>
      <c r="J31" s="13" t="s">
        <v>56</v>
      </c>
      <c r="K31" s="13">
        <v>6</v>
      </c>
      <c r="L31" s="13">
        <f>COUNTA(M31:AJ31)</f>
        <v>4</v>
      </c>
      <c r="M31" s="27" t="s">
        <v>32</v>
      </c>
      <c r="N31" s="27"/>
      <c r="O31" s="27"/>
      <c r="P31" s="27"/>
      <c r="Q31" s="27"/>
      <c r="R31" s="27"/>
      <c r="S31" s="28" t="s">
        <v>32</v>
      </c>
      <c r="T31" s="27"/>
      <c r="U31" s="27"/>
      <c r="V31" s="27"/>
      <c r="W31" s="27"/>
      <c r="X31" s="27"/>
      <c r="Y31" s="27" t="s">
        <v>32</v>
      </c>
      <c r="Z31" s="27"/>
      <c r="AA31" s="27"/>
      <c r="AB31" s="27"/>
      <c r="AC31" s="27"/>
      <c r="AD31" s="27"/>
      <c r="AE31" s="27" t="s">
        <v>32</v>
      </c>
      <c r="AF31" s="27"/>
      <c r="AG31" s="27"/>
      <c r="AH31" s="27"/>
      <c r="AI31" s="27"/>
      <c r="AJ31" s="27"/>
      <c r="AK31" s="17">
        <v>40</v>
      </c>
      <c r="AL31" s="17">
        <f t="shared" si="5"/>
        <v>80</v>
      </c>
      <c r="AM31" s="17">
        <f t="shared" si="6"/>
        <v>18.400000000000002</v>
      </c>
      <c r="AN31" s="17">
        <f t="shared" si="7"/>
        <v>98.4</v>
      </c>
      <c r="AO31" s="15">
        <f t="shared" si="1"/>
        <v>393.6</v>
      </c>
    </row>
    <row r="32" spans="1:41" ht="62.25" customHeight="1">
      <c r="B32" s="12" t="s">
        <v>83</v>
      </c>
      <c r="C32" s="11"/>
      <c r="H32" s="12"/>
      <c r="L32" s="7" t="s">
        <v>89</v>
      </c>
      <c r="M32" s="29">
        <f>SUMIF(M17:M31,"X",$AN$17:$AN$31)</f>
        <v>3694.9200000000005</v>
      </c>
      <c r="N32" s="29"/>
      <c r="O32" s="29"/>
      <c r="P32" s="29">
        <f t="shared" ref="P32:AH32" si="8">SUMIF(P17:P31,"X",$AN$17:$AN$31)</f>
        <v>3131.58</v>
      </c>
      <c r="Q32" s="29"/>
      <c r="R32" s="29"/>
      <c r="S32" s="29">
        <f t="shared" si="8"/>
        <v>3670.3200000000006</v>
      </c>
      <c r="T32" s="29"/>
      <c r="U32" s="29"/>
      <c r="V32" s="29">
        <f t="shared" si="8"/>
        <v>3131.58</v>
      </c>
      <c r="W32" s="29"/>
      <c r="X32" s="29"/>
      <c r="Y32" s="29">
        <f t="shared" si="8"/>
        <v>3694.9200000000005</v>
      </c>
      <c r="Z32" s="29"/>
      <c r="AA32" s="29"/>
      <c r="AB32" s="29">
        <f t="shared" si="8"/>
        <v>3131.58</v>
      </c>
      <c r="AC32" s="29"/>
      <c r="AD32" s="29"/>
      <c r="AE32" s="29">
        <f t="shared" si="8"/>
        <v>3670.3200000000006</v>
      </c>
      <c r="AF32" s="29"/>
      <c r="AG32" s="29"/>
      <c r="AH32" s="29">
        <f t="shared" si="8"/>
        <v>3131.58</v>
      </c>
      <c r="AI32" s="29"/>
      <c r="AJ32" s="29"/>
      <c r="AM32" s="25"/>
      <c r="AN32" s="25" t="s">
        <v>38</v>
      </c>
      <c r="AO32" s="26">
        <f>SUM(AO17:AO31)</f>
        <v>27256.800000000003</v>
      </c>
    </row>
    <row r="33" spans="2:2" ht="18" customHeight="1"/>
    <row r="34" spans="2:2" ht="25.5" customHeight="1">
      <c r="B34" t="s">
        <v>84</v>
      </c>
    </row>
    <row r="35" spans="2:2" ht="13.5" customHeight="1"/>
    <row r="36" spans="2:2" ht="15">
      <c r="B36" s="12" t="s">
        <v>88</v>
      </c>
    </row>
    <row r="37" spans="2:2">
      <c r="B37" t="s">
        <v>74</v>
      </c>
    </row>
    <row r="38" spans="2:2">
      <c r="B38" t="s">
        <v>87</v>
      </c>
    </row>
    <row r="40" spans="2:2">
      <c r="B40" t="s">
        <v>146</v>
      </c>
    </row>
    <row r="41" spans="2:2">
      <c r="B41" t="s">
        <v>147</v>
      </c>
    </row>
    <row r="42" spans="2:2">
      <c r="B42" t="s">
        <v>148</v>
      </c>
    </row>
    <row r="43" spans="2:2">
      <c r="B43" t="s">
        <v>149</v>
      </c>
    </row>
  </sheetData>
  <mergeCells count="46">
    <mergeCell ref="AM14:AM15"/>
    <mergeCell ref="AN14:AN15"/>
    <mergeCell ref="AO14:AO15"/>
    <mergeCell ref="A25:A26"/>
    <mergeCell ref="B25:B31"/>
    <mergeCell ref="C25:C26"/>
    <mergeCell ref="D25:D26"/>
    <mergeCell ref="E25:E26"/>
    <mergeCell ref="F25:F26"/>
    <mergeCell ref="I17:I18"/>
    <mergeCell ref="J17:J18"/>
    <mergeCell ref="J13:J15"/>
    <mergeCell ref="AK13:AN13"/>
    <mergeCell ref="F17:F18"/>
    <mergeCell ref="G17:G18"/>
    <mergeCell ref="I13:I15"/>
    <mergeCell ref="M13:X13"/>
    <mergeCell ref="Y13:AJ13"/>
    <mergeCell ref="M16:AJ16"/>
    <mergeCell ref="AL14:AL15"/>
    <mergeCell ref="G25:G26"/>
    <mergeCell ref="H25:H26"/>
    <mergeCell ref="I25:I26"/>
    <mergeCell ref="J25:J26"/>
    <mergeCell ref="H17:H18"/>
    <mergeCell ref="A17:A18"/>
    <mergeCell ref="B17:B24"/>
    <mergeCell ref="C17:C18"/>
    <mergeCell ref="D17:D18"/>
    <mergeCell ref="E17:E18"/>
    <mergeCell ref="A5:AO5"/>
    <mergeCell ref="A12:A15"/>
    <mergeCell ref="B12:B15"/>
    <mergeCell ref="C12:G12"/>
    <mergeCell ref="H12:J12"/>
    <mergeCell ref="K12:K15"/>
    <mergeCell ref="L12:L15"/>
    <mergeCell ref="AK12:AO12"/>
    <mergeCell ref="C13:C15"/>
    <mergeCell ref="D13:D15"/>
    <mergeCell ref="E13:E15"/>
    <mergeCell ref="F13:F15"/>
    <mergeCell ref="G13:G15"/>
    <mergeCell ref="H13:H15"/>
    <mergeCell ref="M12:AJ12"/>
    <mergeCell ref="AK14:AK1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D5" zoomScale="90" zoomScaleNormal="90" workbookViewId="0">
      <selection activeCell="N24" sqref="N24:N25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9.875" customWidth="1"/>
    <col min="12" max="12" width="16.5" customWidth="1"/>
    <col min="13" max="13" width="28.625" customWidth="1"/>
    <col min="14" max="14" width="30.875" customWidth="1"/>
    <col min="15" max="15" width="11.625" customWidth="1"/>
    <col min="16" max="16" width="12.75" customWidth="1"/>
    <col min="17" max="20" width="9.5" customWidth="1"/>
  </cols>
  <sheetData>
    <row r="1" spans="1:20" ht="18">
      <c r="B1" s="10" t="s">
        <v>82</v>
      </c>
      <c r="C1" s="10"/>
      <c r="E1" s="10"/>
      <c r="O1" s="19"/>
      <c r="P1" s="19"/>
      <c r="S1" s="19"/>
      <c r="T1" s="19" t="s">
        <v>73</v>
      </c>
    </row>
    <row r="2" spans="1:20">
      <c r="B2" s="9"/>
    </row>
    <row r="3" spans="1:20">
      <c r="B3" s="9" t="s">
        <v>65</v>
      </c>
      <c r="C3" s="9"/>
      <c r="E3" s="9"/>
    </row>
    <row r="4" spans="1:20">
      <c r="E4" s="9"/>
    </row>
    <row r="5" spans="1:20" ht="30" customHeight="1">
      <c r="A5" s="124" t="s">
        <v>166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s="22" customFormat="1" ht="18.75" customHeight="1">
      <c r="A6" s="21" t="s">
        <v>40</v>
      </c>
      <c r="B6" s="23" t="s">
        <v>165</v>
      </c>
      <c r="C6" s="21"/>
      <c r="D6" s="21"/>
      <c r="E6" s="21"/>
      <c r="F6" s="21"/>
      <c r="G6" s="21"/>
      <c r="H6" s="21"/>
      <c r="I6" s="21"/>
      <c r="J6" s="21"/>
      <c r="K6" s="21"/>
      <c r="L6" s="21"/>
      <c r="Q6" s="21"/>
      <c r="R6" s="21"/>
      <c r="S6" s="21"/>
      <c r="T6" s="21"/>
    </row>
    <row r="7" spans="1:20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Q7" s="21"/>
      <c r="R7" s="21"/>
      <c r="S7" s="21"/>
      <c r="T7" s="21"/>
    </row>
    <row r="8" spans="1:20" s="22" customFormat="1" ht="18.75" customHeight="1">
      <c r="A8" s="21" t="s">
        <v>42</v>
      </c>
      <c r="B8" s="23" t="s">
        <v>53</v>
      </c>
      <c r="C8" s="21"/>
      <c r="D8" s="53" t="s">
        <v>136</v>
      </c>
      <c r="E8" s="21"/>
      <c r="F8" s="21"/>
      <c r="G8" s="21"/>
      <c r="H8" s="21"/>
      <c r="I8" s="21"/>
      <c r="J8" s="21"/>
      <c r="K8" s="21"/>
      <c r="L8" s="21"/>
      <c r="Q8" s="21"/>
      <c r="R8" s="21"/>
      <c r="S8" s="21"/>
      <c r="T8" s="21"/>
    </row>
    <row r="9" spans="1:20" s="22" customFormat="1" ht="18.75" customHeight="1">
      <c r="A9" s="21" t="s">
        <v>39</v>
      </c>
      <c r="B9" s="30" t="s">
        <v>43</v>
      </c>
      <c r="C9" s="21"/>
      <c r="D9" s="53" t="s">
        <v>135</v>
      </c>
      <c r="E9" s="21"/>
      <c r="F9" s="21"/>
      <c r="G9" s="53"/>
      <c r="H9" s="21"/>
      <c r="I9" s="21"/>
      <c r="J9" s="21"/>
      <c r="K9" s="21"/>
      <c r="L9" s="21"/>
      <c r="Q9" s="21"/>
      <c r="R9" s="21"/>
      <c r="S9" s="21"/>
      <c r="T9" s="21"/>
    </row>
    <row r="10" spans="1:20" s="22" customFormat="1" ht="18.75" customHeight="1">
      <c r="A10" s="21" t="s">
        <v>44</v>
      </c>
      <c r="B10" s="30" t="s">
        <v>101</v>
      </c>
      <c r="C10" s="21"/>
      <c r="D10" s="21"/>
      <c r="E10" s="21"/>
      <c r="F10" s="21"/>
      <c r="G10" s="53">
        <v>1</v>
      </c>
      <c r="H10" s="21"/>
      <c r="I10" s="21"/>
      <c r="J10" s="21"/>
      <c r="K10" s="21"/>
      <c r="L10" s="21"/>
      <c r="Q10" s="21"/>
      <c r="R10" s="21"/>
      <c r="S10" s="21"/>
      <c r="T10" s="21"/>
    </row>
    <row r="11" spans="1:20" s="22" customFormat="1" ht="18.75" customHeight="1">
      <c r="A11" s="21" t="s">
        <v>45</v>
      </c>
      <c r="B11" s="30" t="s">
        <v>100</v>
      </c>
      <c r="C11" s="21"/>
      <c r="D11" s="21"/>
      <c r="E11" s="21"/>
      <c r="F11" s="21"/>
      <c r="G11" s="160" t="s">
        <v>128</v>
      </c>
      <c r="H11" s="160"/>
      <c r="I11" s="21"/>
      <c r="J11" s="21"/>
      <c r="K11" s="21"/>
      <c r="L11" s="21"/>
      <c r="Q11" s="21"/>
      <c r="R11" s="21"/>
      <c r="S11" s="21"/>
      <c r="T11" s="21"/>
    </row>
    <row r="12" spans="1:20" s="22" customFormat="1" ht="18.75" customHeight="1">
      <c r="A12" s="21" t="s">
        <v>47</v>
      </c>
      <c r="B12" s="30" t="s">
        <v>99</v>
      </c>
      <c r="C12" s="21"/>
      <c r="D12" s="21"/>
      <c r="E12" s="21"/>
      <c r="F12" s="21"/>
      <c r="G12" s="53" t="s">
        <v>129</v>
      </c>
      <c r="H12" s="21"/>
      <c r="I12" s="21"/>
      <c r="J12" s="21"/>
      <c r="K12" s="21"/>
      <c r="L12" s="21"/>
      <c r="Q12" s="21"/>
      <c r="R12" s="21"/>
      <c r="S12" s="21"/>
      <c r="T12" s="21"/>
    </row>
    <row r="13" spans="1:20" s="22" customFormat="1" ht="18.75" customHeight="1">
      <c r="A13" s="21" t="s">
        <v>48</v>
      </c>
      <c r="B13" s="30" t="s">
        <v>96</v>
      </c>
      <c r="C13" s="21"/>
      <c r="D13" s="21"/>
      <c r="E13" s="21"/>
      <c r="F13" s="21"/>
      <c r="G13" s="162" t="s">
        <v>134</v>
      </c>
      <c r="H13" s="162"/>
      <c r="I13" s="21"/>
      <c r="J13" s="21"/>
      <c r="K13" s="21"/>
      <c r="L13" s="21"/>
      <c r="Q13" s="21"/>
      <c r="R13" s="21"/>
      <c r="S13" s="21"/>
      <c r="T13" s="21"/>
    </row>
    <row r="14" spans="1:20" s="22" customFormat="1" ht="18.75" customHeight="1">
      <c r="A14" s="21" t="s">
        <v>50</v>
      </c>
      <c r="B14" s="30" t="s">
        <v>130</v>
      </c>
      <c r="C14" s="21"/>
      <c r="D14" s="21"/>
      <c r="E14" s="21"/>
      <c r="F14" s="21"/>
      <c r="G14" s="161">
        <v>4674.08</v>
      </c>
      <c r="H14" s="161"/>
      <c r="I14" s="21"/>
      <c r="J14" s="21"/>
      <c r="K14" s="21"/>
      <c r="L14" s="21"/>
      <c r="Q14" s="21"/>
      <c r="R14" s="21"/>
      <c r="S14" s="21"/>
      <c r="T14" s="21"/>
    </row>
    <row r="15" spans="1:20" s="22" customFormat="1" ht="18.75" customHeight="1">
      <c r="A15" s="21" t="s">
        <v>92</v>
      </c>
      <c r="B15" s="30" t="s">
        <v>131</v>
      </c>
      <c r="C15" s="21"/>
      <c r="D15" s="21"/>
      <c r="E15" s="21"/>
      <c r="F15" s="21"/>
      <c r="G15" s="161">
        <v>4674.08</v>
      </c>
      <c r="H15" s="161"/>
      <c r="I15" s="21"/>
      <c r="J15" s="21"/>
      <c r="K15" s="21"/>
      <c r="L15" s="21"/>
      <c r="Q15" s="21"/>
      <c r="R15" s="21"/>
      <c r="S15" s="21"/>
      <c r="T15" s="21"/>
    </row>
    <row r="16" spans="1:20" s="22" customFormat="1" ht="18.75" customHeight="1">
      <c r="A16" s="21" t="s">
        <v>93</v>
      </c>
      <c r="B16" s="30" t="s">
        <v>132</v>
      </c>
      <c r="C16" s="21"/>
      <c r="D16" s="21"/>
      <c r="E16" s="21"/>
      <c r="F16" s="21"/>
      <c r="G16" s="21"/>
      <c r="H16" s="21"/>
      <c r="I16" s="161">
        <v>9348.16</v>
      </c>
      <c r="J16" s="161"/>
      <c r="K16" s="55"/>
      <c r="L16" s="21"/>
      <c r="Q16" s="21"/>
      <c r="R16" s="21"/>
      <c r="S16" s="21"/>
      <c r="T16" s="21"/>
    </row>
    <row r="17" spans="1:20" s="22" customFormat="1" ht="18.75" customHeight="1">
      <c r="A17" s="21" t="s">
        <v>94</v>
      </c>
      <c r="B17" s="30" t="s">
        <v>133</v>
      </c>
      <c r="C17" s="21"/>
      <c r="D17" s="21"/>
      <c r="E17" s="21"/>
      <c r="F17" s="21"/>
      <c r="G17" s="21"/>
      <c r="H17" s="21"/>
      <c r="I17" s="161">
        <v>22634.32</v>
      </c>
      <c r="J17" s="161"/>
      <c r="K17" s="55"/>
      <c r="L17" s="21"/>
      <c r="Q17" s="21"/>
      <c r="R17" s="21"/>
      <c r="S17" s="21"/>
      <c r="T17" s="21"/>
    </row>
    <row r="18" spans="1:20" s="22" customFormat="1" ht="18.75" customHeight="1">
      <c r="A18" s="21" t="s">
        <v>95</v>
      </c>
      <c r="B18" s="23" t="s">
        <v>54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Q18" s="21"/>
      <c r="R18" s="21"/>
      <c r="S18" s="21"/>
      <c r="T18" s="21"/>
    </row>
    <row r="20" spans="1:20" ht="19.5" customHeight="1">
      <c r="A20" s="127" t="s">
        <v>0</v>
      </c>
      <c r="B20" s="127" t="s">
        <v>77</v>
      </c>
      <c r="C20" s="128" t="s">
        <v>79</v>
      </c>
      <c r="D20" s="129"/>
      <c r="E20" s="129"/>
      <c r="F20" s="129"/>
      <c r="G20" s="130"/>
      <c r="H20" s="127" t="s">
        <v>1</v>
      </c>
      <c r="I20" s="127"/>
      <c r="J20" s="127"/>
      <c r="K20" s="125" t="s">
        <v>49</v>
      </c>
      <c r="L20" s="125" t="s">
        <v>107</v>
      </c>
      <c r="M20" s="149" t="s">
        <v>104</v>
      </c>
      <c r="N20" s="150"/>
      <c r="O20" s="150"/>
      <c r="P20" s="151"/>
      <c r="Q20" s="128" t="s">
        <v>102</v>
      </c>
      <c r="R20" s="129"/>
      <c r="S20" s="129"/>
      <c r="T20" s="130"/>
    </row>
    <row r="21" spans="1:20" ht="15.75" customHeight="1">
      <c r="A21" s="127"/>
      <c r="B21" s="127"/>
      <c r="C21" s="125" t="s">
        <v>78</v>
      </c>
      <c r="D21" s="125" t="s">
        <v>5</v>
      </c>
      <c r="E21" s="125" t="s">
        <v>7</v>
      </c>
      <c r="F21" s="125" t="s">
        <v>75</v>
      </c>
      <c r="G21" s="125" t="s">
        <v>57</v>
      </c>
      <c r="H21" s="125" t="s">
        <v>2</v>
      </c>
      <c r="I21" s="125" t="s">
        <v>3</v>
      </c>
      <c r="J21" s="125" t="s">
        <v>72</v>
      </c>
      <c r="K21" s="140"/>
      <c r="L21" s="140"/>
      <c r="M21" s="125" t="s">
        <v>103</v>
      </c>
      <c r="N21" s="125" t="s">
        <v>201</v>
      </c>
      <c r="O21" s="125" t="s">
        <v>121</v>
      </c>
      <c r="P21" s="125" t="s">
        <v>137</v>
      </c>
      <c r="Q21" s="127" t="s">
        <v>28</v>
      </c>
      <c r="R21" s="127" t="s">
        <v>29</v>
      </c>
      <c r="S21" s="127" t="s">
        <v>31</v>
      </c>
      <c r="T21" s="127" t="s">
        <v>30</v>
      </c>
    </row>
    <row r="22" spans="1:20" ht="49.5" customHeight="1">
      <c r="A22" s="127"/>
      <c r="B22" s="127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7"/>
      <c r="R22" s="127"/>
      <c r="S22" s="127"/>
      <c r="T22" s="127"/>
    </row>
    <row r="23" spans="1:20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4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  <c r="P23" s="4">
        <v>16</v>
      </c>
      <c r="Q23" s="4">
        <v>17</v>
      </c>
      <c r="R23" s="4">
        <v>18</v>
      </c>
      <c r="S23" s="4">
        <v>19</v>
      </c>
      <c r="T23" s="4">
        <v>20</v>
      </c>
    </row>
    <row r="24" spans="1:20" ht="40.5" customHeight="1">
      <c r="A24" s="123">
        <v>1</v>
      </c>
      <c r="B24" s="131" t="s">
        <v>4</v>
      </c>
      <c r="C24" s="132" t="s">
        <v>6</v>
      </c>
      <c r="D24" s="123" t="s">
        <v>9</v>
      </c>
      <c r="E24" s="123" t="s">
        <v>8</v>
      </c>
      <c r="F24" s="123">
        <v>1</v>
      </c>
      <c r="G24" s="123">
        <v>2014</v>
      </c>
      <c r="H24" s="131" t="s">
        <v>17</v>
      </c>
      <c r="I24" s="123">
        <v>15</v>
      </c>
      <c r="J24" s="123" t="s">
        <v>56</v>
      </c>
      <c r="K24" s="152" t="s">
        <v>157</v>
      </c>
      <c r="L24" s="152" t="s">
        <v>126</v>
      </c>
      <c r="M24" s="155" t="s">
        <v>123</v>
      </c>
      <c r="N24" s="155" t="s">
        <v>127</v>
      </c>
      <c r="O24" s="157" t="s">
        <v>122</v>
      </c>
      <c r="P24" s="157" t="s">
        <v>122</v>
      </c>
      <c r="Q24" s="15">
        <v>15</v>
      </c>
      <c r="R24" s="17">
        <f>F24*Q24</f>
        <v>15</v>
      </c>
      <c r="S24" s="17">
        <f>R24*1.23</f>
        <v>18.45</v>
      </c>
      <c r="T24" s="17">
        <f>R24+S24</f>
        <v>33.450000000000003</v>
      </c>
    </row>
    <row r="25" spans="1:20" ht="40.5" customHeight="1">
      <c r="A25" s="123"/>
      <c r="B25" s="131"/>
      <c r="C25" s="132"/>
      <c r="D25" s="123"/>
      <c r="E25" s="123"/>
      <c r="F25" s="123"/>
      <c r="G25" s="123"/>
      <c r="H25" s="131"/>
      <c r="I25" s="123"/>
      <c r="J25" s="123"/>
      <c r="K25" s="153"/>
      <c r="L25" s="153"/>
      <c r="M25" s="156"/>
      <c r="N25" s="156"/>
      <c r="O25" s="158"/>
      <c r="P25" s="159"/>
      <c r="Q25" s="15">
        <v>18</v>
      </c>
      <c r="R25" s="17">
        <f>F24*Q25</f>
        <v>18</v>
      </c>
      <c r="S25" s="17">
        <f t="shared" ref="S25:S38" si="0">R25*1.23</f>
        <v>22.14</v>
      </c>
      <c r="T25" s="17">
        <f t="shared" ref="T25:T38" si="1">R25+S25</f>
        <v>40.14</v>
      </c>
    </row>
    <row r="26" spans="1:20" ht="22.5" customHeight="1">
      <c r="A26" s="13">
        <v>2</v>
      </c>
      <c r="B26" s="131"/>
      <c r="C26" s="14" t="s">
        <v>10</v>
      </c>
      <c r="D26" s="13" t="s">
        <v>11</v>
      </c>
      <c r="E26" s="13" t="s">
        <v>8</v>
      </c>
      <c r="F26" s="13">
        <v>23</v>
      </c>
      <c r="G26" s="13">
        <v>2014</v>
      </c>
      <c r="H26" s="16" t="s">
        <v>17</v>
      </c>
      <c r="I26" s="13">
        <v>15</v>
      </c>
      <c r="J26" s="13" t="s">
        <v>56</v>
      </c>
      <c r="K26" s="153"/>
      <c r="L26" s="153"/>
      <c r="M26" s="51" t="s">
        <v>124</v>
      </c>
      <c r="N26" s="51" t="s">
        <v>125</v>
      </c>
      <c r="O26" s="51" t="s">
        <v>120</v>
      </c>
      <c r="P26" s="159"/>
      <c r="Q26" s="17">
        <v>22</v>
      </c>
      <c r="R26" s="17">
        <f t="shared" ref="R26:R32" si="2">F26*Q26</f>
        <v>506</v>
      </c>
      <c r="S26" s="17">
        <f t="shared" si="0"/>
        <v>622.38</v>
      </c>
      <c r="T26" s="17">
        <f t="shared" si="1"/>
        <v>1128.3800000000001</v>
      </c>
    </row>
    <row r="27" spans="1:20" ht="22.5" customHeight="1">
      <c r="A27" s="13">
        <v>3</v>
      </c>
      <c r="B27" s="131"/>
      <c r="C27" s="14" t="s">
        <v>26</v>
      </c>
      <c r="D27" s="13" t="s">
        <v>27</v>
      </c>
      <c r="E27" s="13" t="s">
        <v>8</v>
      </c>
      <c r="F27" s="13">
        <v>21</v>
      </c>
      <c r="G27" s="13">
        <v>2014</v>
      </c>
      <c r="H27" s="16" t="s">
        <v>17</v>
      </c>
      <c r="I27" s="13">
        <v>15</v>
      </c>
      <c r="J27" s="13" t="s">
        <v>56</v>
      </c>
      <c r="K27" s="153"/>
      <c r="L27" s="153"/>
      <c r="M27" s="51" t="s">
        <v>124</v>
      </c>
      <c r="N27" s="51" t="s">
        <v>125</v>
      </c>
      <c r="O27" s="51" t="s">
        <v>120</v>
      </c>
      <c r="P27" s="159"/>
      <c r="Q27" s="17">
        <v>19</v>
      </c>
      <c r="R27" s="17">
        <f t="shared" si="2"/>
        <v>399</v>
      </c>
      <c r="S27" s="17">
        <f t="shared" si="0"/>
        <v>490.77</v>
      </c>
      <c r="T27" s="17">
        <f t="shared" si="1"/>
        <v>889.77</v>
      </c>
    </row>
    <row r="28" spans="1:20" ht="22.5" customHeight="1">
      <c r="A28" s="13">
        <v>4</v>
      </c>
      <c r="B28" s="131"/>
      <c r="C28" s="14" t="s">
        <v>26</v>
      </c>
      <c r="D28" s="13" t="s">
        <v>27</v>
      </c>
      <c r="E28" s="13" t="s">
        <v>8</v>
      </c>
      <c r="F28" s="13">
        <v>14</v>
      </c>
      <c r="G28" s="13">
        <v>2014</v>
      </c>
      <c r="H28" s="16" t="s">
        <v>17</v>
      </c>
      <c r="I28" s="13">
        <v>15</v>
      </c>
      <c r="J28" s="13" t="s">
        <v>56</v>
      </c>
      <c r="K28" s="153"/>
      <c r="L28" s="153"/>
      <c r="M28" s="51" t="s">
        <v>124</v>
      </c>
      <c r="N28" s="51" t="s">
        <v>125</v>
      </c>
      <c r="O28" s="51" t="s">
        <v>120</v>
      </c>
      <c r="P28" s="159"/>
      <c r="Q28" s="17">
        <v>15</v>
      </c>
      <c r="R28" s="17">
        <f t="shared" si="2"/>
        <v>210</v>
      </c>
      <c r="S28" s="17">
        <f t="shared" si="0"/>
        <v>258.3</v>
      </c>
      <c r="T28" s="17">
        <f t="shared" si="1"/>
        <v>468.3</v>
      </c>
    </row>
    <row r="29" spans="1:20" ht="22.5" customHeight="1">
      <c r="A29" s="13">
        <v>5</v>
      </c>
      <c r="B29" s="131"/>
      <c r="C29" s="14" t="s">
        <v>12</v>
      </c>
      <c r="D29" s="13" t="s">
        <v>13</v>
      </c>
      <c r="E29" s="13" t="s">
        <v>8</v>
      </c>
      <c r="F29" s="13">
        <v>11</v>
      </c>
      <c r="G29" s="13">
        <v>2014</v>
      </c>
      <c r="H29" s="16" t="s">
        <v>17</v>
      </c>
      <c r="I29" s="13">
        <v>15</v>
      </c>
      <c r="J29" s="13" t="s">
        <v>56</v>
      </c>
      <c r="K29" s="153"/>
      <c r="L29" s="153"/>
      <c r="M29" s="51" t="s">
        <v>124</v>
      </c>
      <c r="N29" s="51" t="s">
        <v>125</v>
      </c>
      <c r="O29" s="51" t="s">
        <v>120</v>
      </c>
      <c r="P29" s="159"/>
      <c r="Q29" s="17">
        <v>15</v>
      </c>
      <c r="R29" s="17">
        <f t="shared" si="2"/>
        <v>165</v>
      </c>
      <c r="S29" s="17">
        <f t="shared" si="0"/>
        <v>202.95</v>
      </c>
      <c r="T29" s="17">
        <f t="shared" si="1"/>
        <v>367.95</v>
      </c>
    </row>
    <row r="30" spans="1:20" ht="22.5" customHeight="1">
      <c r="A30" s="13">
        <v>6</v>
      </c>
      <c r="B30" s="131"/>
      <c r="C30" s="14" t="s">
        <v>33</v>
      </c>
      <c r="D30" s="13" t="s">
        <v>14</v>
      </c>
      <c r="E30" s="13" t="s">
        <v>8</v>
      </c>
      <c r="F30" s="13">
        <v>1</v>
      </c>
      <c r="G30" s="13">
        <v>2014</v>
      </c>
      <c r="H30" s="16" t="s">
        <v>17</v>
      </c>
      <c r="I30" s="13">
        <v>15</v>
      </c>
      <c r="J30" s="13" t="s">
        <v>56</v>
      </c>
      <c r="K30" s="153"/>
      <c r="L30" s="153"/>
      <c r="M30" s="51" t="s">
        <v>124</v>
      </c>
      <c r="N30" s="51" t="s">
        <v>125</v>
      </c>
      <c r="O30" s="51" t="s">
        <v>120</v>
      </c>
      <c r="P30" s="159"/>
      <c r="Q30" s="17">
        <v>15</v>
      </c>
      <c r="R30" s="17">
        <f t="shared" si="2"/>
        <v>15</v>
      </c>
      <c r="S30" s="17">
        <f t="shared" si="0"/>
        <v>18.45</v>
      </c>
      <c r="T30" s="17">
        <f t="shared" si="1"/>
        <v>33.450000000000003</v>
      </c>
    </row>
    <row r="31" spans="1:20" ht="22.5" customHeight="1">
      <c r="A31" s="13">
        <v>7</v>
      </c>
      <c r="B31" s="131"/>
      <c r="C31" s="14" t="s">
        <v>15</v>
      </c>
      <c r="D31" s="13" t="s">
        <v>16</v>
      </c>
      <c r="E31" s="13" t="s">
        <v>8</v>
      </c>
      <c r="F31" s="13">
        <v>4</v>
      </c>
      <c r="G31" s="13">
        <v>2014</v>
      </c>
      <c r="H31" s="16" t="s">
        <v>17</v>
      </c>
      <c r="I31" s="13">
        <v>15</v>
      </c>
      <c r="J31" s="13" t="s">
        <v>56</v>
      </c>
      <c r="K31" s="154"/>
      <c r="L31" s="154"/>
      <c r="M31" s="51" t="s">
        <v>124</v>
      </c>
      <c r="N31" s="51" t="s">
        <v>125</v>
      </c>
      <c r="O31" s="51" t="s">
        <v>120</v>
      </c>
      <c r="P31" s="158"/>
      <c r="Q31" s="17">
        <v>16</v>
      </c>
      <c r="R31" s="17">
        <f t="shared" si="2"/>
        <v>64</v>
      </c>
      <c r="S31" s="17">
        <f t="shared" si="0"/>
        <v>78.72</v>
      </c>
      <c r="T31" s="17">
        <f t="shared" si="1"/>
        <v>142.72</v>
      </c>
    </row>
    <row r="32" spans="1:20" ht="22.5" customHeight="1">
      <c r="A32" s="123">
        <v>8</v>
      </c>
      <c r="B32" s="131" t="s">
        <v>4</v>
      </c>
      <c r="C32" s="132" t="s">
        <v>6</v>
      </c>
      <c r="D32" s="123" t="s">
        <v>9</v>
      </c>
      <c r="E32" s="123" t="s">
        <v>8</v>
      </c>
      <c r="F32" s="123">
        <v>1</v>
      </c>
      <c r="G32" s="123">
        <v>2010</v>
      </c>
      <c r="H32" s="131" t="s">
        <v>17</v>
      </c>
      <c r="I32" s="123">
        <v>13</v>
      </c>
      <c r="J32" s="123" t="s">
        <v>56</v>
      </c>
      <c r="K32" s="152" t="s">
        <v>158</v>
      </c>
      <c r="L32" s="152" t="s">
        <v>126</v>
      </c>
      <c r="M32" s="157" t="s">
        <v>124</v>
      </c>
      <c r="N32" s="157" t="s">
        <v>125</v>
      </c>
      <c r="O32" s="157" t="s">
        <v>120</v>
      </c>
      <c r="P32" s="157" t="s">
        <v>120</v>
      </c>
      <c r="Q32" s="15">
        <v>15</v>
      </c>
      <c r="R32" s="17">
        <f t="shared" si="2"/>
        <v>15</v>
      </c>
      <c r="S32" s="17">
        <f t="shared" si="0"/>
        <v>18.45</v>
      </c>
      <c r="T32" s="17">
        <f t="shared" si="1"/>
        <v>33.450000000000003</v>
      </c>
    </row>
    <row r="33" spans="1:20" ht="22.5" customHeight="1">
      <c r="A33" s="123"/>
      <c r="B33" s="131"/>
      <c r="C33" s="132"/>
      <c r="D33" s="123"/>
      <c r="E33" s="123"/>
      <c r="F33" s="123"/>
      <c r="G33" s="123"/>
      <c r="H33" s="131"/>
      <c r="I33" s="123"/>
      <c r="J33" s="123"/>
      <c r="K33" s="153"/>
      <c r="L33" s="153"/>
      <c r="M33" s="158"/>
      <c r="N33" s="158"/>
      <c r="O33" s="158"/>
      <c r="P33" s="159"/>
      <c r="Q33" s="15">
        <v>18</v>
      </c>
      <c r="R33" s="17">
        <f>F32*Q33</f>
        <v>18</v>
      </c>
      <c r="S33" s="17">
        <f t="shared" si="0"/>
        <v>22.14</v>
      </c>
      <c r="T33" s="17">
        <f t="shared" si="1"/>
        <v>40.14</v>
      </c>
    </row>
    <row r="34" spans="1:20" ht="22.5" customHeight="1">
      <c r="A34" s="13">
        <v>9</v>
      </c>
      <c r="B34" s="131"/>
      <c r="C34" s="14" t="s">
        <v>10</v>
      </c>
      <c r="D34" s="13" t="s">
        <v>11</v>
      </c>
      <c r="E34" s="13" t="s">
        <v>8</v>
      </c>
      <c r="F34" s="13">
        <v>18</v>
      </c>
      <c r="G34" s="13">
        <v>2010</v>
      </c>
      <c r="H34" s="16" t="s">
        <v>17</v>
      </c>
      <c r="I34" s="13">
        <v>13</v>
      </c>
      <c r="J34" s="13" t="s">
        <v>56</v>
      </c>
      <c r="K34" s="153"/>
      <c r="L34" s="153"/>
      <c r="M34" s="51" t="s">
        <v>124</v>
      </c>
      <c r="N34" s="51" t="s">
        <v>125</v>
      </c>
      <c r="O34" s="51" t="s">
        <v>120</v>
      </c>
      <c r="P34" s="159"/>
      <c r="Q34" s="17">
        <v>22</v>
      </c>
      <c r="R34" s="17">
        <f>F34*Q34</f>
        <v>396</v>
      </c>
      <c r="S34" s="17">
        <f t="shared" si="0"/>
        <v>487.08</v>
      </c>
      <c r="T34" s="17">
        <f t="shared" si="1"/>
        <v>883.07999999999993</v>
      </c>
    </row>
    <row r="35" spans="1:20" ht="22.5" customHeight="1">
      <c r="A35" s="13">
        <v>10</v>
      </c>
      <c r="B35" s="131"/>
      <c r="C35" s="14" t="s">
        <v>26</v>
      </c>
      <c r="D35" s="13" t="s">
        <v>27</v>
      </c>
      <c r="E35" s="13" t="s">
        <v>8</v>
      </c>
      <c r="F35" s="13">
        <v>2</v>
      </c>
      <c r="G35" s="13">
        <v>2010</v>
      </c>
      <c r="H35" s="16" t="s">
        <v>17</v>
      </c>
      <c r="I35" s="13">
        <v>13</v>
      </c>
      <c r="J35" s="13" t="s">
        <v>56</v>
      </c>
      <c r="K35" s="153"/>
      <c r="L35" s="153"/>
      <c r="M35" s="51" t="s">
        <v>124</v>
      </c>
      <c r="N35" s="51" t="s">
        <v>125</v>
      </c>
      <c r="O35" s="51" t="s">
        <v>120</v>
      </c>
      <c r="P35" s="159"/>
      <c r="Q35" s="17">
        <v>19</v>
      </c>
      <c r="R35" s="17">
        <f>F35*Q35</f>
        <v>38</v>
      </c>
      <c r="S35" s="17">
        <f t="shared" si="0"/>
        <v>46.74</v>
      </c>
      <c r="T35" s="17">
        <f t="shared" si="1"/>
        <v>84.740000000000009</v>
      </c>
    </row>
    <row r="36" spans="1:20" ht="22.5" customHeight="1">
      <c r="A36" s="13">
        <v>11</v>
      </c>
      <c r="B36" s="131"/>
      <c r="C36" s="14" t="s">
        <v>12</v>
      </c>
      <c r="D36" s="13" t="s">
        <v>13</v>
      </c>
      <c r="E36" s="13" t="s">
        <v>8</v>
      </c>
      <c r="F36" s="13">
        <v>10</v>
      </c>
      <c r="G36" s="13">
        <v>2010</v>
      </c>
      <c r="H36" s="16" t="s">
        <v>17</v>
      </c>
      <c r="I36" s="13">
        <v>13</v>
      </c>
      <c r="J36" s="13" t="s">
        <v>56</v>
      </c>
      <c r="K36" s="153"/>
      <c r="L36" s="153"/>
      <c r="M36" s="51" t="s">
        <v>124</v>
      </c>
      <c r="N36" s="51" t="s">
        <v>125</v>
      </c>
      <c r="O36" s="51" t="s">
        <v>120</v>
      </c>
      <c r="P36" s="159"/>
      <c r="Q36" s="17">
        <v>19</v>
      </c>
      <c r="R36" s="17">
        <f>F36*Q36</f>
        <v>190</v>
      </c>
      <c r="S36" s="17">
        <f t="shared" si="0"/>
        <v>233.7</v>
      </c>
      <c r="T36" s="17">
        <f t="shared" si="1"/>
        <v>423.7</v>
      </c>
    </row>
    <row r="37" spans="1:20" ht="22.5" customHeight="1">
      <c r="A37" s="13">
        <v>12</v>
      </c>
      <c r="B37" s="131"/>
      <c r="C37" s="14" t="s">
        <v>33</v>
      </c>
      <c r="D37" s="13" t="s">
        <v>14</v>
      </c>
      <c r="E37" s="13" t="s">
        <v>8</v>
      </c>
      <c r="F37" s="13">
        <v>1</v>
      </c>
      <c r="G37" s="13">
        <v>2010</v>
      </c>
      <c r="H37" s="16" t="s">
        <v>17</v>
      </c>
      <c r="I37" s="13">
        <v>13</v>
      </c>
      <c r="J37" s="13" t="s">
        <v>56</v>
      </c>
      <c r="K37" s="153"/>
      <c r="L37" s="153"/>
      <c r="M37" s="51" t="s">
        <v>124</v>
      </c>
      <c r="N37" s="51" t="s">
        <v>125</v>
      </c>
      <c r="O37" s="51" t="s">
        <v>120</v>
      </c>
      <c r="P37" s="159"/>
      <c r="Q37" s="17">
        <v>15</v>
      </c>
      <c r="R37" s="17">
        <f>F37*Q37</f>
        <v>15</v>
      </c>
      <c r="S37" s="17">
        <f t="shared" si="0"/>
        <v>18.45</v>
      </c>
      <c r="T37" s="17">
        <f t="shared" si="1"/>
        <v>33.450000000000003</v>
      </c>
    </row>
    <row r="38" spans="1:20" ht="22.5" customHeight="1">
      <c r="A38" s="13">
        <v>13</v>
      </c>
      <c r="B38" s="131"/>
      <c r="C38" s="14" t="s">
        <v>15</v>
      </c>
      <c r="D38" s="13" t="s">
        <v>16</v>
      </c>
      <c r="E38" s="13" t="s">
        <v>8</v>
      </c>
      <c r="F38" s="13">
        <v>2</v>
      </c>
      <c r="G38" s="13">
        <v>2010</v>
      </c>
      <c r="H38" s="16" t="s">
        <v>17</v>
      </c>
      <c r="I38" s="13">
        <v>13</v>
      </c>
      <c r="J38" s="13" t="s">
        <v>56</v>
      </c>
      <c r="K38" s="154"/>
      <c r="L38" s="154"/>
      <c r="M38" s="51" t="s">
        <v>124</v>
      </c>
      <c r="N38" s="51" t="s">
        <v>125</v>
      </c>
      <c r="O38" s="51" t="s">
        <v>120</v>
      </c>
      <c r="P38" s="158"/>
      <c r="Q38" s="17">
        <v>16</v>
      </c>
      <c r="R38" s="17">
        <f>F38*Q38</f>
        <v>32</v>
      </c>
      <c r="S38" s="17">
        <f t="shared" si="0"/>
        <v>39.36</v>
      </c>
      <c r="T38" s="17">
        <f t="shared" si="1"/>
        <v>71.36</v>
      </c>
    </row>
    <row r="39" spans="1:20" ht="23.25" customHeight="1">
      <c r="J39" s="18"/>
      <c r="K39" s="18"/>
      <c r="L39" s="18"/>
      <c r="Q39" s="18" t="s">
        <v>38</v>
      </c>
      <c r="R39" s="52">
        <f>SUM(R24:R38)</f>
        <v>2096</v>
      </c>
      <c r="S39" s="52">
        <f t="shared" ref="S39:T39" si="3">SUM(S24:S38)</f>
        <v>2578.08</v>
      </c>
      <c r="T39" s="52">
        <f t="shared" si="3"/>
        <v>4674.0799999999981</v>
      </c>
    </row>
    <row r="40" spans="1:20" ht="16.5" customHeight="1">
      <c r="B40" s="12"/>
      <c r="C40" s="11"/>
      <c r="H40" s="12"/>
    </row>
    <row r="41" spans="1:20" ht="13.5" customHeight="1">
      <c r="B41" s="33" t="s">
        <v>83</v>
      </c>
    </row>
    <row r="42" spans="1:20" ht="13.5" customHeight="1"/>
    <row r="43" spans="1:20" ht="13.5" customHeight="1">
      <c r="B43" t="s">
        <v>84</v>
      </c>
    </row>
    <row r="44" spans="1:20" ht="13.5" customHeight="1"/>
    <row r="45" spans="1:20" ht="13.5" customHeight="1">
      <c r="B45" s="12"/>
    </row>
    <row r="46" spans="1:20" ht="13.5" customHeight="1">
      <c r="B46" s="12" t="s">
        <v>110</v>
      </c>
      <c r="H46" s="12" t="s">
        <v>108</v>
      </c>
    </row>
    <row r="47" spans="1:20" ht="13.5" customHeight="1"/>
    <row r="48" spans="1:20" ht="27" customHeight="1">
      <c r="B48" t="s">
        <v>60</v>
      </c>
      <c r="H48" t="s">
        <v>109</v>
      </c>
    </row>
    <row r="49" spans="2:2" ht="27" customHeight="1">
      <c r="B49" t="s">
        <v>61</v>
      </c>
    </row>
    <row r="50" spans="2:2" ht="27" customHeight="1">
      <c r="B50" t="s">
        <v>62</v>
      </c>
    </row>
    <row r="52" spans="2:2">
      <c r="B52" t="s">
        <v>159</v>
      </c>
    </row>
    <row r="53" spans="2:2">
      <c r="B53" t="s">
        <v>160</v>
      </c>
    </row>
    <row r="54" spans="2:2">
      <c r="B54" t="s">
        <v>161</v>
      </c>
    </row>
  </sheetData>
  <mergeCells count="63">
    <mergeCell ref="P32:P38"/>
    <mergeCell ref="G11:H11"/>
    <mergeCell ref="G14:H14"/>
    <mergeCell ref="G13:H13"/>
    <mergeCell ref="G15:H15"/>
    <mergeCell ref="I16:J16"/>
    <mergeCell ref="I17:J17"/>
    <mergeCell ref="K20:K22"/>
    <mergeCell ref="K24:K31"/>
    <mergeCell ref="K32:K38"/>
    <mergeCell ref="I32:I33"/>
    <mergeCell ref="J32:J33"/>
    <mergeCell ref="L32:L38"/>
    <mergeCell ref="M32:M33"/>
    <mergeCell ref="N32:N33"/>
    <mergeCell ref="O32:O33"/>
    <mergeCell ref="R21:R22"/>
    <mergeCell ref="S21:S22"/>
    <mergeCell ref="I24:I25"/>
    <mergeCell ref="J24:J25"/>
    <mergeCell ref="L24:L31"/>
    <mergeCell ref="M24:M25"/>
    <mergeCell ref="N24:N25"/>
    <mergeCell ref="O24:O25"/>
    <mergeCell ref="P24:P31"/>
    <mergeCell ref="P21:P22"/>
    <mergeCell ref="A32:A33"/>
    <mergeCell ref="B32:B38"/>
    <mergeCell ref="C32:C33"/>
    <mergeCell ref="D32:D33"/>
    <mergeCell ref="E32:E33"/>
    <mergeCell ref="F32:F33"/>
    <mergeCell ref="G32:G33"/>
    <mergeCell ref="H32:H33"/>
    <mergeCell ref="J21:J22"/>
    <mergeCell ref="A24:A25"/>
    <mergeCell ref="B24:B31"/>
    <mergeCell ref="C24:C25"/>
    <mergeCell ref="D24:D25"/>
    <mergeCell ref="E24:E25"/>
    <mergeCell ref="F24:F25"/>
    <mergeCell ref="G24:G25"/>
    <mergeCell ref="H24:H25"/>
    <mergeCell ref="D21:D22"/>
    <mergeCell ref="E21:E22"/>
    <mergeCell ref="F21:F22"/>
    <mergeCell ref="G21:G22"/>
    <mergeCell ref="A5:T5"/>
    <mergeCell ref="A20:A22"/>
    <mergeCell ref="B20:B22"/>
    <mergeCell ref="C20:G20"/>
    <mergeCell ref="H20:J20"/>
    <mergeCell ref="Q20:T20"/>
    <mergeCell ref="C21:C22"/>
    <mergeCell ref="T21:T22"/>
    <mergeCell ref="L20:L22"/>
    <mergeCell ref="M20:P20"/>
    <mergeCell ref="M21:M22"/>
    <mergeCell ref="N21:N22"/>
    <mergeCell ref="O21:O22"/>
    <mergeCell ref="H21:H22"/>
    <mergeCell ref="I21:I22"/>
    <mergeCell ref="Q21:Q22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90" zoomScaleNormal="90" workbookViewId="0">
      <selection activeCell="K21" sqref="K21:K23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9.25" customWidth="1"/>
    <col min="11" max="11" width="18.625" customWidth="1"/>
    <col min="12" max="12" width="11.75" customWidth="1"/>
    <col min="13" max="13" width="18.5" customWidth="1"/>
    <col min="14" max="14" width="28.625" customWidth="1"/>
    <col min="15" max="15" width="13.875" customWidth="1"/>
    <col min="16" max="18" width="9.5" customWidth="1"/>
  </cols>
  <sheetData>
    <row r="1" spans="1:18" ht="18">
      <c r="B1" s="10" t="s">
        <v>82</v>
      </c>
      <c r="C1" s="10"/>
      <c r="E1" s="10"/>
      <c r="O1" s="19"/>
      <c r="Q1" s="19"/>
      <c r="R1" s="19" t="s">
        <v>73</v>
      </c>
    </row>
    <row r="2" spans="1:18">
      <c r="B2" s="9"/>
    </row>
    <row r="3" spans="1:18">
      <c r="B3" s="9" t="s">
        <v>65</v>
      </c>
      <c r="C3" s="9"/>
      <c r="E3" s="9"/>
    </row>
    <row r="4" spans="1:18">
      <c r="E4" s="9"/>
    </row>
    <row r="5" spans="1:18" ht="30" customHeight="1">
      <c r="A5" s="124" t="s">
        <v>115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8" s="22" customFormat="1" ht="18.75" customHeight="1">
      <c r="A6" s="21" t="s">
        <v>40</v>
      </c>
      <c r="B6" s="23" t="s">
        <v>165</v>
      </c>
      <c r="C6" s="21"/>
      <c r="D6" s="21"/>
      <c r="E6" s="21"/>
      <c r="F6" s="21"/>
      <c r="G6" s="21"/>
      <c r="H6" s="21"/>
      <c r="I6" s="23"/>
      <c r="J6" s="21"/>
      <c r="K6" s="21"/>
      <c r="L6" s="21"/>
      <c r="M6" s="21"/>
      <c r="P6" s="21"/>
      <c r="Q6" s="21"/>
      <c r="R6" s="21"/>
    </row>
    <row r="7" spans="1:18" s="22" customFormat="1" ht="18.75" customHeight="1">
      <c r="A7" s="21" t="s">
        <v>41</v>
      </c>
      <c r="B7" s="23" t="s">
        <v>85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P7" s="21"/>
      <c r="Q7" s="21"/>
      <c r="R7" s="21"/>
    </row>
    <row r="8" spans="1:18" s="22" customFormat="1" ht="18.75" customHeight="1">
      <c r="A8" s="21" t="s">
        <v>42</v>
      </c>
      <c r="B8" s="23" t="s">
        <v>80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P8" s="21"/>
      <c r="Q8" s="21"/>
      <c r="R8" s="21"/>
    </row>
    <row r="9" spans="1:18" s="22" customFormat="1" ht="18.75" customHeight="1">
      <c r="A9" s="21" t="s">
        <v>39</v>
      </c>
      <c r="B9" s="30" t="s">
        <v>43</v>
      </c>
      <c r="C9" s="21"/>
      <c r="D9" s="53" t="s">
        <v>163</v>
      </c>
      <c r="E9" s="21"/>
      <c r="F9" s="21"/>
      <c r="G9" s="21"/>
      <c r="H9" s="21"/>
      <c r="I9" s="21"/>
      <c r="J9" s="21"/>
      <c r="K9" s="21"/>
      <c r="L9" s="21"/>
      <c r="M9" s="21"/>
      <c r="P9" s="21"/>
      <c r="Q9" s="21"/>
      <c r="R9" s="21"/>
    </row>
    <row r="10" spans="1:18" s="22" customFormat="1" ht="18.75" customHeight="1">
      <c r="A10" s="21" t="s">
        <v>44</v>
      </c>
      <c r="B10" s="30" t="s">
        <v>113</v>
      </c>
      <c r="C10" s="21"/>
      <c r="D10" s="21"/>
      <c r="E10" s="21"/>
      <c r="F10" s="21"/>
      <c r="G10" s="21"/>
      <c r="H10" s="21"/>
      <c r="I10" s="54">
        <v>2</v>
      </c>
      <c r="J10" s="21"/>
      <c r="K10" s="21"/>
      <c r="L10" s="21"/>
      <c r="M10" s="21"/>
      <c r="P10" s="21"/>
      <c r="Q10" s="21"/>
      <c r="R10" s="21"/>
    </row>
    <row r="11" spans="1:18" s="22" customFormat="1" ht="18.75" customHeight="1">
      <c r="A11" s="21" t="s">
        <v>45</v>
      </c>
      <c r="B11" s="30" t="s">
        <v>222</v>
      </c>
      <c r="C11" s="21"/>
      <c r="D11" s="21"/>
      <c r="E11" s="21"/>
      <c r="F11" s="21"/>
      <c r="G11" s="21"/>
      <c r="H11" s="53" t="s">
        <v>164</v>
      </c>
      <c r="I11" s="23"/>
      <c r="J11" s="23"/>
      <c r="K11" s="23"/>
      <c r="L11" s="23"/>
      <c r="M11" s="23"/>
      <c r="N11" s="56"/>
      <c r="P11" s="21"/>
      <c r="Q11" s="21"/>
      <c r="R11" s="21"/>
    </row>
    <row r="12" spans="1:18" s="22" customFormat="1" ht="18.75" customHeight="1">
      <c r="A12" s="21" t="s">
        <v>47</v>
      </c>
      <c r="B12" s="30" t="s">
        <v>151</v>
      </c>
      <c r="C12" s="21"/>
      <c r="D12" s="21"/>
      <c r="E12" s="21"/>
      <c r="F12" s="21"/>
      <c r="G12" s="21"/>
      <c r="H12" s="57">
        <v>888.06</v>
      </c>
      <c r="I12" s="23"/>
      <c r="J12" s="23"/>
      <c r="K12" s="23"/>
      <c r="L12" s="23"/>
      <c r="M12" s="23"/>
      <c r="N12" s="56"/>
      <c r="P12" s="21"/>
      <c r="Q12" s="21"/>
      <c r="R12" s="21"/>
    </row>
    <row r="13" spans="1:18" s="22" customFormat="1" ht="18.75" customHeight="1">
      <c r="A13" s="21" t="s">
        <v>48</v>
      </c>
      <c r="B13" s="30" t="s">
        <v>152</v>
      </c>
      <c r="C13" s="21"/>
      <c r="D13" s="21"/>
      <c r="E13" s="21"/>
      <c r="F13" s="21"/>
      <c r="G13" s="21"/>
      <c r="H13" s="57">
        <v>1280.55</v>
      </c>
      <c r="I13" s="23"/>
      <c r="J13" s="23"/>
      <c r="K13" s="23"/>
      <c r="L13" s="23"/>
      <c r="M13" s="23"/>
      <c r="N13" s="56"/>
      <c r="P13" s="21"/>
      <c r="Q13" s="21"/>
      <c r="R13" s="21"/>
    </row>
    <row r="14" spans="1:18" s="22" customFormat="1" ht="18.75" customHeight="1">
      <c r="A14" s="21" t="s">
        <v>50</v>
      </c>
      <c r="B14" s="30" t="s">
        <v>153</v>
      </c>
      <c r="C14" s="21"/>
      <c r="D14" s="21"/>
      <c r="E14" s="21"/>
      <c r="F14" s="21"/>
      <c r="G14" s="21"/>
      <c r="H14" s="58">
        <v>18500</v>
      </c>
      <c r="I14" s="23"/>
      <c r="J14" s="23"/>
      <c r="K14" s="23"/>
      <c r="L14" s="23"/>
      <c r="M14" s="23"/>
      <c r="N14" s="56"/>
      <c r="P14" s="21"/>
      <c r="Q14" s="21"/>
      <c r="R14" s="21"/>
    </row>
    <row r="15" spans="1:18" s="22" customFormat="1" ht="18.75" customHeight="1">
      <c r="A15" s="21" t="s">
        <v>92</v>
      </c>
      <c r="B15" s="23" t="s">
        <v>114</v>
      </c>
      <c r="C15" s="21"/>
      <c r="D15" s="21"/>
      <c r="E15" s="21"/>
      <c r="F15" s="21"/>
      <c r="G15" s="21"/>
      <c r="H15" s="23"/>
      <c r="I15" s="23"/>
      <c r="J15" s="23"/>
      <c r="K15" s="23"/>
      <c r="L15" s="23"/>
      <c r="M15" s="23"/>
      <c r="N15" s="56"/>
      <c r="P15" s="21"/>
      <c r="Q15" s="21"/>
      <c r="R15" s="21"/>
    </row>
    <row r="17" spans="1:18" ht="19.5" customHeight="1">
      <c r="A17" s="127" t="s">
        <v>0</v>
      </c>
      <c r="B17" s="127" t="s">
        <v>77</v>
      </c>
      <c r="C17" s="128" t="s">
        <v>79</v>
      </c>
      <c r="D17" s="129"/>
      <c r="E17" s="129"/>
      <c r="F17" s="129"/>
      <c r="G17" s="130"/>
      <c r="H17" s="127" t="s">
        <v>1</v>
      </c>
      <c r="I17" s="127"/>
      <c r="J17" s="127"/>
      <c r="K17" s="125" t="s">
        <v>220</v>
      </c>
      <c r="L17" s="149" t="s">
        <v>221</v>
      </c>
      <c r="M17" s="150"/>
      <c r="N17" s="150"/>
      <c r="O17" s="127" t="s">
        <v>137</v>
      </c>
      <c r="P17" s="129" t="s">
        <v>117</v>
      </c>
      <c r="Q17" s="129"/>
      <c r="R17" s="130"/>
    </row>
    <row r="18" spans="1:18" ht="15.75" customHeight="1">
      <c r="A18" s="127"/>
      <c r="B18" s="127"/>
      <c r="C18" s="125" t="s">
        <v>78</v>
      </c>
      <c r="D18" s="125" t="s">
        <v>5</v>
      </c>
      <c r="E18" s="125" t="s">
        <v>7</v>
      </c>
      <c r="F18" s="125" t="s">
        <v>75</v>
      </c>
      <c r="G18" s="125" t="s">
        <v>57</v>
      </c>
      <c r="H18" s="125" t="s">
        <v>2</v>
      </c>
      <c r="I18" s="125" t="s">
        <v>3</v>
      </c>
      <c r="J18" s="125" t="s">
        <v>72</v>
      </c>
      <c r="K18" s="140"/>
      <c r="L18" s="125" t="s">
        <v>145</v>
      </c>
      <c r="M18" s="125" t="s">
        <v>52</v>
      </c>
      <c r="N18" s="141" t="s">
        <v>116</v>
      </c>
      <c r="O18" s="127"/>
      <c r="P18" s="127" t="s">
        <v>29</v>
      </c>
      <c r="Q18" s="127" t="s">
        <v>31</v>
      </c>
      <c r="R18" s="127" t="s">
        <v>30</v>
      </c>
    </row>
    <row r="19" spans="1:18" ht="49.5" customHeight="1">
      <c r="A19" s="127"/>
      <c r="B19" s="127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42"/>
      <c r="O19" s="127"/>
      <c r="P19" s="127"/>
      <c r="Q19" s="127"/>
      <c r="R19" s="127"/>
    </row>
    <row r="20" spans="1:18" ht="14.25" customHeight="1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  <c r="J20" s="4">
        <v>10</v>
      </c>
      <c r="K20" s="4">
        <v>11</v>
      </c>
      <c r="L20" s="4">
        <v>12</v>
      </c>
      <c r="M20" s="4">
        <v>13</v>
      </c>
      <c r="N20" s="4">
        <v>14</v>
      </c>
      <c r="O20" s="4">
        <v>15</v>
      </c>
      <c r="P20" s="4">
        <v>16</v>
      </c>
      <c r="Q20" s="4">
        <v>17</v>
      </c>
      <c r="R20" s="4">
        <v>18</v>
      </c>
    </row>
    <row r="21" spans="1:18" ht="30" customHeight="1">
      <c r="A21" s="43">
        <v>1</v>
      </c>
      <c r="B21" s="163" t="s">
        <v>4</v>
      </c>
      <c r="C21" s="45" t="s">
        <v>6</v>
      </c>
      <c r="D21" s="43" t="s">
        <v>9</v>
      </c>
      <c r="E21" s="43" t="s">
        <v>8</v>
      </c>
      <c r="F21" s="43">
        <v>1</v>
      </c>
      <c r="G21" s="43">
        <v>2014</v>
      </c>
      <c r="H21" s="44" t="s">
        <v>17</v>
      </c>
      <c r="I21" s="43">
        <v>15</v>
      </c>
      <c r="J21" s="43" t="s">
        <v>56</v>
      </c>
      <c r="K21" s="166" t="s">
        <v>138</v>
      </c>
      <c r="L21" s="43" t="s">
        <v>154</v>
      </c>
      <c r="M21" s="43" t="s">
        <v>140</v>
      </c>
      <c r="N21" s="48" t="s">
        <v>118</v>
      </c>
      <c r="O21" s="157" t="s">
        <v>120</v>
      </c>
      <c r="P21" s="17">
        <v>150</v>
      </c>
      <c r="Q21" s="17">
        <f>P21*0.23</f>
        <v>34.5</v>
      </c>
      <c r="R21" s="17">
        <f>P21+Q21</f>
        <v>184.5</v>
      </c>
    </row>
    <row r="22" spans="1:18" ht="30" customHeight="1">
      <c r="A22" s="43">
        <v>2</v>
      </c>
      <c r="B22" s="164"/>
      <c r="C22" s="45" t="s">
        <v>10</v>
      </c>
      <c r="D22" s="43" t="s">
        <v>11</v>
      </c>
      <c r="E22" s="43" t="s">
        <v>8</v>
      </c>
      <c r="F22" s="43">
        <v>2</v>
      </c>
      <c r="G22" s="43">
        <v>2014</v>
      </c>
      <c r="H22" s="44" t="s">
        <v>17</v>
      </c>
      <c r="I22" s="43">
        <v>15</v>
      </c>
      <c r="J22" s="43" t="s">
        <v>56</v>
      </c>
      <c r="K22" s="153"/>
      <c r="L22" s="43" t="s">
        <v>154</v>
      </c>
      <c r="M22" s="43" t="s">
        <v>141</v>
      </c>
      <c r="N22" s="49" t="s">
        <v>119</v>
      </c>
      <c r="O22" s="159"/>
      <c r="P22" s="17">
        <v>220</v>
      </c>
      <c r="Q22" s="17">
        <f t="shared" ref="Q22:Q25" si="0">P22*0.23</f>
        <v>50.6</v>
      </c>
      <c r="R22" s="17">
        <f t="shared" ref="R22:R25" si="1">P22+Q22</f>
        <v>270.60000000000002</v>
      </c>
    </row>
    <row r="23" spans="1:18" ht="30" customHeight="1">
      <c r="A23" s="43">
        <v>3</v>
      </c>
      <c r="B23" s="165"/>
      <c r="C23" s="45" t="s">
        <v>15</v>
      </c>
      <c r="D23" s="43" t="s">
        <v>16</v>
      </c>
      <c r="E23" s="43" t="s">
        <v>8</v>
      </c>
      <c r="F23" s="43">
        <v>1</v>
      </c>
      <c r="G23" s="43">
        <v>2014</v>
      </c>
      <c r="H23" s="44" t="s">
        <v>17</v>
      </c>
      <c r="I23" s="43">
        <v>15</v>
      </c>
      <c r="J23" s="43" t="s">
        <v>56</v>
      </c>
      <c r="K23" s="154"/>
      <c r="L23" s="43" t="s">
        <v>154</v>
      </c>
      <c r="M23" s="43" t="s">
        <v>142</v>
      </c>
      <c r="N23" s="49" t="s">
        <v>119</v>
      </c>
      <c r="O23" s="158"/>
      <c r="P23" s="17">
        <v>32</v>
      </c>
      <c r="Q23" s="17">
        <f t="shared" si="0"/>
        <v>7.36</v>
      </c>
      <c r="R23" s="17">
        <f t="shared" si="1"/>
        <v>39.36</v>
      </c>
    </row>
    <row r="24" spans="1:18" ht="30" customHeight="1">
      <c r="A24" s="43">
        <v>4</v>
      </c>
      <c r="B24" s="131" t="s">
        <v>4</v>
      </c>
      <c r="C24" s="45" t="s">
        <v>10</v>
      </c>
      <c r="D24" s="43" t="s">
        <v>11</v>
      </c>
      <c r="E24" s="43" t="s">
        <v>8</v>
      </c>
      <c r="F24" s="43">
        <v>1</v>
      </c>
      <c r="G24" s="43">
        <v>2010</v>
      </c>
      <c r="H24" s="44" t="s">
        <v>17</v>
      </c>
      <c r="I24" s="43">
        <v>13</v>
      </c>
      <c r="J24" s="43" t="s">
        <v>56</v>
      </c>
      <c r="K24" s="153" t="s">
        <v>139</v>
      </c>
      <c r="L24" s="43" t="s">
        <v>154</v>
      </c>
      <c r="M24" s="43" t="s">
        <v>143</v>
      </c>
      <c r="N24" s="49" t="s">
        <v>119</v>
      </c>
      <c r="O24" s="157" t="s">
        <v>120</v>
      </c>
      <c r="P24" s="17">
        <v>220</v>
      </c>
      <c r="Q24" s="17">
        <f t="shared" si="0"/>
        <v>50.6</v>
      </c>
      <c r="R24" s="17">
        <f t="shared" si="1"/>
        <v>270.60000000000002</v>
      </c>
    </row>
    <row r="25" spans="1:18" ht="30" customHeight="1">
      <c r="A25" s="43">
        <v>5</v>
      </c>
      <c r="B25" s="131"/>
      <c r="C25" s="45" t="s">
        <v>15</v>
      </c>
      <c r="D25" s="43" t="s">
        <v>16</v>
      </c>
      <c r="E25" s="43" t="s">
        <v>8</v>
      </c>
      <c r="F25" s="43">
        <v>1</v>
      </c>
      <c r="G25" s="43">
        <v>2010</v>
      </c>
      <c r="H25" s="44" t="s">
        <v>17</v>
      </c>
      <c r="I25" s="43">
        <v>13</v>
      </c>
      <c r="J25" s="43" t="s">
        <v>56</v>
      </c>
      <c r="K25" s="154"/>
      <c r="L25" s="43" t="s">
        <v>154</v>
      </c>
      <c r="M25" s="43" t="s">
        <v>144</v>
      </c>
      <c r="N25" s="49" t="s">
        <v>119</v>
      </c>
      <c r="O25" s="158"/>
      <c r="P25" s="17">
        <v>100</v>
      </c>
      <c r="Q25" s="17">
        <f t="shared" si="0"/>
        <v>23</v>
      </c>
      <c r="R25" s="17">
        <f t="shared" si="1"/>
        <v>123</v>
      </c>
    </row>
    <row r="26" spans="1:18" ht="23.25" customHeight="1">
      <c r="J26" s="18"/>
      <c r="K26" s="18"/>
      <c r="L26" s="18"/>
      <c r="M26" s="18"/>
      <c r="O26" s="18" t="s">
        <v>38</v>
      </c>
      <c r="P26" s="52">
        <f>SUM(P21:P25)</f>
        <v>722</v>
      </c>
      <c r="Q26" s="52">
        <f t="shared" ref="Q26:R26" si="2">SUM(Q21:Q25)</f>
        <v>166.06</v>
      </c>
      <c r="R26" s="52">
        <f t="shared" si="2"/>
        <v>888.06000000000006</v>
      </c>
    </row>
    <row r="27" spans="1:18" ht="16.5" customHeight="1">
      <c r="B27" s="12"/>
      <c r="C27" s="11"/>
      <c r="H27" s="12"/>
    </row>
    <row r="28" spans="1:18" ht="13.5" customHeight="1">
      <c r="B28" s="33" t="s">
        <v>83</v>
      </c>
    </row>
    <row r="29" spans="1:18" ht="13.5" customHeight="1"/>
    <row r="30" spans="1:18" ht="13.5" customHeight="1">
      <c r="B30" t="s">
        <v>84</v>
      </c>
    </row>
    <row r="31" spans="1:18" ht="13.5" customHeight="1"/>
    <row r="32" spans="1:18" ht="13.5" customHeight="1">
      <c r="B32" s="12"/>
    </row>
    <row r="33" spans="2:8" ht="13.5" customHeight="1">
      <c r="B33" s="12" t="s">
        <v>110</v>
      </c>
      <c r="H33" s="12" t="s">
        <v>162</v>
      </c>
    </row>
    <row r="34" spans="2:8" ht="13.5" customHeight="1"/>
    <row r="35" spans="2:8" ht="27" customHeight="1">
      <c r="B35" t="s">
        <v>60</v>
      </c>
      <c r="H35" t="s">
        <v>109</v>
      </c>
    </row>
    <row r="36" spans="2:8" ht="27" customHeight="1">
      <c r="B36" t="s">
        <v>61</v>
      </c>
    </row>
    <row r="37" spans="2:8" ht="27" customHeight="1">
      <c r="B37" t="s">
        <v>62</v>
      </c>
    </row>
    <row r="39" spans="2:8">
      <c r="B39" t="s">
        <v>155</v>
      </c>
    </row>
    <row r="40" spans="2:8">
      <c r="B40" t="s">
        <v>156</v>
      </c>
    </row>
  </sheetData>
  <mergeCells count="29">
    <mergeCell ref="B24:B25"/>
    <mergeCell ref="K24:K25"/>
    <mergeCell ref="O24:O25"/>
    <mergeCell ref="M18:M19"/>
    <mergeCell ref="P18:P19"/>
    <mergeCell ref="B21:B23"/>
    <mergeCell ref="K21:K23"/>
    <mergeCell ref="O21:O23"/>
    <mergeCell ref="J18:J19"/>
    <mergeCell ref="L18:L19"/>
    <mergeCell ref="N18:N19"/>
    <mergeCell ref="D18:D19"/>
    <mergeCell ref="E18:E19"/>
    <mergeCell ref="F18:F19"/>
    <mergeCell ref="G18:G19"/>
    <mergeCell ref="H18:H19"/>
    <mergeCell ref="I18:I19"/>
    <mergeCell ref="A5:R5"/>
    <mergeCell ref="A17:A19"/>
    <mergeCell ref="B17:B19"/>
    <mergeCell ref="C17:G17"/>
    <mergeCell ref="H17:J17"/>
    <mergeCell ref="K17:K19"/>
    <mergeCell ref="L17:N17"/>
    <mergeCell ref="O17:O19"/>
    <mergeCell ref="P17:R17"/>
    <mergeCell ref="C18:C19"/>
    <mergeCell ref="Q18:Q19"/>
    <mergeCell ref="R18:R19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90" zoomScaleNormal="90" workbookViewId="0">
      <selection activeCell="A6" sqref="A6:Q6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1" width="9.25" customWidth="1"/>
    <col min="12" max="12" width="13.375" customWidth="1"/>
    <col min="13" max="13" width="40.5" customWidth="1"/>
    <col min="14" max="15" width="30.875" customWidth="1"/>
    <col min="16" max="16" width="18.75" customWidth="1"/>
    <col min="17" max="17" width="12.5" customWidth="1"/>
  </cols>
  <sheetData>
    <row r="1" spans="1:17" ht="18">
      <c r="B1" s="10" t="s">
        <v>82</v>
      </c>
      <c r="C1" s="10"/>
      <c r="E1" s="10"/>
      <c r="Q1" s="19" t="s">
        <v>73</v>
      </c>
    </row>
    <row r="2" spans="1:17">
      <c r="B2" s="9"/>
    </row>
    <row r="3" spans="1:17">
      <c r="B3" s="9" t="s">
        <v>65</v>
      </c>
      <c r="C3" s="9"/>
      <c r="E3" s="9"/>
    </row>
    <row r="4" spans="1:17">
      <c r="E4" s="9"/>
    </row>
    <row r="5" spans="1:17" ht="30" customHeight="1">
      <c r="A5" s="124" t="s">
        <v>200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30" customHeight="1">
      <c r="A6" s="124" t="s">
        <v>198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s="22" customFormat="1" ht="18.75" customHeight="1">
      <c r="A7" s="21" t="s">
        <v>40</v>
      </c>
      <c r="B7" s="23" t="s">
        <v>176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7" s="22" customFormat="1" ht="18.75" customHeight="1">
      <c r="A8" s="21" t="s">
        <v>41</v>
      </c>
      <c r="B8" s="23" t="s">
        <v>85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7" s="22" customFormat="1" ht="18.75" customHeight="1">
      <c r="A9" s="21" t="s">
        <v>42</v>
      </c>
      <c r="B9" s="23" t="s">
        <v>80</v>
      </c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7" s="22" customFormat="1" ht="18.75" customHeight="1">
      <c r="A10" s="21" t="s">
        <v>39</v>
      </c>
      <c r="B10" s="30" t="s">
        <v>101</v>
      </c>
      <c r="C10" s="21"/>
      <c r="D10" s="21"/>
      <c r="E10" s="54">
        <v>1</v>
      </c>
      <c r="F10" s="21"/>
      <c r="G10" s="21"/>
      <c r="H10" s="21"/>
      <c r="I10" s="21"/>
      <c r="J10" s="21"/>
      <c r="K10" s="21"/>
      <c r="L10" s="21"/>
    </row>
    <row r="11" spans="1:17" s="22" customFormat="1" ht="18.75" customHeight="1">
      <c r="A11" s="21" t="s">
        <v>44</v>
      </c>
      <c r="B11" s="30" t="s">
        <v>100</v>
      </c>
      <c r="C11" s="21"/>
      <c r="D11" s="21"/>
      <c r="E11" s="21"/>
      <c r="F11" s="21"/>
      <c r="G11" s="53" t="s">
        <v>193</v>
      </c>
      <c r="H11" s="21"/>
      <c r="I11" s="21"/>
      <c r="J11" s="21"/>
      <c r="K11" s="21"/>
      <c r="L11" s="21"/>
    </row>
    <row r="12" spans="1:17" s="22" customFormat="1" ht="18.75" customHeight="1">
      <c r="A12" s="21" t="s">
        <v>45</v>
      </c>
      <c r="B12" s="30" t="s">
        <v>99</v>
      </c>
      <c r="C12" s="21"/>
      <c r="D12" s="21"/>
      <c r="E12" s="21"/>
      <c r="F12" s="21"/>
      <c r="G12" s="53" t="s">
        <v>192</v>
      </c>
      <c r="H12" s="21"/>
      <c r="I12" s="21"/>
      <c r="J12" s="21"/>
      <c r="K12" s="21"/>
      <c r="L12" s="21"/>
    </row>
    <row r="13" spans="1:17" s="22" customFormat="1" ht="18.75" customHeight="1">
      <c r="A13" s="21" t="s">
        <v>47</v>
      </c>
      <c r="B13" s="23" t="s">
        <v>54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5" spans="1:17" ht="19.5" customHeight="1">
      <c r="A15" s="127" t="s">
        <v>0</v>
      </c>
      <c r="B15" s="127" t="s">
        <v>77</v>
      </c>
      <c r="C15" s="128" t="s">
        <v>79</v>
      </c>
      <c r="D15" s="129"/>
      <c r="E15" s="129"/>
      <c r="F15" s="129"/>
      <c r="G15" s="130"/>
      <c r="H15" s="127" t="s">
        <v>1</v>
      </c>
      <c r="I15" s="127"/>
      <c r="J15" s="127"/>
      <c r="K15" s="125" t="s">
        <v>58</v>
      </c>
      <c r="L15" s="125" t="s">
        <v>76</v>
      </c>
      <c r="M15" s="149" t="s">
        <v>184</v>
      </c>
      <c r="N15" s="150"/>
      <c r="O15" s="150"/>
      <c r="P15" s="150"/>
      <c r="Q15" s="151"/>
    </row>
    <row r="16" spans="1:17" ht="15.75" customHeight="1">
      <c r="A16" s="127"/>
      <c r="B16" s="127"/>
      <c r="C16" s="125" t="s">
        <v>78</v>
      </c>
      <c r="D16" s="125" t="s">
        <v>5</v>
      </c>
      <c r="E16" s="125" t="s">
        <v>7</v>
      </c>
      <c r="F16" s="125" t="s">
        <v>75</v>
      </c>
      <c r="G16" s="125" t="s">
        <v>57</v>
      </c>
      <c r="H16" s="125" t="s">
        <v>2</v>
      </c>
      <c r="I16" s="125" t="s">
        <v>3</v>
      </c>
      <c r="J16" s="125" t="s">
        <v>72</v>
      </c>
      <c r="K16" s="140"/>
      <c r="L16" s="140"/>
      <c r="M16" s="125" t="s">
        <v>167</v>
      </c>
      <c r="N16" s="125" t="s">
        <v>179</v>
      </c>
      <c r="O16" s="125" t="s">
        <v>185</v>
      </c>
      <c r="P16" s="125" t="s">
        <v>183</v>
      </c>
      <c r="Q16" s="125" t="s">
        <v>121</v>
      </c>
    </row>
    <row r="17" spans="1:17" ht="49.5" customHeight="1">
      <c r="A17" s="127"/>
      <c r="B17" s="127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1:17" ht="14.25" customHeight="1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  <c r="H18" s="4">
        <v>8</v>
      </c>
      <c r="I18" s="4">
        <v>9</v>
      </c>
      <c r="J18" s="4">
        <v>10</v>
      </c>
      <c r="K18" s="4">
        <v>11</v>
      </c>
      <c r="L18" s="4">
        <v>12</v>
      </c>
      <c r="M18" s="4">
        <v>13</v>
      </c>
      <c r="N18" s="4">
        <v>14</v>
      </c>
      <c r="O18" s="4">
        <v>15</v>
      </c>
      <c r="P18" s="4">
        <v>16</v>
      </c>
      <c r="Q18" s="4">
        <v>17</v>
      </c>
    </row>
    <row r="19" spans="1:17" ht="79.5" customHeight="1">
      <c r="A19" s="152">
        <v>1</v>
      </c>
      <c r="B19" s="131" t="s">
        <v>4</v>
      </c>
      <c r="C19" s="152" t="s">
        <v>6</v>
      </c>
      <c r="D19" s="152" t="s">
        <v>9</v>
      </c>
      <c r="E19" s="152" t="s">
        <v>8</v>
      </c>
      <c r="F19" s="152">
        <v>1</v>
      </c>
      <c r="G19" s="152">
        <v>2014</v>
      </c>
      <c r="H19" s="163" t="s">
        <v>17</v>
      </c>
      <c r="I19" s="152">
        <v>15</v>
      </c>
      <c r="J19" s="152" t="s">
        <v>56</v>
      </c>
      <c r="K19" s="152">
        <v>3</v>
      </c>
      <c r="L19" s="152" t="s">
        <v>23</v>
      </c>
      <c r="M19" s="48" t="s">
        <v>186</v>
      </c>
      <c r="N19" s="59" t="s">
        <v>180</v>
      </c>
      <c r="O19" s="59" t="s">
        <v>181</v>
      </c>
      <c r="P19" s="51" t="s">
        <v>197</v>
      </c>
      <c r="Q19" s="50" t="s">
        <v>122</v>
      </c>
    </row>
    <row r="20" spans="1:17" ht="39" customHeight="1">
      <c r="A20" s="153"/>
      <c r="B20" s="131"/>
      <c r="C20" s="153"/>
      <c r="D20" s="153"/>
      <c r="E20" s="153"/>
      <c r="F20" s="153"/>
      <c r="G20" s="153"/>
      <c r="H20" s="164"/>
      <c r="I20" s="153"/>
      <c r="J20" s="153"/>
      <c r="K20" s="153"/>
      <c r="L20" s="153"/>
      <c r="M20" s="48" t="s">
        <v>170</v>
      </c>
      <c r="N20" s="48" t="s">
        <v>194</v>
      </c>
      <c r="O20" s="48" t="s">
        <v>191</v>
      </c>
      <c r="P20" s="51" t="s">
        <v>197</v>
      </c>
      <c r="Q20" s="50" t="s">
        <v>120</v>
      </c>
    </row>
    <row r="21" spans="1:17" ht="39" customHeight="1">
      <c r="A21" s="153"/>
      <c r="B21" s="131"/>
      <c r="C21" s="154"/>
      <c r="D21" s="153"/>
      <c r="E21" s="153"/>
      <c r="F21" s="153"/>
      <c r="G21" s="153"/>
      <c r="H21" s="164"/>
      <c r="I21" s="153"/>
      <c r="J21" s="153"/>
      <c r="K21" s="153"/>
      <c r="L21" s="154"/>
      <c r="M21" s="48" t="s">
        <v>172</v>
      </c>
      <c r="N21" s="48" t="s">
        <v>173</v>
      </c>
      <c r="O21" s="48" t="s">
        <v>191</v>
      </c>
      <c r="P21" s="51" t="s">
        <v>197</v>
      </c>
      <c r="Q21" s="50" t="s">
        <v>120</v>
      </c>
    </row>
    <row r="22" spans="1:17" ht="39" customHeight="1">
      <c r="A22" s="152">
        <v>2</v>
      </c>
      <c r="B22" s="131"/>
      <c r="C22" s="167" t="s">
        <v>10</v>
      </c>
      <c r="D22" s="152" t="s">
        <v>11</v>
      </c>
      <c r="E22" s="152" t="s">
        <v>8</v>
      </c>
      <c r="F22" s="152">
        <v>1</v>
      </c>
      <c r="G22" s="152">
        <v>2014</v>
      </c>
      <c r="H22" s="163" t="s">
        <v>17</v>
      </c>
      <c r="I22" s="152">
        <v>15</v>
      </c>
      <c r="J22" s="152" t="s">
        <v>56</v>
      </c>
      <c r="K22" s="152">
        <v>3</v>
      </c>
      <c r="L22" s="152" t="s">
        <v>25</v>
      </c>
      <c r="M22" s="48" t="s">
        <v>168</v>
      </c>
      <c r="N22" s="48" t="s">
        <v>173</v>
      </c>
      <c r="O22" s="48" t="s">
        <v>191</v>
      </c>
      <c r="P22" s="51" t="s">
        <v>197</v>
      </c>
      <c r="Q22" s="50" t="s">
        <v>120</v>
      </c>
    </row>
    <row r="23" spans="1:17" ht="39" customHeight="1">
      <c r="A23" s="153"/>
      <c r="B23" s="131"/>
      <c r="C23" s="168"/>
      <c r="D23" s="153"/>
      <c r="E23" s="153"/>
      <c r="F23" s="153"/>
      <c r="G23" s="153"/>
      <c r="H23" s="164"/>
      <c r="I23" s="153"/>
      <c r="J23" s="153"/>
      <c r="K23" s="153"/>
      <c r="L23" s="153"/>
      <c r="M23" s="48" t="s">
        <v>169</v>
      </c>
      <c r="N23" s="48" t="s">
        <v>178</v>
      </c>
      <c r="O23" s="48" t="s">
        <v>191</v>
      </c>
      <c r="P23" s="51" t="s">
        <v>197</v>
      </c>
      <c r="Q23" s="50" t="s">
        <v>120</v>
      </c>
    </row>
    <row r="24" spans="1:17" ht="39" customHeight="1">
      <c r="A24" s="154"/>
      <c r="B24" s="131"/>
      <c r="C24" s="169"/>
      <c r="D24" s="154"/>
      <c r="E24" s="154"/>
      <c r="F24" s="154"/>
      <c r="G24" s="154"/>
      <c r="H24" s="165"/>
      <c r="I24" s="154"/>
      <c r="J24" s="154"/>
      <c r="K24" s="154"/>
      <c r="L24" s="154"/>
      <c r="M24" s="48" t="s">
        <v>171</v>
      </c>
      <c r="N24" s="48" t="s">
        <v>174</v>
      </c>
      <c r="O24" s="48" t="s">
        <v>191</v>
      </c>
      <c r="P24" s="51" t="s">
        <v>197</v>
      </c>
      <c r="Q24" s="50" t="s">
        <v>120</v>
      </c>
    </row>
    <row r="25" spans="1:17" ht="39" customHeight="1">
      <c r="A25" s="152">
        <v>3</v>
      </c>
      <c r="B25" s="131"/>
      <c r="C25" s="167" t="s">
        <v>26</v>
      </c>
      <c r="D25" s="152" t="s">
        <v>27</v>
      </c>
      <c r="E25" s="152" t="s">
        <v>8</v>
      </c>
      <c r="F25" s="152">
        <v>23</v>
      </c>
      <c r="G25" s="152">
        <v>2014</v>
      </c>
      <c r="H25" s="163" t="s">
        <v>17</v>
      </c>
      <c r="I25" s="152">
        <v>15</v>
      </c>
      <c r="J25" s="152" t="s">
        <v>56</v>
      </c>
      <c r="K25" s="152">
        <v>3</v>
      </c>
      <c r="L25" s="152" t="s">
        <v>18</v>
      </c>
      <c r="M25" s="48" t="s">
        <v>175</v>
      </c>
      <c r="N25" s="49" t="s">
        <v>173</v>
      </c>
      <c r="O25" s="48" t="s">
        <v>191</v>
      </c>
      <c r="P25" s="51" t="s">
        <v>197</v>
      </c>
      <c r="Q25" s="50" t="s">
        <v>120</v>
      </c>
    </row>
    <row r="26" spans="1:17" ht="39" customHeight="1">
      <c r="A26" s="153"/>
      <c r="B26" s="131"/>
      <c r="C26" s="168"/>
      <c r="D26" s="153"/>
      <c r="E26" s="153"/>
      <c r="F26" s="153"/>
      <c r="G26" s="153"/>
      <c r="H26" s="164"/>
      <c r="I26" s="153"/>
      <c r="J26" s="153"/>
      <c r="K26" s="153"/>
      <c r="L26" s="153"/>
      <c r="M26" s="48" t="s">
        <v>168</v>
      </c>
      <c r="N26" s="49" t="s">
        <v>173</v>
      </c>
      <c r="O26" s="48" t="s">
        <v>191</v>
      </c>
      <c r="P26" s="51" t="s">
        <v>197</v>
      </c>
      <c r="Q26" s="50" t="s">
        <v>120</v>
      </c>
    </row>
    <row r="27" spans="1:17" ht="39" customHeight="1">
      <c r="A27" s="154"/>
      <c r="B27" s="131"/>
      <c r="C27" s="169"/>
      <c r="D27" s="154"/>
      <c r="E27" s="154"/>
      <c r="F27" s="154"/>
      <c r="G27" s="154"/>
      <c r="H27" s="165"/>
      <c r="I27" s="154"/>
      <c r="J27" s="154"/>
      <c r="K27" s="154"/>
      <c r="L27" s="154"/>
      <c r="M27" s="49" t="s">
        <v>196</v>
      </c>
      <c r="N27" s="49" t="s">
        <v>174</v>
      </c>
      <c r="O27" s="49" t="s">
        <v>191</v>
      </c>
      <c r="P27" s="51" t="s">
        <v>197</v>
      </c>
      <c r="Q27" s="51" t="s">
        <v>120</v>
      </c>
    </row>
    <row r="28" spans="1:17" ht="23.25" customHeight="1"/>
    <row r="29" spans="1:17" ht="23.25" customHeight="1">
      <c r="A29" s="2" t="s">
        <v>48</v>
      </c>
      <c r="B29" s="1" t="s">
        <v>187</v>
      </c>
      <c r="C29" s="1"/>
      <c r="D29" s="1"/>
      <c r="E29" s="1"/>
      <c r="F29" s="1"/>
      <c r="H29" s="60" t="s">
        <v>120</v>
      </c>
    </row>
    <row r="30" spans="1:17" ht="23.25" customHeight="1">
      <c r="A30" s="2" t="s">
        <v>50</v>
      </c>
      <c r="B30" s="1" t="s">
        <v>182</v>
      </c>
      <c r="C30" s="1"/>
      <c r="D30" s="1"/>
      <c r="E30" s="1"/>
      <c r="F30" s="1"/>
      <c r="H30" s="60" t="s">
        <v>122</v>
      </c>
    </row>
    <row r="31" spans="1:17" ht="23.25" customHeight="1">
      <c r="A31" s="2"/>
      <c r="B31" s="1" t="s">
        <v>195</v>
      </c>
      <c r="C31" s="1"/>
      <c r="D31" s="1"/>
      <c r="E31" s="1"/>
      <c r="F31" s="1"/>
      <c r="H31" s="60"/>
    </row>
    <row r="32" spans="1:17" ht="23.25" customHeight="1">
      <c r="A32" s="2" t="s">
        <v>92</v>
      </c>
      <c r="B32" s="1" t="s">
        <v>188</v>
      </c>
    </row>
    <row r="33" spans="1:15" ht="23.25" customHeight="1">
      <c r="A33" s="2" t="s">
        <v>93</v>
      </c>
      <c r="B33" s="1" t="s">
        <v>199</v>
      </c>
    </row>
    <row r="34" spans="1:15" ht="23.25" customHeight="1">
      <c r="A34" s="2"/>
      <c r="B34" s="1"/>
    </row>
    <row r="35" spans="1:15" ht="13.5" customHeight="1">
      <c r="B35" s="33" t="s">
        <v>189</v>
      </c>
      <c r="H35" s="12" t="s">
        <v>177</v>
      </c>
      <c r="I35" s="12"/>
      <c r="M35" s="12" t="s">
        <v>190</v>
      </c>
      <c r="N35" s="12"/>
      <c r="O35" s="12"/>
    </row>
    <row r="36" spans="1:15" ht="13.5" customHeight="1"/>
    <row r="37" spans="1:15" ht="27" customHeight="1">
      <c r="B37" t="s">
        <v>60</v>
      </c>
      <c r="H37" t="s">
        <v>60</v>
      </c>
      <c r="M37" t="s">
        <v>63</v>
      </c>
    </row>
    <row r="38" spans="1:15" ht="27" customHeight="1">
      <c r="B38" t="s">
        <v>61</v>
      </c>
      <c r="H38" t="s">
        <v>61</v>
      </c>
    </row>
    <row r="39" spans="1:15" ht="27" customHeight="1">
      <c r="B39" t="s">
        <v>62</v>
      </c>
      <c r="H39" t="s">
        <v>62</v>
      </c>
    </row>
    <row r="40" spans="1:15" ht="13.5" customHeight="1"/>
    <row r="41" spans="1:15" ht="13.5" customHeight="1">
      <c r="B41" s="12"/>
    </row>
    <row r="42" spans="1:15" ht="13.5" customHeight="1">
      <c r="B42" s="12" t="s">
        <v>108</v>
      </c>
      <c r="H42" s="12"/>
    </row>
    <row r="43" spans="1:15" ht="13.5" customHeight="1"/>
    <row r="44" spans="1:15" ht="27" customHeight="1">
      <c r="B44" t="s">
        <v>63</v>
      </c>
    </row>
    <row r="45" spans="1:15" ht="27" customHeight="1"/>
    <row r="46" spans="1:15" ht="27" customHeight="1"/>
  </sheetData>
  <mergeCells count="56">
    <mergeCell ref="L19:L21"/>
    <mergeCell ref="L22:L24"/>
    <mergeCell ref="L25:L27"/>
    <mergeCell ref="K15:K17"/>
    <mergeCell ref="K22:K24"/>
    <mergeCell ref="K25:K27"/>
    <mergeCell ref="K19:K21"/>
    <mergeCell ref="H25:H27"/>
    <mergeCell ref="I25:I27"/>
    <mergeCell ref="J25:J27"/>
    <mergeCell ref="A25:A27"/>
    <mergeCell ref="C25:C27"/>
    <mergeCell ref="D25:D27"/>
    <mergeCell ref="E25:E27"/>
    <mergeCell ref="F25:F27"/>
    <mergeCell ref="B19:B27"/>
    <mergeCell ref="F22:F24"/>
    <mergeCell ref="G22:G24"/>
    <mergeCell ref="G25:G27"/>
    <mergeCell ref="H22:H24"/>
    <mergeCell ref="I22:I24"/>
    <mergeCell ref="J22:J24"/>
    <mergeCell ref="A22:A24"/>
    <mergeCell ref="A19:A21"/>
    <mergeCell ref="C19:C21"/>
    <mergeCell ref="D19:D21"/>
    <mergeCell ref="E19:E21"/>
    <mergeCell ref="F19:F21"/>
    <mergeCell ref="G19:G21"/>
    <mergeCell ref="H19:H21"/>
    <mergeCell ref="I19:I21"/>
    <mergeCell ref="J19:J21"/>
    <mergeCell ref="C22:C24"/>
    <mergeCell ref="D22:D24"/>
    <mergeCell ref="E22:E24"/>
    <mergeCell ref="D16:D17"/>
    <mergeCell ref="E16:E17"/>
    <mergeCell ref="F16:F17"/>
    <mergeCell ref="B15:B17"/>
    <mergeCell ref="C15:G15"/>
    <mergeCell ref="Q16:Q17"/>
    <mergeCell ref="M15:Q15"/>
    <mergeCell ref="A5:Q5"/>
    <mergeCell ref="P16:P17"/>
    <mergeCell ref="A15:A17"/>
    <mergeCell ref="L15:L17"/>
    <mergeCell ref="N16:N17"/>
    <mergeCell ref="O16:O17"/>
    <mergeCell ref="A6:Q6"/>
    <mergeCell ref="M16:M17"/>
    <mergeCell ref="G16:G17"/>
    <mergeCell ref="H16:H17"/>
    <mergeCell ref="I16:I17"/>
    <mergeCell ref="J16:J17"/>
    <mergeCell ref="H15:J15"/>
    <mergeCell ref="C16:C17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1EF0CC9-B249-4EFA-8CF4-E0709A1F50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10</vt:i4>
      </vt:variant>
    </vt:vector>
  </HeadingPairs>
  <TitlesOfParts>
    <vt:vector size="19" baseType="lpstr">
      <vt:lpstr>Numeracja dokumentów</vt:lpstr>
      <vt:lpstr>Wycena SOI PRZYKŁAD</vt:lpstr>
      <vt:lpstr>Oferta wykonawcy -CALOŚC -zal 1</vt:lpstr>
      <vt:lpstr>Oferta wykonawcy PRZYKŁAD</vt:lpstr>
      <vt:lpstr>Wzór Harmonogramu WZÓR-zal 3</vt:lpstr>
      <vt:lpstr>Wzór Harmonogramu PRZYKŁAD</vt:lpstr>
      <vt:lpstr>Zest do fakt konserw PRZYKŁAD</vt:lpstr>
      <vt:lpstr>Zest do fakt naprawy PRZYKŁAD</vt:lpstr>
      <vt:lpstr>Raport PRZYKŁAD</vt:lpstr>
      <vt:lpstr>'Oferta wykonawcy -CALOŚC -zal 1'!Obszar_wydruku</vt:lpstr>
      <vt:lpstr>'Wzór Harmonogramu WZÓR-zal 3'!Obszar_wydruku</vt:lpstr>
      <vt:lpstr>'Oferta wykonawcy -CALOŚC -zal 1'!Tytuły_wydruku</vt:lpstr>
      <vt:lpstr>'Oferta wykonawcy PRZYKŁAD'!Tytuły_wydruku</vt:lpstr>
      <vt:lpstr>'Raport PRZYKŁAD'!Tytuły_wydruku</vt:lpstr>
      <vt:lpstr>'Wycena SOI PRZYKŁAD'!Tytuły_wydruku</vt:lpstr>
      <vt:lpstr>'Wzór Harmonogramu PRZYKŁAD'!Tytuły_wydruku</vt:lpstr>
      <vt:lpstr>'Wzór Harmonogramu WZÓR-zal 3'!Tytuły_wydruku</vt:lpstr>
      <vt:lpstr>'Zest do fakt konserw PRZYKŁAD'!Tytuły_wydruku</vt:lpstr>
      <vt:lpstr>'Zest do fakt naprawy PRZYKŁAD'!Tytuły_wydruku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nr 2 do SWZ</dc:title>
  <dc:creator>Łukasz;SZP</dc:creator>
  <cp:lastModifiedBy>Kandut Magdalena</cp:lastModifiedBy>
  <cp:lastPrinted>2019-11-26T06:34:39Z</cp:lastPrinted>
  <dcterms:created xsi:type="dcterms:W3CDTF">2019-02-10T16:20:29Z</dcterms:created>
  <dcterms:modified xsi:type="dcterms:W3CDTF">2025-04-08T12:33:15Z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ed0c7e3d-1a91-47a4-a8f4-a5c9fd7a6cc4</vt:lpwstr>
  </property>
  <property fmtid="{D5CDD505-2E9C-101B-9397-08002B2CF9AE}" pid="3" name="bjSaver">
    <vt:lpwstr>tsNYqQyv1v9NzcrNpDVVbbwdecQrovIN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Łukasz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10.49.198.85</vt:lpwstr>
  </property>
</Properties>
</file>