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usquetaires.sharepoint.com/sites/ZAKUPYNIEKOMERCYJNE/Documents partages/General/PROJEKTY 2024/PAWEŁ/3. USŁUGI/3.A08 RECYKLING OPAKOWAŃ I SPRZĘTU 2025/ZAPYTANIE OFERTOWE/"/>
    </mc:Choice>
  </mc:AlternateContent>
  <xr:revisionPtr revIDLastSave="211" documentId="8_{17E1F840-444C-45BC-8666-AF791CD64AE9}" xr6:coauthVersionLast="47" xr6:coauthVersionMax="47" xr10:uidLastSave="{1BD9CCF2-6726-4392-BDD9-99ABDD7549A5}"/>
  <bookViews>
    <workbookView xWindow="-108" yWindow="-108" windowWidth="23256" windowHeight="12576" tabRatio="905" xr2:uid="{00000000-000D-0000-FFFF-FFFF00000000}"/>
  </bookViews>
  <sheets>
    <sheet name="opakowania SCA PR" sheetId="15" r:id="rId1"/>
    <sheet name="opakowania MGI" sheetId="18" r:id="rId2"/>
    <sheet name="opakowania MGI Logistyka" sheetId="19" r:id="rId3"/>
    <sheet name="opakowania Baza Poznańska" sheetId="20" r:id="rId4"/>
    <sheet name="sprzęt MGI" sheetId="17" r:id="rId5"/>
    <sheet name="sprzęt SCA PR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1" l="1"/>
  <c r="G5" i="21"/>
  <c r="D5" i="17"/>
  <c r="D4" i="17"/>
  <c r="D3" i="17"/>
  <c r="D5" i="21" l="1"/>
  <c r="D4" i="21"/>
  <c r="D3" i="21"/>
  <c r="G3" i="21" l="1"/>
  <c r="G17" i="20"/>
  <c r="C16" i="20"/>
  <c r="E16" i="20" s="1"/>
  <c r="C13" i="20"/>
  <c r="E13" i="20" s="1"/>
  <c r="G10" i="20"/>
  <c r="E9" i="20"/>
  <c r="G9" i="20" s="1"/>
  <c r="E8" i="20"/>
  <c r="G8" i="20" s="1"/>
  <c r="E7" i="20"/>
  <c r="G7" i="20" s="1"/>
  <c r="E6" i="20"/>
  <c r="G6" i="20" s="1"/>
  <c r="E5" i="20"/>
  <c r="G5" i="20" s="1"/>
  <c r="E4" i="20"/>
  <c r="G17" i="19"/>
  <c r="C16" i="19"/>
  <c r="E16" i="19" s="1"/>
  <c r="C13" i="19"/>
  <c r="E13" i="19" s="1"/>
  <c r="G10" i="19"/>
  <c r="E9" i="19"/>
  <c r="G9" i="19" s="1"/>
  <c r="E8" i="19"/>
  <c r="G8" i="19" s="1"/>
  <c r="E7" i="19"/>
  <c r="G7" i="19" s="1"/>
  <c r="E6" i="19"/>
  <c r="G6" i="19" s="1"/>
  <c r="E5" i="19"/>
  <c r="G5" i="19" s="1"/>
  <c r="E4" i="19"/>
  <c r="G17" i="18"/>
  <c r="C16" i="18"/>
  <c r="E16" i="18" s="1"/>
  <c r="C13" i="18"/>
  <c r="E13" i="18" s="1"/>
  <c r="G10" i="18"/>
  <c r="E9" i="18"/>
  <c r="G9" i="18" s="1"/>
  <c r="E8" i="18"/>
  <c r="G8" i="18" s="1"/>
  <c r="E7" i="18"/>
  <c r="G7" i="18" s="1"/>
  <c r="E6" i="18"/>
  <c r="G6" i="18" s="1"/>
  <c r="E5" i="18"/>
  <c r="G5" i="18" s="1"/>
  <c r="E4" i="18"/>
  <c r="G5" i="17"/>
  <c r="G4" i="17"/>
  <c r="G3" i="17"/>
  <c r="G6" i="17" l="1"/>
  <c r="E11" i="20"/>
  <c r="C21" i="18"/>
  <c r="G6" i="21"/>
  <c r="C21" i="20"/>
  <c r="E14" i="20"/>
  <c r="G14" i="20" s="1"/>
  <c r="G4" i="20"/>
  <c r="C21" i="19"/>
  <c r="E11" i="19"/>
  <c r="E14" i="19" s="1"/>
  <c r="G14" i="19" s="1"/>
  <c r="G4" i="19"/>
  <c r="G4" i="18"/>
  <c r="E11" i="18"/>
  <c r="E14" i="18" s="1"/>
  <c r="G14" i="18" s="1"/>
  <c r="G18" i="20" l="1"/>
  <c r="G18" i="19"/>
  <c r="G19" i="19" s="1"/>
  <c r="G20" i="19" s="1"/>
  <c r="G19" i="20"/>
  <c r="G18" i="18"/>
  <c r="G20" i="20" l="1"/>
  <c r="G19" i="18"/>
  <c r="G20" i="18" s="1"/>
  <c r="G10" i="15"/>
  <c r="G17" i="15" l="1"/>
  <c r="C16" i="15"/>
  <c r="E16" i="15" s="1"/>
  <c r="C13" i="15"/>
  <c r="E13" i="15" s="1"/>
  <c r="E9" i="15"/>
  <c r="E8" i="15"/>
  <c r="E7" i="15"/>
  <c r="E6" i="15"/>
  <c r="E5" i="15"/>
  <c r="E4" i="15"/>
  <c r="G6" i="15" l="1"/>
  <c r="G9" i="15"/>
  <c r="G7" i="15"/>
  <c r="C21" i="15"/>
  <c r="G5" i="15"/>
  <c r="E11" i="15"/>
  <c r="E14" i="15" s="1"/>
  <c r="G8" i="15"/>
  <c r="G4" i="15"/>
  <c r="G14" i="15" l="1"/>
  <c r="G18" i="15" s="1"/>
  <c r="G19" i="15" l="1"/>
  <c r="G20" i="15" s="1"/>
</calcChain>
</file>

<file path=xl/sharedStrings.xml><?xml version="1.0" encoding="utf-8"?>
<sst xmlns="http://schemas.openxmlformats.org/spreadsheetml/2006/main" count="164" uniqueCount="40">
  <si>
    <t>Opakowania z tworzyw sztucznych</t>
  </si>
  <si>
    <t>Opakowania z aluminium</t>
  </si>
  <si>
    <t>Opakowania z drewna</t>
  </si>
  <si>
    <t>Lp.</t>
  </si>
  <si>
    <t>Rodzaj opakowania</t>
  </si>
  <si>
    <t>Masa opakowań do recyklingu (kg)</t>
  </si>
  <si>
    <t>Opłata recyklingowa (netto) zł/kg</t>
  </si>
  <si>
    <t>Wartość wynagrodzenia Organizacji Odzysku (netto) zł</t>
  </si>
  <si>
    <t>Opakowania z papieru i z tektury</t>
  </si>
  <si>
    <t>Opakowania ze szkła gospodarczego</t>
  </si>
  <si>
    <t>Opakowania ze stali</t>
  </si>
  <si>
    <t>Pozostałe opakowania</t>
  </si>
  <si>
    <t>xxx</t>
  </si>
  <si>
    <t>Suma opakowań poddanych recyklingowi:</t>
  </si>
  <si>
    <t>Opłata za recyklingu (netto) zł/kg</t>
  </si>
  <si>
    <t>Opakowania razem</t>
  </si>
  <si>
    <t>Opakowania do recyklingu:</t>
  </si>
  <si>
    <t>Masa opakowań do odzysku (kg)</t>
  </si>
  <si>
    <t>Opłata za odzysk (netto) zł/kg</t>
  </si>
  <si>
    <t>Opakowania do odzysku:</t>
  </si>
  <si>
    <t>Obowiązek razem:</t>
  </si>
  <si>
    <t>Publiczne kampanie edukacyjne 5,0 % wartości umowy</t>
  </si>
  <si>
    <t>Umowa całość:</t>
  </si>
  <si>
    <t>Ustawowy poziom recyklingu na rok 2024</t>
  </si>
  <si>
    <r>
      <t xml:space="preserve">Masa opakowań wprowadzona na rynek w </t>
    </r>
    <r>
      <rPr>
        <b/>
        <sz val="8"/>
        <rFont val="Arial CE"/>
        <charset val="238"/>
      </rPr>
      <t>2023</t>
    </r>
    <r>
      <rPr>
        <sz val="8"/>
        <rFont val="Arial CE"/>
        <family val="2"/>
        <charset val="238"/>
      </rPr>
      <t>r. (kg)</t>
    </r>
  </si>
  <si>
    <t>Ustawowy poziom odzysku na rok 2024</t>
  </si>
  <si>
    <t>PROPOZYCJE STAWEK</t>
  </si>
  <si>
    <t>Rodzaj sprzętu</t>
  </si>
  <si>
    <t>masa do zebrania</t>
  </si>
  <si>
    <t>LED</t>
  </si>
  <si>
    <t>Sprzęt wielkogabarytowy</t>
  </si>
  <si>
    <t>Sprzęt małogabarytowy</t>
  </si>
  <si>
    <t>łącznie</t>
  </si>
  <si>
    <r>
      <t xml:space="preserve">Ustawowy poziom recyklingu na rok </t>
    </r>
    <r>
      <rPr>
        <b/>
        <sz val="8"/>
        <rFont val="Arial CE"/>
        <charset val="238"/>
      </rPr>
      <t>2025</t>
    </r>
  </si>
  <si>
    <t>masa 2023</t>
  </si>
  <si>
    <t>poziom recyklingu 2025</t>
  </si>
  <si>
    <t>opłata obowiazku 2025</t>
  </si>
  <si>
    <t>za wprowadzenie 2025</t>
  </si>
  <si>
    <t>wartość opłat</t>
  </si>
  <si>
    <t>PROSZĘ WYPEŁNIĆ TYLKO ŻÓŁTE POLA !!!!!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</si>
</sst>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%"/>
    <numFmt numFmtId="167" formatCode="#,##0.00\ &quot;zł&quot;"/>
  </numFmts>
  <fonts count="33" x14ac:knownFonts="1">
    <font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Tahoma"/>
      <family val="2"/>
      <charset val="238"/>
    </font>
    <font>
      <b/>
      <sz val="13"/>
      <color theme="3"/>
      <name val="Tahoma"/>
      <family val="2"/>
      <charset val="238"/>
    </font>
    <font>
      <b/>
      <sz val="11"/>
      <color theme="3"/>
      <name val="Tahoma"/>
      <family val="2"/>
      <charset val="238"/>
    </font>
    <font>
      <sz val="8"/>
      <color rgb="FF006100"/>
      <name val="Tahoma"/>
      <family val="2"/>
      <charset val="238"/>
    </font>
    <font>
      <sz val="8"/>
      <color rgb="FF9C0006"/>
      <name val="Tahoma"/>
      <family val="2"/>
      <charset val="238"/>
    </font>
    <font>
      <sz val="8"/>
      <color rgb="FF9C6500"/>
      <name val="Tahoma"/>
      <family val="2"/>
      <charset val="238"/>
    </font>
    <font>
      <sz val="8"/>
      <color rgb="FF3F3F76"/>
      <name val="Tahoma"/>
      <family val="2"/>
      <charset val="238"/>
    </font>
    <font>
      <b/>
      <sz val="8"/>
      <color rgb="FF3F3F3F"/>
      <name val="Tahoma"/>
      <family val="2"/>
      <charset val="238"/>
    </font>
    <font>
      <b/>
      <sz val="8"/>
      <color rgb="FFFA7D00"/>
      <name val="Tahoma"/>
      <family val="2"/>
      <charset val="238"/>
    </font>
    <font>
      <sz val="8"/>
      <color rgb="FFFA7D00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rgb="FFFF0000"/>
      <name val="Tahoma"/>
      <family val="2"/>
      <charset val="238"/>
    </font>
    <font>
      <i/>
      <sz val="8"/>
      <color rgb="FF7F7F7F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sz val="12"/>
      <color indexed="9"/>
      <name val="Arial CE"/>
      <charset val="238"/>
    </font>
    <font>
      <sz val="12"/>
      <color theme="1"/>
      <name val="Arial"/>
      <family val="2"/>
      <charset val="238"/>
    </font>
    <font>
      <b/>
      <sz val="10"/>
      <name val="Arial CE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i/>
      <sz val="12"/>
      <name val="Arial CE"/>
      <charset val="238"/>
    </font>
    <font>
      <b/>
      <sz val="8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0" xfId="0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0" fillId="0" borderId="10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9" fontId="21" fillId="0" borderId="10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/>
    </xf>
    <xf numFmtId="3" fontId="22" fillId="0" borderId="10" xfId="0" applyNumberFormat="1" applyFont="1" applyBorder="1" applyAlignment="1">
      <alignment horizontal="center" vertical="center"/>
    </xf>
    <xf numFmtId="166" fontId="22" fillId="0" borderId="10" xfId="0" applyNumberFormat="1" applyFont="1" applyBorder="1" applyAlignment="1">
      <alignment horizontal="center" vertical="center"/>
    </xf>
    <xf numFmtId="165" fontId="22" fillId="0" borderId="10" xfId="0" applyNumberFormat="1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right" vertical="center"/>
    </xf>
    <xf numFmtId="9" fontId="22" fillId="0" borderId="10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24" fillId="0" borderId="0" xfId="0" applyFont="1" applyAlignment="1">
      <alignment horizontal="left"/>
    </xf>
    <xf numFmtId="167" fontId="25" fillId="0" borderId="0" xfId="0" applyNumberFormat="1" applyFont="1"/>
    <xf numFmtId="2" fontId="0" fillId="0" borderId="0" xfId="0" applyNumberFormat="1" applyAlignment="1">
      <alignment horizontal="center"/>
    </xf>
    <xf numFmtId="0" fontId="20" fillId="0" borderId="0" xfId="0" applyFont="1"/>
    <xf numFmtId="0" fontId="27" fillId="0" borderId="10" xfId="0" applyFont="1" applyBorder="1" applyAlignment="1">
      <alignment horizontal="left" vertical="center"/>
    </xf>
    <xf numFmtId="3" fontId="23" fillId="0" borderId="10" xfId="0" applyNumberFormat="1" applyFont="1" applyBorder="1" applyAlignment="1">
      <alignment horizontal="center" vertical="center"/>
    </xf>
    <xf numFmtId="4" fontId="28" fillId="34" borderId="10" xfId="0" applyNumberFormat="1" applyFont="1" applyFill="1" applyBorder="1" applyAlignment="1">
      <alignment horizontal="right" vertical="center"/>
    </xf>
    <xf numFmtId="4" fontId="29" fillId="0" borderId="1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22" fillId="0" borderId="10" xfId="0" applyNumberFormat="1" applyFont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 wrapText="1"/>
    </xf>
    <xf numFmtId="3" fontId="30" fillId="0" borderId="10" xfId="0" applyNumberFormat="1" applyFont="1" applyBorder="1" applyAlignment="1">
      <alignment horizontal="center" vertical="center"/>
    </xf>
    <xf numFmtId="166" fontId="30" fillId="0" borderId="10" xfId="0" applyNumberFormat="1" applyFont="1" applyBorder="1" applyAlignment="1">
      <alignment horizontal="center" vertical="center"/>
    </xf>
    <xf numFmtId="9" fontId="0" fillId="0" borderId="0" xfId="42" applyFont="1" applyBorder="1"/>
    <xf numFmtId="164" fontId="26" fillId="33" borderId="10" xfId="0" applyNumberFormat="1" applyFont="1" applyFill="1" applyBorder="1" applyAlignment="1">
      <alignment horizontal="center" vertical="center"/>
    </xf>
    <xf numFmtId="164" fontId="22" fillId="33" borderId="10" xfId="0" applyNumberFormat="1" applyFont="1" applyFill="1" applyBorder="1" applyAlignment="1">
      <alignment horizontal="center" vertical="center"/>
    </xf>
    <xf numFmtId="0" fontId="32" fillId="0" borderId="10" xfId="0" applyFont="1" applyBorder="1"/>
    <xf numFmtId="0" fontId="0" fillId="0" borderId="14" xfId="0" applyBorder="1"/>
    <xf numFmtId="0" fontId="32" fillId="0" borderId="12" xfId="0" applyFont="1" applyBorder="1"/>
    <xf numFmtId="0" fontId="32" fillId="0" borderId="15" xfId="0" applyFont="1" applyBorder="1"/>
    <xf numFmtId="0" fontId="32" fillId="0" borderId="10" xfId="0" applyFont="1" applyBorder="1" applyAlignment="1">
      <alignment wrapText="1"/>
    </xf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2" fontId="0" fillId="0" borderId="10" xfId="0" applyNumberFormat="1" applyBorder="1"/>
    <xf numFmtId="9" fontId="0" fillId="0" borderId="10" xfId="0" applyNumberFormat="1" applyBorder="1"/>
    <xf numFmtId="4" fontId="30" fillId="0" borderId="10" xfId="0" applyNumberFormat="1" applyFont="1" applyBorder="1" applyAlignment="1">
      <alignment horizontal="center" vertical="center"/>
    </xf>
    <xf numFmtId="3" fontId="30" fillId="35" borderId="10" xfId="0" applyNumberFormat="1" applyFont="1" applyFill="1" applyBorder="1" applyAlignment="1">
      <alignment horizontal="center" vertical="center"/>
    </xf>
    <xf numFmtId="0" fontId="20" fillId="33" borderId="0" xfId="0" applyFont="1" applyFill="1"/>
    <xf numFmtId="2" fontId="0" fillId="33" borderId="10" xfId="0" applyNumberFormat="1" applyFill="1" applyBorder="1" applyAlignment="1">
      <alignment horizontal="center"/>
    </xf>
    <xf numFmtId="165" fontId="0" fillId="33" borderId="10" xfId="0" applyNumberFormat="1" applyFill="1" applyBorder="1" applyAlignment="1">
      <alignment horizontal="center"/>
    </xf>
    <xf numFmtId="165" fontId="0" fillId="33" borderId="12" xfId="0" applyNumberFormat="1" applyFill="1" applyBorder="1" applyAlignment="1">
      <alignment horizontal="center"/>
    </xf>
    <xf numFmtId="164" fontId="26" fillId="0" borderId="10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3" fontId="18" fillId="0" borderId="13" xfId="0" applyNumberFormat="1" applyFont="1" applyBorder="1" applyAlignment="1">
      <alignment horizontal="center" vertical="center"/>
    </xf>
    <xf numFmtId="3" fontId="18" fillId="0" borderId="11" xfId="0" applyNumberFormat="1" applyFont="1" applyBorder="1" applyAlignment="1">
      <alignment horizontal="center" vertical="center"/>
    </xf>
    <xf numFmtId="2" fontId="23" fillId="0" borderId="13" xfId="0" applyNumberFormat="1" applyFont="1" applyBorder="1" applyAlignment="1">
      <alignment horizontal="right" vertical="center"/>
    </xf>
    <xf numFmtId="2" fontId="23" fillId="0" borderId="11" xfId="0" applyNumberFormat="1" applyFont="1" applyBorder="1" applyAlignment="1">
      <alignment horizontal="right" vertical="center"/>
    </xf>
    <xf numFmtId="0" fontId="20" fillId="33" borderId="16" xfId="0" applyFont="1" applyFill="1" applyBorder="1" applyAlignment="1">
      <alignment horizontal="center"/>
    </xf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Procentowy" xfId="42" builtinId="5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E2986-107B-4EA8-94AE-BF5926B2AD57}">
  <dimension ref="A1:H23"/>
  <sheetViews>
    <sheetView tabSelected="1" topLeftCell="B1" zoomScale="90" zoomScaleNormal="90" workbookViewId="0">
      <pane ySplit="2" topLeftCell="A3" activePane="bottomLeft" state="frozen"/>
      <selection activeCell="Y1" sqref="Y1"/>
      <selection pane="bottomLeft" activeCell="J9" sqref="J9"/>
    </sheetView>
  </sheetViews>
  <sheetFormatPr defaultRowHeight="10.199999999999999" x14ac:dyDescent="0.2"/>
  <cols>
    <col min="1" max="1" width="3.42578125" bestFit="1" customWidth="1"/>
    <col min="2" max="2" width="97.140625" customWidth="1"/>
    <col min="3" max="3" width="15.140625" customWidth="1"/>
    <col min="4" max="4" width="12.7109375" customWidth="1"/>
    <col min="5" max="5" width="17.140625" customWidth="1"/>
    <col min="6" max="6" width="13.42578125" customWidth="1"/>
    <col min="7" max="7" width="24.7109375" bestFit="1" customWidth="1"/>
    <col min="8" max="8" width="6.28515625" customWidth="1"/>
  </cols>
  <sheetData>
    <row r="1" spans="1:8" ht="17.399999999999999" x14ac:dyDescent="0.3">
      <c r="A1" s="21"/>
      <c r="B1" s="45" t="s">
        <v>39</v>
      </c>
      <c r="C1" s="21"/>
      <c r="D1" s="21"/>
      <c r="E1" s="21"/>
      <c r="F1" s="21"/>
      <c r="G1" s="21"/>
    </row>
    <row r="2" spans="1:8" ht="37.799999999999997" customHeight="1" x14ac:dyDescent="0.2">
      <c r="A2" s="2"/>
      <c r="F2" s="52" t="s">
        <v>26</v>
      </c>
      <c r="G2" s="53"/>
      <c r="H2" s="26"/>
    </row>
    <row r="3" spans="1:8" ht="40.799999999999997" x14ac:dyDescent="0.2">
      <c r="A3" s="4" t="s">
        <v>3</v>
      </c>
      <c r="B3" s="5" t="s">
        <v>4</v>
      </c>
      <c r="C3" s="7" t="s">
        <v>24</v>
      </c>
      <c r="D3" s="8" t="s">
        <v>33</v>
      </c>
      <c r="E3" s="7" t="s">
        <v>5</v>
      </c>
      <c r="F3" s="6" t="s">
        <v>6</v>
      </c>
      <c r="G3" s="9" t="s">
        <v>7</v>
      </c>
    </row>
    <row r="4" spans="1:8" ht="15.6" x14ac:dyDescent="0.2">
      <c r="A4" s="4">
        <v>1</v>
      </c>
      <c r="B4" s="10" t="s">
        <v>8</v>
      </c>
      <c r="C4" s="29">
        <v>1826572</v>
      </c>
      <c r="D4" s="30">
        <v>0.75</v>
      </c>
      <c r="E4" s="11">
        <f>C4*D4</f>
        <v>1369929</v>
      </c>
      <c r="F4" s="32"/>
      <c r="G4" s="14">
        <f t="shared" ref="G4:G10" si="0">E4*F4</f>
        <v>0</v>
      </c>
      <c r="H4" s="31"/>
    </row>
    <row r="5" spans="1:8" ht="15.6" x14ac:dyDescent="0.2">
      <c r="A5" s="4">
        <v>2</v>
      </c>
      <c r="B5" s="10" t="s">
        <v>0</v>
      </c>
      <c r="C5" s="29">
        <v>1532507</v>
      </c>
      <c r="D5" s="30">
        <v>0.5</v>
      </c>
      <c r="E5" s="11">
        <f>C5*D5</f>
        <v>766253.5</v>
      </c>
      <c r="F5" s="32"/>
      <c r="G5" s="14">
        <f t="shared" si="0"/>
        <v>0</v>
      </c>
    </row>
    <row r="6" spans="1:8" ht="15.6" x14ac:dyDescent="0.2">
      <c r="A6" s="4">
        <v>3</v>
      </c>
      <c r="B6" s="10" t="s">
        <v>9</v>
      </c>
      <c r="C6" s="29">
        <v>1134947</v>
      </c>
      <c r="D6" s="30">
        <v>0.7</v>
      </c>
      <c r="E6" s="11">
        <f t="shared" ref="E6:E9" si="1">C6*D6</f>
        <v>794462.89999999991</v>
      </c>
      <c r="F6" s="32"/>
      <c r="G6" s="14">
        <f t="shared" si="0"/>
        <v>0</v>
      </c>
    </row>
    <row r="7" spans="1:8" ht="15.6" x14ac:dyDescent="0.2">
      <c r="A7" s="4">
        <v>4</v>
      </c>
      <c r="B7" s="10" t="s">
        <v>10</v>
      </c>
      <c r="C7" s="29">
        <v>283574</v>
      </c>
      <c r="D7" s="30">
        <v>0.7</v>
      </c>
      <c r="E7" s="11">
        <f t="shared" si="1"/>
        <v>198501.8</v>
      </c>
      <c r="F7" s="32"/>
      <c r="G7" s="14">
        <f t="shared" si="0"/>
        <v>0</v>
      </c>
    </row>
    <row r="8" spans="1:8" ht="15.6" x14ac:dyDescent="0.2">
      <c r="A8" s="4">
        <v>5</v>
      </c>
      <c r="B8" s="10" t="s">
        <v>1</v>
      </c>
      <c r="C8" s="29">
        <v>35642</v>
      </c>
      <c r="D8" s="30">
        <v>0.51</v>
      </c>
      <c r="E8" s="11">
        <f t="shared" si="1"/>
        <v>18177.420000000002</v>
      </c>
      <c r="F8" s="32"/>
      <c r="G8" s="14">
        <f t="shared" si="0"/>
        <v>0</v>
      </c>
    </row>
    <row r="9" spans="1:8" ht="15.6" x14ac:dyDescent="0.2">
      <c r="A9" s="4">
        <v>6</v>
      </c>
      <c r="B9" s="10" t="s">
        <v>2</v>
      </c>
      <c r="C9" s="29">
        <v>103196</v>
      </c>
      <c r="D9" s="30">
        <v>0.25</v>
      </c>
      <c r="E9" s="11">
        <f t="shared" si="1"/>
        <v>25799</v>
      </c>
      <c r="F9" s="32"/>
      <c r="G9" s="14">
        <f t="shared" si="0"/>
        <v>0</v>
      </c>
    </row>
    <row r="10" spans="1:8" ht="15.6" x14ac:dyDescent="0.2">
      <c r="A10" s="4">
        <v>7</v>
      </c>
      <c r="B10" s="10" t="s">
        <v>11</v>
      </c>
      <c r="C10" s="29">
        <v>3909</v>
      </c>
      <c r="D10" s="30" t="s">
        <v>12</v>
      </c>
      <c r="E10" s="11"/>
      <c r="F10" s="32"/>
      <c r="G10" s="14">
        <f t="shared" si="0"/>
        <v>0</v>
      </c>
    </row>
    <row r="11" spans="1:8" ht="15.6" x14ac:dyDescent="0.2">
      <c r="A11" s="4"/>
      <c r="B11" s="22" t="s">
        <v>13</v>
      </c>
      <c r="C11" s="11"/>
      <c r="D11" s="15"/>
      <c r="E11" s="23">
        <f>SUM(E4:E9)</f>
        <v>3173123.6199999996</v>
      </c>
      <c r="F11" s="27"/>
      <c r="G11" s="14"/>
    </row>
    <row r="12" spans="1:8" ht="40.799999999999997" x14ac:dyDescent="0.2">
      <c r="A12" s="4"/>
      <c r="B12" s="10"/>
      <c r="C12" s="11"/>
      <c r="D12" s="8" t="s">
        <v>23</v>
      </c>
      <c r="E12" s="7" t="s">
        <v>5</v>
      </c>
      <c r="F12" s="28" t="s">
        <v>14</v>
      </c>
      <c r="G12" s="14"/>
    </row>
    <row r="13" spans="1:8" ht="15" x14ac:dyDescent="0.2">
      <c r="A13" s="4">
        <v>1</v>
      </c>
      <c r="B13" s="10" t="s">
        <v>15</v>
      </c>
      <c r="C13" s="11">
        <f>SUM(C4:C10)</f>
        <v>4920347</v>
      </c>
      <c r="D13" s="12">
        <v>0.65</v>
      </c>
      <c r="E13" s="11">
        <f>C13*D13</f>
        <v>3198225.5500000003</v>
      </c>
      <c r="F13" s="27" t="s">
        <v>12</v>
      </c>
      <c r="G13" s="14"/>
    </row>
    <row r="14" spans="1:8" ht="15.6" x14ac:dyDescent="0.2">
      <c r="A14" s="4"/>
      <c r="B14" s="22" t="s">
        <v>16</v>
      </c>
      <c r="C14" s="11"/>
      <c r="D14" s="15"/>
      <c r="E14" s="23">
        <f>IF(E13-E11&lt;0,,E13-E11)</f>
        <v>25101.930000000633</v>
      </c>
      <c r="F14" s="33"/>
      <c r="G14" s="14">
        <f>E14*F14</f>
        <v>0</v>
      </c>
    </row>
    <row r="15" spans="1:8" ht="40.799999999999997" x14ac:dyDescent="0.2">
      <c r="A15" s="4"/>
      <c r="B15" s="10"/>
      <c r="C15" s="11"/>
      <c r="D15" s="8" t="s">
        <v>25</v>
      </c>
      <c r="E15" s="7" t="s">
        <v>17</v>
      </c>
      <c r="F15" s="28" t="s">
        <v>18</v>
      </c>
      <c r="G15" s="14"/>
    </row>
    <row r="16" spans="1:8" ht="15" x14ac:dyDescent="0.2">
      <c r="A16" s="4">
        <v>1</v>
      </c>
      <c r="B16" s="10" t="s">
        <v>15</v>
      </c>
      <c r="C16" s="11">
        <f>SUM(C4:C10)</f>
        <v>4920347</v>
      </c>
      <c r="D16" s="12">
        <v>0.65</v>
      </c>
      <c r="E16" s="11">
        <f>C16*D16</f>
        <v>3198225.5500000003</v>
      </c>
      <c r="F16" s="27" t="s">
        <v>12</v>
      </c>
      <c r="G16" s="14"/>
    </row>
    <row r="17" spans="1:7" ht="15.6" x14ac:dyDescent="0.2">
      <c r="A17" s="4"/>
      <c r="B17" s="22" t="s">
        <v>19</v>
      </c>
      <c r="C17" s="11"/>
      <c r="D17" s="15"/>
      <c r="E17" s="23">
        <v>3</v>
      </c>
      <c r="F17" s="33"/>
      <c r="G17" s="14">
        <f>E17*F17</f>
        <v>0</v>
      </c>
    </row>
    <row r="18" spans="1:7" ht="21" x14ac:dyDescent="0.2">
      <c r="A18" s="2"/>
      <c r="C18" s="16"/>
      <c r="D18" s="17"/>
      <c r="E18" s="54" t="s">
        <v>20</v>
      </c>
      <c r="F18" s="55"/>
      <c r="G18" s="24">
        <f>SUM(G4:G17)</f>
        <v>0</v>
      </c>
    </row>
    <row r="19" spans="1:7" ht="20.399999999999999" x14ac:dyDescent="0.2">
      <c r="A19" s="4">
        <v>1</v>
      </c>
      <c r="B19" s="50" t="s">
        <v>21</v>
      </c>
      <c r="C19" s="51"/>
      <c r="D19" s="12">
        <v>0.05</v>
      </c>
      <c r="E19" s="11" t="s">
        <v>12</v>
      </c>
      <c r="F19" s="13" t="s">
        <v>12</v>
      </c>
      <c r="G19" s="25">
        <f>G18*D19</f>
        <v>0</v>
      </c>
    </row>
    <row r="20" spans="1:7" ht="21" x14ac:dyDescent="0.2">
      <c r="A20" s="2"/>
      <c r="C20" s="16"/>
      <c r="D20" s="17"/>
      <c r="E20" s="54" t="s">
        <v>22</v>
      </c>
      <c r="F20" s="55"/>
      <c r="G20" s="24">
        <f>SUM(G18:G19)</f>
        <v>0</v>
      </c>
    </row>
    <row r="21" spans="1:7" ht="15" x14ac:dyDescent="0.25">
      <c r="A21" s="2"/>
      <c r="B21" s="18"/>
      <c r="C21" s="19" t="e">
        <f>#REF!*E4+#REF!*E5+#REF!*E6+#REF!*E7+#REF!*E8+#REF!*#REF!+#REF!*E17</f>
        <v>#REF!</v>
      </c>
      <c r="D21" s="17"/>
      <c r="E21" s="16"/>
      <c r="F21" s="20"/>
      <c r="G21" s="3"/>
    </row>
    <row r="22" spans="1:7" ht="11.4" x14ac:dyDescent="0.2">
      <c r="B22" s="18"/>
    </row>
    <row r="23" spans="1:7" ht="11.4" x14ac:dyDescent="0.2">
      <c r="B23" s="18"/>
    </row>
  </sheetData>
  <mergeCells count="4">
    <mergeCell ref="B19:C19"/>
    <mergeCell ref="F2:G2"/>
    <mergeCell ref="E18:F18"/>
    <mergeCell ref="E20:F20"/>
  </mergeCells>
  <pageMargins left="0" right="0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A4465-B6BE-4435-991A-39213FE428E9}">
  <dimension ref="A1:H23"/>
  <sheetViews>
    <sheetView zoomScale="90" zoomScaleNormal="90" workbookViewId="0">
      <selection activeCell="J15" sqref="J15"/>
    </sheetView>
  </sheetViews>
  <sheetFormatPr defaultRowHeight="10.199999999999999" x14ac:dyDescent="0.2"/>
  <cols>
    <col min="1" max="1" width="3.42578125" bestFit="1" customWidth="1"/>
    <col min="2" max="2" width="97.140625" customWidth="1"/>
    <col min="3" max="3" width="18.42578125" customWidth="1"/>
    <col min="4" max="4" width="12.7109375" customWidth="1"/>
    <col min="5" max="5" width="17.140625" customWidth="1"/>
    <col min="6" max="6" width="13.42578125" customWidth="1"/>
    <col min="7" max="7" width="24.7109375" bestFit="1" customWidth="1"/>
    <col min="8" max="8" width="6.28515625" customWidth="1"/>
  </cols>
  <sheetData>
    <row r="1" spans="1:8" ht="17.399999999999999" x14ac:dyDescent="0.3">
      <c r="A1" s="21"/>
      <c r="B1" s="45" t="s">
        <v>39</v>
      </c>
      <c r="C1" s="21"/>
      <c r="D1" s="21"/>
      <c r="E1" s="21"/>
      <c r="F1" s="21"/>
      <c r="G1" s="21"/>
    </row>
    <row r="2" spans="1:8" ht="37.799999999999997" customHeight="1" x14ac:dyDescent="0.2">
      <c r="A2" s="2"/>
      <c r="F2" s="52" t="s">
        <v>26</v>
      </c>
      <c r="G2" s="53"/>
      <c r="H2" s="26"/>
    </row>
    <row r="3" spans="1:8" ht="40.799999999999997" x14ac:dyDescent="0.2">
      <c r="A3" s="4" t="s">
        <v>3</v>
      </c>
      <c r="B3" s="5" t="s">
        <v>4</v>
      </c>
      <c r="C3" s="7" t="s">
        <v>24</v>
      </c>
      <c r="D3" s="8" t="s">
        <v>33</v>
      </c>
      <c r="E3" s="7" t="s">
        <v>5</v>
      </c>
      <c r="F3" s="6" t="s">
        <v>6</v>
      </c>
      <c r="G3" s="9" t="s">
        <v>7</v>
      </c>
    </row>
    <row r="4" spans="1:8" ht="15.6" x14ac:dyDescent="0.2">
      <c r="A4" s="4">
        <v>1</v>
      </c>
      <c r="B4" s="10" t="s">
        <v>8</v>
      </c>
      <c r="C4" s="43">
        <v>586389.71</v>
      </c>
      <c r="D4" s="30">
        <v>0.75</v>
      </c>
      <c r="E4" s="11">
        <f>C4*D4</f>
        <v>439792.28249999997</v>
      </c>
      <c r="F4" s="32"/>
      <c r="G4" s="14">
        <f t="shared" ref="G4:G10" si="0">E4*F4</f>
        <v>0</v>
      </c>
      <c r="H4" s="31"/>
    </row>
    <row r="5" spans="1:8" ht="15.6" x14ac:dyDescent="0.2">
      <c r="A5" s="4">
        <v>2</v>
      </c>
      <c r="B5" s="10" t="s">
        <v>0</v>
      </c>
      <c r="C5" s="43">
        <v>486422.51</v>
      </c>
      <c r="D5" s="30">
        <v>0.5</v>
      </c>
      <c r="E5" s="11">
        <f>C5*D5</f>
        <v>243211.255</v>
      </c>
      <c r="F5" s="32"/>
      <c r="G5" s="14">
        <f t="shared" si="0"/>
        <v>0</v>
      </c>
    </row>
    <row r="6" spans="1:8" ht="15.6" x14ac:dyDescent="0.2">
      <c r="A6" s="4">
        <v>3</v>
      </c>
      <c r="B6" s="10" t="s">
        <v>9</v>
      </c>
      <c r="C6" s="43">
        <v>50345</v>
      </c>
      <c r="D6" s="30">
        <v>0.7</v>
      </c>
      <c r="E6" s="11">
        <f t="shared" ref="E6:E9" si="1">C6*D6</f>
        <v>35241.5</v>
      </c>
      <c r="F6" s="32"/>
      <c r="G6" s="14">
        <f t="shared" si="0"/>
        <v>0</v>
      </c>
    </row>
    <row r="7" spans="1:8" ht="15.6" x14ac:dyDescent="0.2">
      <c r="A7" s="4">
        <v>4</v>
      </c>
      <c r="B7" s="10" t="s">
        <v>10</v>
      </c>
      <c r="C7" s="43">
        <v>45106.41</v>
      </c>
      <c r="D7" s="30">
        <v>0.7</v>
      </c>
      <c r="E7" s="11">
        <f t="shared" si="1"/>
        <v>31574.487000000001</v>
      </c>
      <c r="F7" s="32"/>
      <c r="G7" s="14">
        <f t="shared" si="0"/>
        <v>0</v>
      </c>
    </row>
    <row r="8" spans="1:8" ht="15.6" x14ac:dyDescent="0.2">
      <c r="A8" s="4">
        <v>5</v>
      </c>
      <c r="B8" s="10" t="s">
        <v>1</v>
      </c>
      <c r="C8" s="43">
        <v>705</v>
      </c>
      <c r="D8" s="30">
        <v>0.51</v>
      </c>
      <c r="E8" s="11">
        <f t="shared" si="1"/>
        <v>359.55</v>
      </c>
      <c r="F8" s="32"/>
      <c r="G8" s="14">
        <f t="shared" si="0"/>
        <v>0</v>
      </c>
    </row>
    <row r="9" spans="1:8" ht="15.6" x14ac:dyDescent="0.2">
      <c r="A9" s="4">
        <v>6</v>
      </c>
      <c r="B9" s="10" t="s">
        <v>2</v>
      </c>
      <c r="C9" s="43">
        <v>549195.49199999997</v>
      </c>
      <c r="D9" s="30">
        <v>0.25</v>
      </c>
      <c r="E9" s="11">
        <f t="shared" si="1"/>
        <v>137298.87299999999</v>
      </c>
      <c r="F9" s="32"/>
      <c r="G9" s="14">
        <f t="shared" si="0"/>
        <v>0</v>
      </c>
    </row>
    <row r="10" spans="1:8" ht="15.6" x14ac:dyDescent="0.2">
      <c r="A10" s="4">
        <v>7</v>
      </c>
      <c r="B10" s="10" t="s">
        <v>11</v>
      </c>
      <c r="C10" s="43">
        <v>0</v>
      </c>
      <c r="D10" s="30" t="s">
        <v>12</v>
      </c>
      <c r="E10" s="11"/>
      <c r="F10" s="32"/>
      <c r="G10" s="14">
        <f t="shared" si="0"/>
        <v>0</v>
      </c>
    </row>
    <row r="11" spans="1:8" ht="15.6" x14ac:dyDescent="0.2">
      <c r="A11" s="4"/>
      <c r="B11" s="22" t="s">
        <v>13</v>
      </c>
      <c r="C11" s="11"/>
      <c r="D11" s="15"/>
      <c r="E11" s="23">
        <f>SUM(E4:E9)</f>
        <v>887477.94750000001</v>
      </c>
      <c r="F11" s="27"/>
      <c r="G11" s="14"/>
    </row>
    <row r="12" spans="1:8" ht="40.799999999999997" x14ac:dyDescent="0.2">
      <c r="A12" s="4"/>
      <c r="B12" s="10"/>
      <c r="C12" s="11"/>
      <c r="D12" s="8" t="s">
        <v>23</v>
      </c>
      <c r="E12" s="7" t="s">
        <v>5</v>
      </c>
      <c r="F12" s="28" t="s">
        <v>14</v>
      </c>
      <c r="G12" s="14"/>
    </row>
    <row r="13" spans="1:8" ht="15" x14ac:dyDescent="0.2">
      <c r="A13" s="4">
        <v>1</v>
      </c>
      <c r="B13" s="10" t="s">
        <v>15</v>
      </c>
      <c r="C13" s="11">
        <f>SUM(C4:C10)</f>
        <v>1718164.122</v>
      </c>
      <c r="D13" s="12">
        <v>0.65</v>
      </c>
      <c r="E13" s="11">
        <f>C13*D13</f>
        <v>1116806.6793</v>
      </c>
      <c r="F13" s="27" t="s">
        <v>12</v>
      </c>
      <c r="G13" s="14"/>
    </row>
    <row r="14" spans="1:8" ht="15.6" x14ac:dyDescent="0.2">
      <c r="A14" s="4"/>
      <c r="B14" s="22" t="s">
        <v>16</v>
      </c>
      <c r="C14" s="11"/>
      <c r="D14" s="15"/>
      <c r="E14" s="23">
        <f>IF(E13-E11&lt;0,,E13-E11)</f>
        <v>229328.73179999995</v>
      </c>
      <c r="F14" s="33"/>
      <c r="G14" s="14">
        <f>E14*F14</f>
        <v>0</v>
      </c>
    </row>
    <row r="15" spans="1:8" ht="40.799999999999997" x14ac:dyDescent="0.2">
      <c r="A15" s="4"/>
      <c r="B15" s="10"/>
      <c r="C15" s="11"/>
      <c r="D15" s="8" t="s">
        <v>25</v>
      </c>
      <c r="E15" s="7" t="s">
        <v>17</v>
      </c>
      <c r="F15" s="28" t="s">
        <v>18</v>
      </c>
      <c r="G15" s="14"/>
    </row>
    <row r="16" spans="1:8" ht="15" x14ac:dyDescent="0.2">
      <c r="A16" s="4">
        <v>1</v>
      </c>
      <c r="B16" s="10" t="s">
        <v>15</v>
      </c>
      <c r="C16" s="11">
        <f>SUM(C4:C10)</f>
        <v>1718164.122</v>
      </c>
      <c r="D16" s="12">
        <v>0.65</v>
      </c>
      <c r="E16" s="11">
        <f>C16*D16</f>
        <v>1116806.6793</v>
      </c>
      <c r="F16" s="27" t="s">
        <v>12</v>
      </c>
      <c r="G16" s="14"/>
    </row>
    <row r="17" spans="1:7" ht="15.6" x14ac:dyDescent="0.2">
      <c r="A17" s="4"/>
      <c r="B17" s="22" t="s">
        <v>19</v>
      </c>
      <c r="C17" s="11"/>
      <c r="D17" s="15"/>
      <c r="E17" s="23">
        <v>3</v>
      </c>
      <c r="F17" s="33"/>
      <c r="G17" s="14">
        <f>E17*F17</f>
        <v>0</v>
      </c>
    </row>
    <row r="18" spans="1:7" ht="21" x14ac:dyDescent="0.2">
      <c r="A18" s="2"/>
      <c r="C18" s="16"/>
      <c r="D18" s="17"/>
      <c r="E18" s="54" t="s">
        <v>20</v>
      </c>
      <c r="F18" s="55"/>
      <c r="G18" s="24">
        <f>SUM(G4:G17)</f>
        <v>0</v>
      </c>
    </row>
    <row r="19" spans="1:7" ht="20.399999999999999" x14ac:dyDescent="0.2">
      <c r="A19" s="4">
        <v>1</v>
      </c>
      <c r="B19" s="50" t="s">
        <v>21</v>
      </c>
      <c r="C19" s="51"/>
      <c r="D19" s="12">
        <v>0.05</v>
      </c>
      <c r="E19" s="11" t="s">
        <v>12</v>
      </c>
      <c r="F19" s="13" t="s">
        <v>12</v>
      </c>
      <c r="G19" s="25">
        <f>G18*D19</f>
        <v>0</v>
      </c>
    </row>
    <row r="20" spans="1:7" ht="21" x14ac:dyDescent="0.2">
      <c r="A20" s="2"/>
      <c r="C20" s="16"/>
      <c r="D20" s="17"/>
      <c r="E20" s="54" t="s">
        <v>22</v>
      </c>
      <c r="F20" s="55"/>
      <c r="G20" s="24">
        <f>SUM(G18:G19)</f>
        <v>0</v>
      </c>
    </row>
    <row r="21" spans="1:7" ht="15" x14ac:dyDescent="0.25">
      <c r="A21" s="2"/>
      <c r="B21" s="18"/>
      <c r="C21" s="19" t="e">
        <f>#REF!*E4+#REF!*E5+#REF!*E6+#REF!*E7+#REF!*E8+#REF!*#REF!+#REF!*E17</f>
        <v>#REF!</v>
      </c>
      <c r="D21" s="17"/>
      <c r="E21" s="16"/>
      <c r="F21" s="20"/>
      <c r="G21" s="3"/>
    </row>
    <row r="22" spans="1:7" ht="11.4" x14ac:dyDescent="0.2">
      <c r="B22" s="18"/>
    </row>
    <row r="23" spans="1:7" ht="11.4" x14ac:dyDescent="0.2">
      <c r="B23" s="18"/>
    </row>
  </sheetData>
  <mergeCells count="4">
    <mergeCell ref="F2:G2"/>
    <mergeCell ref="E18:F18"/>
    <mergeCell ref="B19:C19"/>
    <mergeCell ref="E20:F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F89B-7CAF-4D0B-A46F-57DA788F7B9F}">
  <dimension ref="A1:H23"/>
  <sheetViews>
    <sheetView workbookViewId="0">
      <selection activeCell="L12" sqref="L12"/>
    </sheetView>
  </sheetViews>
  <sheetFormatPr defaultRowHeight="10.199999999999999" x14ac:dyDescent="0.2"/>
  <cols>
    <col min="1" max="1" width="3.42578125" bestFit="1" customWidth="1"/>
    <col min="2" max="2" width="97.140625" customWidth="1"/>
    <col min="3" max="3" width="15.140625" customWidth="1"/>
    <col min="4" max="4" width="12.7109375" customWidth="1"/>
    <col min="5" max="5" width="17.140625" customWidth="1"/>
    <col min="6" max="6" width="13.42578125" customWidth="1"/>
    <col min="7" max="7" width="24.7109375" bestFit="1" customWidth="1"/>
    <col min="8" max="8" width="6.28515625" customWidth="1"/>
  </cols>
  <sheetData>
    <row r="1" spans="1:8" ht="17.399999999999999" x14ac:dyDescent="0.3">
      <c r="A1" s="21"/>
      <c r="B1" s="45" t="s">
        <v>39</v>
      </c>
      <c r="C1" s="21"/>
      <c r="D1" s="21"/>
      <c r="E1" s="21"/>
      <c r="F1" s="21"/>
      <c r="G1" s="21"/>
    </row>
    <row r="2" spans="1:8" ht="37.799999999999997" customHeight="1" x14ac:dyDescent="0.2">
      <c r="A2" s="2"/>
      <c r="F2" s="52" t="s">
        <v>26</v>
      </c>
      <c r="G2" s="53"/>
      <c r="H2" s="26"/>
    </row>
    <row r="3" spans="1:8" ht="40.799999999999997" x14ac:dyDescent="0.2">
      <c r="A3" s="4" t="s">
        <v>3</v>
      </c>
      <c r="B3" s="5" t="s">
        <v>4</v>
      </c>
      <c r="C3" s="7" t="s">
        <v>24</v>
      </c>
      <c r="D3" s="8" t="s">
        <v>33</v>
      </c>
      <c r="E3" s="7" t="s">
        <v>5</v>
      </c>
      <c r="F3" s="6" t="s">
        <v>6</v>
      </c>
      <c r="G3" s="9" t="s">
        <v>7</v>
      </c>
    </row>
    <row r="4" spans="1:8" ht="15.6" x14ac:dyDescent="0.2">
      <c r="A4" s="4">
        <v>1</v>
      </c>
      <c r="B4" s="10" t="s">
        <v>8</v>
      </c>
      <c r="C4" s="44"/>
      <c r="D4" s="30">
        <v>0.75</v>
      </c>
      <c r="E4" s="11">
        <f>C4*D4</f>
        <v>0</v>
      </c>
      <c r="F4" s="49"/>
      <c r="G4" s="14">
        <f t="shared" ref="G4:G10" si="0">E4*F4</f>
        <v>0</v>
      </c>
      <c r="H4" s="31"/>
    </row>
    <row r="5" spans="1:8" ht="15.6" x14ac:dyDescent="0.2">
      <c r="A5" s="4">
        <v>2</v>
      </c>
      <c r="B5" s="10" t="s">
        <v>0</v>
      </c>
      <c r="C5" s="44">
        <v>25920</v>
      </c>
      <c r="D5" s="30">
        <v>0.5</v>
      </c>
      <c r="E5" s="11">
        <f>C5*D5</f>
        <v>12960</v>
      </c>
      <c r="F5" s="32"/>
      <c r="G5" s="14">
        <f t="shared" si="0"/>
        <v>0</v>
      </c>
    </row>
    <row r="6" spans="1:8" ht="15.6" x14ac:dyDescent="0.2">
      <c r="A6" s="4">
        <v>3</v>
      </c>
      <c r="B6" s="10" t="s">
        <v>9</v>
      </c>
      <c r="C6" s="44"/>
      <c r="D6" s="30">
        <v>0.7</v>
      </c>
      <c r="E6" s="11">
        <f t="shared" ref="E6:E9" si="1">C6*D6</f>
        <v>0</v>
      </c>
      <c r="F6" s="49"/>
      <c r="G6" s="14">
        <f t="shared" si="0"/>
        <v>0</v>
      </c>
    </row>
    <row r="7" spans="1:8" ht="15.6" x14ac:dyDescent="0.2">
      <c r="A7" s="4">
        <v>4</v>
      </c>
      <c r="B7" s="10" t="s">
        <v>10</v>
      </c>
      <c r="C7" s="44"/>
      <c r="D7" s="30">
        <v>0.7</v>
      </c>
      <c r="E7" s="11">
        <f t="shared" si="1"/>
        <v>0</v>
      </c>
      <c r="F7" s="49"/>
      <c r="G7" s="14">
        <f t="shared" si="0"/>
        <v>0</v>
      </c>
    </row>
    <row r="8" spans="1:8" ht="15.6" x14ac:dyDescent="0.2">
      <c r="A8" s="4">
        <v>5</v>
      </c>
      <c r="B8" s="10" t="s">
        <v>1</v>
      </c>
      <c r="C8" s="44"/>
      <c r="D8" s="30">
        <v>0.51</v>
      </c>
      <c r="E8" s="11">
        <f t="shared" si="1"/>
        <v>0</v>
      </c>
      <c r="F8" s="49"/>
      <c r="G8" s="14">
        <f t="shared" si="0"/>
        <v>0</v>
      </c>
    </row>
    <row r="9" spans="1:8" ht="15.6" x14ac:dyDescent="0.2">
      <c r="A9" s="4">
        <v>6</v>
      </c>
      <c r="B9" s="10" t="s">
        <v>2</v>
      </c>
      <c r="C9" s="44"/>
      <c r="D9" s="30">
        <v>0.25</v>
      </c>
      <c r="E9" s="11">
        <f t="shared" si="1"/>
        <v>0</v>
      </c>
      <c r="F9" s="49"/>
      <c r="G9" s="14">
        <f t="shared" si="0"/>
        <v>0</v>
      </c>
    </row>
    <row r="10" spans="1:8" ht="15.6" x14ac:dyDescent="0.2">
      <c r="A10" s="4">
        <v>7</v>
      </c>
      <c r="B10" s="10" t="s">
        <v>11</v>
      </c>
      <c r="C10" s="44"/>
      <c r="D10" s="30" t="s">
        <v>12</v>
      </c>
      <c r="E10" s="11"/>
      <c r="F10" s="49"/>
      <c r="G10" s="14">
        <f t="shared" si="0"/>
        <v>0</v>
      </c>
    </row>
    <row r="11" spans="1:8" ht="15.6" x14ac:dyDescent="0.2">
      <c r="A11" s="4"/>
      <c r="B11" s="22" t="s">
        <v>13</v>
      </c>
      <c r="C11" s="11"/>
      <c r="D11" s="15"/>
      <c r="E11" s="23">
        <f>SUM(E4:E9)</f>
        <v>12960</v>
      </c>
      <c r="F11" s="27"/>
      <c r="G11" s="14"/>
    </row>
    <row r="12" spans="1:8" ht="40.799999999999997" x14ac:dyDescent="0.2">
      <c r="A12" s="4"/>
      <c r="B12" s="10"/>
      <c r="C12" s="11"/>
      <c r="D12" s="8" t="s">
        <v>23</v>
      </c>
      <c r="E12" s="7" t="s">
        <v>5</v>
      </c>
      <c r="F12" s="28" t="s">
        <v>14</v>
      </c>
      <c r="G12" s="14"/>
    </row>
    <row r="13" spans="1:8" ht="15" x14ac:dyDescent="0.2">
      <c r="A13" s="4">
        <v>1</v>
      </c>
      <c r="B13" s="10" t="s">
        <v>15</v>
      </c>
      <c r="C13" s="11">
        <f>SUM(C4:C10)</f>
        <v>25920</v>
      </c>
      <c r="D13" s="12">
        <v>0.65</v>
      </c>
      <c r="E13" s="11">
        <f>C13*D13</f>
        <v>16848</v>
      </c>
      <c r="F13" s="27" t="s">
        <v>12</v>
      </c>
      <c r="G13" s="14"/>
    </row>
    <row r="14" spans="1:8" ht="15.6" x14ac:dyDescent="0.2">
      <c r="A14" s="4"/>
      <c r="B14" s="22" t="s">
        <v>16</v>
      </c>
      <c r="C14" s="11"/>
      <c r="D14" s="15"/>
      <c r="E14" s="23">
        <f>IF(E13-E11&lt;0,,E13-E11)</f>
        <v>3888</v>
      </c>
      <c r="F14" s="33"/>
      <c r="G14" s="14">
        <f>E14*F14</f>
        <v>0</v>
      </c>
    </row>
    <row r="15" spans="1:8" ht="40.799999999999997" x14ac:dyDescent="0.2">
      <c r="A15" s="4"/>
      <c r="B15" s="10"/>
      <c r="C15" s="11"/>
      <c r="D15" s="8" t="s">
        <v>25</v>
      </c>
      <c r="E15" s="7" t="s">
        <v>17</v>
      </c>
      <c r="F15" s="28" t="s">
        <v>18</v>
      </c>
      <c r="G15" s="14"/>
    </row>
    <row r="16" spans="1:8" ht="15" x14ac:dyDescent="0.2">
      <c r="A16" s="4">
        <v>1</v>
      </c>
      <c r="B16" s="10" t="s">
        <v>15</v>
      </c>
      <c r="C16" s="11">
        <f>SUM(C4:C10)</f>
        <v>25920</v>
      </c>
      <c r="D16" s="12">
        <v>0.65</v>
      </c>
      <c r="E16" s="11">
        <f>C16*D16</f>
        <v>16848</v>
      </c>
      <c r="F16" s="27" t="s">
        <v>12</v>
      </c>
      <c r="G16" s="14"/>
    </row>
    <row r="17" spans="1:7" ht="15.6" x14ac:dyDescent="0.2">
      <c r="A17" s="4"/>
      <c r="B17" s="22" t="s">
        <v>19</v>
      </c>
      <c r="C17" s="11"/>
      <c r="D17" s="15"/>
      <c r="E17" s="23">
        <v>3</v>
      </c>
      <c r="F17" s="33"/>
      <c r="G17" s="14">
        <f>E17*F17</f>
        <v>0</v>
      </c>
    </row>
    <row r="18" spans="1:7" ht="21" x14ac:dyDescent="0.2">
      <c r="A18" s="2"/>
      <c r="C18" s="16"/>
      <c r="D18" s="17"/>
      <c r="E18" s="54" t="s">
        <v>20</v>
      </c>
      <c r="F18" s="55"/>
      <c r="G18" s="24">
        <f>SUM(G4:G17)</f>
        <v>0</v>
      </c>
    </row>
    <row r="19" spans="1:7" ht="20.399999999999999" x14ac:dyDescent="0.2">
      <c r="A19" s="4">
        <v>1</v>
      </c>
      <c r="B19" s="50" t="s">
        <v>21</v>
      </c>
      <c r="C19" s="51"/>
      <c r="D19" s="12">
        <v>0.05</v>
      </c>
      <c r="E19" s="11" t="s">
        <v>12</v>
      </c>
      <c r="F19" s="13" t="s">
        <v>12</v>
      </c>
      <c r="G19" s="25">
        <f>G18*D19</f>
        <v>0</v>
      </c>
    </row>
    <row r="20" spans="1:7" ht="21" x14ac:dyDescent="0.2">
      <c r="A20" s="2"/>
      <c r="C20" s="16"/>
      <c r="D20" s="17"/>
      <c r="E20" s="54" t="s">
        <v>22</v>
      </c>
      <c r="F20" s="55"/>
      <c r="G20" s="24">
        <f>SUM(G18:G19)</f>
        <v>0</v>
      </c>
    </row>
    <row r="21" spans="1:7" ht="15" x14ac:dyDescent="0.25">
      <c r="A21" s="2"/>
      <c r="B21" s="18"/>
      <c r="C21" s="19" t="e">
        <f>#REF!*E4+#REF!*E5+#REF!*E6+#REF!*E7+#REF!*E8+#REF!*#REF!+#REF!*E17</f>
        <v>#REF!</v>
      </c>
      <c r="D21" s="17"/>
      <c r="E21" s="16"/>
      <c r="F21" s="20"/>
      <c r="G21" s="3"/>
    </row>
    <row r="22" spans="1:7" ht="11.4" x14ac:dyDescent="0.2">
      <c r="B22" s="18"/>
    </row>
    <row r="23" spans="1:7" ht="11.4" x14ac:dyDescent="0.2">
      <c r="B23" s="18"/>
    </row>
  </sheetData>
  <mergeCells count="4">
    <mergeCell ref="F2:G2"/>
    <mergeCell ref="E18:F18"/>
    <mergeCell ref="B19:C19"/>
    <mergeCell ref="E20:F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6B64E-7610-4D75-8568-B151C3BF3897}">
  <dimension ref="A1:H23"/>
  <sheetViews>
    <sheetView workbookViewId="0">
      <selection activeCell="I12" sqref="I12"/>
    </sheetView>
  </sheetViews>
  <sheetFormatPr defaultRowHeight="10.199999999999999" x14ac:dyDescent="0.2"/>
  <cols>
    <col min="1" max="1" width="3.42578125" bestFit="1" customWidth="1"/>
    <col min="2" max="2" width="97.140625" customWidth="1"/>
    <col min="3" max="3" width="15.140625" customWidth="1"/>
    <col min="4" max="4" width="12.7109375" customWidth="1"/>
    <col min="5" max="5" width="17.140625" customWidth="1"/>
    <col min="6" max="6" width="13.42578125" customWidth="1"/>
    <col min="7" max="7" width="24.7109375" bestFit="1" customWidth="1"/>
    <col min="8" max="8" width="6.28515625" customWidth="1"/>
  </cols>
  <sheetData>
    <row r="1" spans="1:8" ht="17.399999999999999" x14ac:dyDescent="0.3">
      <c r="A1" s="21"/>
      <c r="B1" s="45" t="s">
        <v>39</v>
      </c>
      <c r="C1" s="21"/>
      <c r="D1" s="21"/>
      <c r="E1" s="21"/>
      <c r="F1" s="21"/>
      <c r="G1" s="21"/>
    </row>
    <row r="2" spans="1:8" ht="37.799999999999997" customHeight="1" x14ac:dyDescent="0.2">
      <c r="A2" s="2"/>
      <c r="F2" s="52" t="s">
        <v>26</v>
      </c>
      <c r="G2" s="53"/>
      <c r="H2" s="26"/>
    </row>
    <row r="3" spans="1:8" ht="40.799999999999997" x14ac:dyDescent="0.2">
      <c r="A3" s="4" t="s">
        <v>3</v>
      </c>
      <c r="B3" s="5" t="s">
        <v>4</v>
      </c>
      <c r="C3" s="7" t="s">
        <v>24</v>
      </c>
      <c r="D3" s="8" t="s">
        <v>33</v>
      </c>
      <c r="E3" s="7" t="s">
        <v>5</v>
      </c>
      <c r="F3" s="6" t="s">
        <v>6</v>
      </c>
      <c r="G3" s="9" t="s">
        <v>7</v>
      </c>
    </row>
    <row r="4" spans="1:8" ht="15.6" x14ac:dyDescent="0.2">
      <c r="A4" s="4">
        <v>1</v>
      </c>
      <c r="B4" s="10" t="s">
        <v>8</v>
      </c>
      <c r="C4" s="44"/>
      <c r="D4" s="30">
        <v>0.75</v>
      </c>
      <c r="E4" s="11">
        <f>C4*D4</f>
        <v>0</v>
      </c>
      <c r="F4" s="49"/>
      <c r="G4" s="14">
        <f t="shared" ref="G4:G10" si="0">E4*F4</f>
        <v>0</v>
      </c>
      <c r="H4" s="31"/>
    </row>
    <row r="5" spans="1:8" ht="15.6" x14ac:dyDescent="0.2">
      <c r="A5" s="4">
        <v>2</v>
      </c>
      <c r="B5" s="10" t="s">
        <v>0</v>
      </c>
      <c r="C5" s="44">
        <v>161463</v>
      </c>
      <c r="D5" s="30">
        <v>0.5</v>
      </c>
      <c r="E5" s="11">
        <f>C5*D5</f>
        <v>80731.5</v>
      </c>
      <c r="F5" s="32"/>
      <c r="G5" s="14">
        <f t="shared" si="0"/>
        <v>0</v>
      </c>
    </row>
    <row r="6" spans="1:8" ht="15.6" x14ac:dyDescent="0.2">
      <c r="A6" s="4">
        <v>3</v>
      </c>
      <c r="B6" s="10" t="s">
        <v>9</v>
      </c>
      <c r="C6" s="44"/>
      <c r="D6" s="30">
        <v>0.7</v>
      </c>
      <c r="E6" s="11">
        <f t="shared" ref="E6:E9" si="1">C6*D6</f>
        <v>0</v>
      </c>
      <c r="F6" s="49"/>
      <c r="G6" s="14">
        <f t="shared" si="0"/>
        <v>0</v>
      </c>
    </row>
    <row r="7" spans="1:8" ht="15.6" x14ac:dyDescent="0.2">
      <c r="A7" s="4">
        <v>4</v>
      </c>
      <c r="B7" s="10" t="s">
        <v>10</v>
      </c>
      <c r="C7" s="44"/>
      <c r="D7" s="30">
        <v>0.7</v>
      </c>
      <c r="E7" s="11">
        <f t="shared" si="1"/>
        <v>0</v>
      </c>
      <c r="F7" s="49"/>
      <c r="G7" s="14">
        <f t="shared" si="0"/>
        <v>0</v>
      </c>
    </row>
    <row r="8" spans="1:8" ht="15.6" x14ac:dyDescent="0.2">
      <c r="A8" s="4">
        <v>5</v>
      </c>
      <c r="B8" s="10" t="s">
        <v>1</v>
      </c>
      <c r="C8" s="44"/>
      <c r="D8" s="30">
        <v>0.51</v>
      </c>
      <c r="E8" s="11">
        <f t="shared" si="1"/>
        <v>0</v>
      </c>
      <c r="F8" s="49"/>
      <c r="G8" s="14">
        <f t="shared" si="0"/>
        <v>0</v>
      </c>
    </row>
    <row r="9" spans="1:8" ht="15.6" x14ac:dyDescent="0.2">
      <c r="A9" s="4">
        <v>6</v>
      </c>
      <c r="B9" s="10" t="s">
        <v>2</v>
      </c>
      <c r="C9" s="44"/>
      <c r="D9" s="30">
        <v>0.25</v>
      </c>
      <c r="E9" s="11">
        <f t="shared" si="1"/>
        <v>0</v>
      </c>
      <c r="F9" s="49"/>
      <c r="G9" s="14">
        <f t="shared" si="0"/>
        <v>0</v>
      </c>
    </row>
    <row r="10" spans="1:8" ht="15.6" x14ac:dyDescent="0.2">
      <c r="A10" s="4">
        <v>7</v>
      </c>
      <c r="B10" s="10" t="s">
        <v>11</v>
      </c>
      <c r="C10" s="44"/>
      <c r="D10" s="30" t="s">
        <v>12</v>
      </c>
      <c r="E10" s="11"/>
      <c r="F10" s="49"/>
      <c r="G10" s="14">
        <f t="shared" si="0"/>
        <v>0</v>
      </c>
    </row>
    <row r="11" spans="1:8" ht="15.6" x14ac:dyDescent="0.2">
      <c r="A11" s="4"/>
      <c r="B11" s="22" t="s">
        <v>13</v>
      </c>
      <c r="C11" s="11"/>
      <c r="D11" s="15"/>
      <c r="E11" s="23">
        <f>SUM(E4:E9)</f>
        <v>80731.5</v>
      </c>
      <c r="F11" s="27"/>
      <c r="G11" s="14"/>
    </row>
    <row r="12" spans="1:8" ht="40.799999999999997" x14ac:dyDescent="0.2">
      <c r="A12" s="4"/>
      <c r="B12" s="10"/>
      <c r="C12" s="11"/>
      <c r="D12" s="8" t="s">
        <v>23</v>
      </c>
      <c r="E12" s="7" t="s">
        <v>5</v>
      </c>
      <c r="F12" s="28" t="s">
        <v>14</v>
      </c>
      <c r="G12" s="14"/>
    </row>
    <row r="13" spans="1:8" ht="15" x14ac:dyDescent="0.2">
      <c r="A13" s="4">
        <v>1</v>
      </c>
      <c r="B13" s="10" t="s">
        <v>15</v>
      </c>
      <c r="C13" s="11">
        <f>SUM(C4:C10)</f>
        <v>161463</v>
      </c>
      <c r="D13" s="12">
        <v>0.65</v>
      </c>
      <c r="E13" s="11">
        <f>C13*D13</f>
        <v>104950.95</v>
      </c>
      <c r="F13" s="27" t="s">
        <v>12</v>
      </c>
      <c r="G13" s="14"/>
    </row>
    <row r="14" spans="1:8" ht="15.6" x14ac:dyDescent="0.2">
      <c r="A14" s="4"/>
      <c r="B14" s="22" t="s">
        <v>16</v>
      </c>
      <c r="C14" s="11"/>
      <c r="D14" s="15"/>
      <c r="E14" s="23">
        <f>IF(E13-E11&lt;0,,E13-E11)</f>
        <v>24219.449999999997</v>
      </c>
      <c r="F14" s="33"/>
      <c r="G14" s="14">
        <f>E14*F14</f>
        <v>0</v>
      </c>
    </row>
    <row r="15" spans="1:8" ht="40.799999999999997" x14ac:dyDescent="0.2">
      <c r="A15" s="4"/>
      <c r="B15" s="10"/>
      <c r="C15" s="11"/>
      <c r="D15" s="8" t="s">
        <v>25</v>
      </c>
      <c r="E15" s="7" t="s">
        <v>17</v>
      </c>
      <c r="F15" s="28" t="s">
        <v>18</v>
      </c>
      <c r="G15" s="14"/>
    </row>
    <row r="16" spans="1:8" ht="15" x14ac:dyDescent="0.2">
      <c r="A16" s="4">
        <v>1</v>
      </c>
      <c r="B16" s="10" t="s">
        <v>15</v>
      </c>
      <c r="C16" s="11">
        <f>SUM(C4:C10)</f>
        <v>161463</v>
      </c>
      <c r="D16" s="12">
        <v>0.65</v>
      </c>
      <c r="E16" s="11">
        <f>C16*D16</f>
        <v>104950.95</v>
      </c>
      <c r="F16" s="27" t="s">
        <v>12</v>
      </c>
      <c r="G16" s="14"/>
    </row>
    <row r="17" spans="1:7" ht="15.6" x14ac:dyDescent="0.2">
      <c r="A17" s="4"/>
      <c r="B17" s="22" t="s">
        <v>19</v>
      </c>
      <c r="C17" s="11"/>
      <c r="D17" s="15"/>
      <c r="E17" s="23">
        <v>3</v>
      </c>
      <c r="F17" s="33"/>
      <c r="G17" s="14">
        <f>E17*F17</f>
        <v>0</v>
      </c>
    </row>
    <row r="18" spans="1:7" ht="21" x14ac:dyDescent="0.2">
      <c r="A18" s="2"/>
      <c r="C18" s="16"/>
      <c r="D18" s="17"/>
      <c r="E18" s="54" t="s">
        <v>20</v>
      </c>
      <c r="F18" s="55"/>
      <c r="G18" s="24">
        <f>SUM(G4:G17)</f>
        <v>0</v>
      </c>
    </row>
    <row r="19" spans="1:7" ht="20.399999999999999" x14ac:dyDescent="0.2">
      <c r="A19" s="4">
        <v>1</v>
      </c>
      <c r="B19" s="50" t="s">
        <v>21</v>
      </c>
      <c r="C19" s="51"/>
      <c r="D19" s="12">
        <v>0.05</v>
      </c>
      <c r="E19" s="11" t="s">
        <v>12</v>
      </c>
      <c r="F19" s="13" t="s">
        <v>12</v>
      </c>
      <c r="G19" s="25">
        <f>G18*D19</f>
        <v>0</v>
      </c>
    </row>
    <row r="20" spans="1:7" ht="21" x14ac:dyDescent="0.2">
      <c r="A20" s="2"/>
      <c r="C20" s="16"/>
      <c r="D20" s="17"/>
      <c r="E20" s="54" t="s">
        <v>22</v>
      </c>
      <c r="F20" s="55"/>
      <c r="G20" s="24">
        <f>SUM(G18:G19)</f>
        <v>0</v>
      </c>
    </row>
    <row r="21" spans="1:7" ht="15" x14ac:dyDescent="0.25">
      <c r="A21" s="2"/>
      <c r="B21" s="18"/>
      <c r="C21" s="19" t="e">
        <f>#REF!*E4+#REF!*E5+#REF!*E6+#REF!*E7+#REF!*E8+#REF!*#REF!+#REF!*E17</f>
        <v>#REF!</v>
      </c>
      <c r="D21" s="17"/>
      <c r="E21" s="16"/>
      <c r="F21" s="20"/>
      <c r="G21" s="3"/>
    </row>
    <row r="22" spans="1:7" ht="11.4" x14ac:dyDescent="0.2">
      <c r="B22" s="18"/>
    </row>
    <row r="23" spans="1:7" ht="11.4" x14ac:dyDescent="0.2">
      <c r="B23" s="18"/>
    </row>
  </sheetData>
  <mergeCells count="4">
    <mergeCell ref="F2:G2"/>
    <mergeCell ref="E18:F18"/>
    <mergeCell ref="B19:C19"/>
    <mergeCell ref="E20:F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FEAF7-77D6-4326-8584-642D5A8EDD2E}">
  <dimension ref="A1:G6"/>
  <sheetViews>
    <sheetView workbookViewId="0">
      <selection activeCell="F18" sqref="F18"/>
    </sheetView>
  </sheetViews>
  <sheetFormatPr defaultRowHeight="10.199999999999999" x14ac:dyDescent="0.2"/>
  <cols>
    <col min="1" max="1" width="31" customWidth="1"/>
    <col min="2" max="2" width="15.42578125" bestFit="1" customWidth="1"/>
    <col min="3" max="3" width="21.140625" customWidth="1"/>
    <col min="4" max="4" width="16.5703125" customWidth="1"/>
    <col min="5" max="5" width="27.42578125" customWidth="1"/>
    <col min="6" max="6" width="27" customWidth="1"/>
    <col min="7" max="7" width="21.28515625" bestFit="1" customWidth="1"/>
  </cols>
  <sheetData>
    <row r="1" spans="1:7" ht="17.399999999999999" x14ac:dyDescent="0.3">
      <c r="A1" s="56" t="s">
        <v>39</v>
      </c>
      <c r="B1" s="56"/>
      <c r="C1" s="56"/>
      <c r="D1" s="56"/>
    </row>
    <row r="2" spans="1:7" ht="28.2" customHeight="1" x14ac:dyDescent="0.3">
      <c r="A2" s="39" t="s">
        <v>27</v>
      </c>
      <c r="B2" s="39" t="s">
        <v>34</v>
      </c>
      <c r="C2" s="40" t="s">
        <v>35</v>
      </c>
      <c r="D2" s="38" t="s">
        <v>28</v>
      </c>
      <c r="E2" s="34" t="s">
        <v>36</v>
      </c>
      <c r="F2" s="34" t="s">
        <v>37</v>
      </c>
      <c r="G2" s="34" t="s">
        <v>38</v>
      </c>
    </row>
    <row r="3" spans="1:7" ht="14.4" x14ac:dyDescent="0.3">
      <c r="A3" s="34" t="s">
        <v>29</v>
      </c>
      <c r="B3" s="41">
        <v>188190</v>
      </c>
      <c r="C3" s="42">
        <v>0.65</v>
      </c>
      <c r="D3" s="1">
        <f>B3*C3</f>
        <v>122323.5</v>
      </c>
      <c r="E3" s="47"/>
      <c r="F3" s="47"/>
      <c r="G3" s="34">
        <f>D3*E3</f>
        <v>0</v>
      </c>
    </row>
    <row r="4" spans="1:7" ht="14.4" x14ac:dyDescent="0.3">
      <c r="A4" s="34" t="s">
        <v>30</v>
      </c>
      <c r="B4" s="41">
        <v>108871</v>
      </c>
      <c r="C4" s="42">
        <v>0.65</v>
      </c>
      <c r="D4" s="1">
        <f t="shared" ref="D4:D5" si="0">B4*C4</f>
        <v>70766.150000000009</v>
      </c>
      <c r="E4" s="47"/>
      <c r="F4" s="47"/>
      <c r="G4" s="34">
        <f>D4*E4</f>
        <v>0</v>
      </c>
    </row>
    <row r="5" spans="1:7" ht="15" thickBot="1" x14ac:dyDescent="0.35">
      <c r="A5" s="34" t="s">
        <v>31</v>
      </c>
      <c r="B5" s="41">
        <v>134074</v>
      </c>
      <c r="C5" s="42">
        <v>0.65</v>
      </c>
      <c r="D5" s="1">
        <f t="shared" si="0"/>
        <v>87148.1</v>
      </c>
      <c r="E5" s="47"/>
      <c r="F5" s="48"/>
      <c r="G5" s="36">
        <f>D5*E5</f>
        <v>0</v>
      </c>
    </row>
    <row r="6" spans="1:7" ht="15" thickBot="1" x14ac:dyDescent="0.35">
      <c r="F6" s="35" t="s">
        <v>32</v>
      </c>
      <c r="G6" s="37">
        <f>SUM(G3:G5)</f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05D84-2B16-45AD-B180-8D7F9540ED40}">
  <dimension ref="A1:G6"/>
  <sheetViews>
    <sheetView workbookViewId="0">
      <selection activeCell="G17" sqref="G17"/>
    </sheetView>
  </sheetViews>
  <sheetFormatPr defaultRowHeight="10.199999999999999" x14ac:dyDescent="0.2"/>
  <cols>
    <col min="1" max="1" width="31" customWidth="1"/>
    <col min="2" max="2" width="15.42578125" bestFit="1" customWidth="1"/>
    <col min="3" max="3" width="21.140625" customWidth="1"/>
    <col min="4" max="4" width="16.5703125" customWidth="1"/>
    <col min="5" max="5" width="27.42578125" customWidth="1"/>
    <col min="6" max="6" width="27" customWidth="1"/>
    <col min="7" max="7" width="21.28515625" bestFit="1" customWidth="1"/>
  </cols>
  <sheetData>
    <row r="1" spans="1:7" ht="17.399999999999999" x14ac:dyDescent="0.3">
      <c r="A1" s="56" t="s">
        <v>39</v>
      </c>
      <c r="B1" s="56"/>
      <c r="C1" s="56"/>
      <c r="D1" s="56"/>
    </row>
    <row r="2" spans="1:7" ht="28.2" customHeight="1" x14ac:dyDescent="0.3">
      <c r="A2" s="39" t="s">
        <v>27</v>
      </c>
      <c r="B2" s="39" t="s">
        <v>34</v>
      </c>
      <c r="C2" s="40" t="s">
        <v>35</v>
      </c>
      <c r="D2" s="38" t="s">
        <v>28</v>
      </c>
      <c r="E2" s="34" t="s">
        <v>36</v>
      </c>
      <c r="F2" s="34" t="s">
        <v>37</v>
      </c>
      <c r="G2" s="34" t="s">
        <v>38</v>
      </c>
    </row>
    <row r="3" spans="1:7" ht="14.4" x14ac:dyDescent="0.3">
      <c r="A3" s="34" t="s">
        <v>29</v>
      </c>
      <c r="B3" s="41">
        <v>2140.6999999999998</v>
      </c>
      <c r="C3" s="42">
        <v>0.65</v>
      </c>
      <c r="D3" s="1">
        <f>B3*C3</f>
        <v>1391.4549999999999</v>
      </c>
      <c r="E3" s="46"/>
      <c r="F3" s="46"/>
      <c r="G3" s="34">
        <f>D3*E3</f>
        <v>0</v>
      </c>
    </row>
    <row r="4" spans="1:7" ht="14.4" x14ac:dyDescent="0.3">
      <c r="A4" s="34" t="s">
        <v>30</v>
      </c>
      <c r="B4" s="41">
        <v>0</v>
      </c>
      <c r="C4" s="42">
        <v>0.65</v>
      </c>
      <c r="D4" s="1">
        <f>B4*C4</f>
        <v>0</v>
      </c>
      <c r="E4" s="46"/>
      <c r="F4" s="46"/>
      <c r="G4" s="34">
        <f t="shared" ref="G4:G5" si="0">D4*E4</f>
        <v>0</v>
      </c>
    </row>
    <row r="5" spans="1:7" ht="15" thickBot="1" x14ac:dyDescent="0.35">
      <c r="A5" s="34" t="s">
        <v>31</v>
      </c>
      <c r="B5" s="41">
        <v>4171.7</v>
      </c>
      <c r="C5" s="42">
        <v>0.65</v>
      </c>
      <c r="D5" s="1">
        <f>B5*C5</f>
        <v>2711.605</v>
      </c>
      <c r="E5" s="46"/>
      <c r="F5" s="46"/>
      <c r="G5" s="34">
        <f t="shared" si="0"/>
        <v>0</v>
      </c>
    </row>
    <row r="6" spans="1:7" ht="15" thickBot="1" x14ac:dyDescent="0.35">
      <c r="F6" s="35" t="s">
        <v>32</v>
      </c>
      <c r="G6" s="37">
        <f>SUM(G3:G5)</f>
        <v>0</v>
      </c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e5bf89-9448-4ddd-9708-d11b09e72f6d" xsi:nil="true"/>
    <lcf76f155ced4ddcb4097134ff3c332f xmlns="1e0d183e-7193-4d6c-813f-e993911616e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7A242B7A655845AE4E13BD641BBE9A" ma:contentTypeVersion="18" ma:contentTypeDescription="Crée un document." ma:contentTypeScope="" ma:versionID="eeceba229f4e4286783a11eff32ae675">
  <xsd:schema xmlns:xsd="http://www.w3.org/2001/XMLSchema" xmlns:xs="http://www.w3.org/2001/XMLSchema" xmlns:p="http://schemas.microsoft.com/office/2006/metadata/properties" xmlns:ns2="afe5bf89-9448-4ddd-9708-d11b09e72f6d" xmlns:ns3="1e0d183e-7193-4d6c-813f-e993911616e4" targetNamespace="http://schemas.microsoft.com/office/2006/metadata/properties" ma:root="true" ma:fieldsID="17fb967a4efc73c222a12b9b2170f040" ns2:_="" ns3:_="">
    <xsd:import namespace="afe5bf89-9448-4ddd-9708-d11b09e72f6d"/>
    <xsd:import namespace="1e0d183e-7193-4d6c-813f-e993911616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5bf89-9448-4ddd-9708-d11b09e72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f16f6f-21d8-4d7e-bf66-009a4edebe5c}" ma:internalName="TaxCatchAll" ma:showField="CatchAllData" ma:web="afe5bf89-9448-4ddd-9708-d11b09e72f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d183e-7193-4d6c-813f-e99391161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9dadaa7d-a6f4-42ff-8e35-220c4decc7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1EDF15-B139-406E-B11C-E908856A994A}">
  <ds:schemaRefs>
    <ds:schemaRef ds:uri="http://schemas.microsoft.com/office/2006/metadata/properties"/>
    <ds:schemaRef ds:uri="http://schemas.microsoft.com/office/infopath/2007/PartnerControls"/>
    <ds:schemaRef ds:uri="afe5bf89-9448-4ddd-9708-d11b09e72f6d"/>
    <ds:schemaRef ds:uri="1e0d183e-7193-4d6c-813f-e993911616e4"/>
  </ds:schemaRefs>
</ds:datastoreItem>
</file>

<file path=customXml/itemProps2.xml><?xml version="1.0" encoding="utf-8"?>
<ds:datastoreItem xmlns:ds="http://schemas.openxmlformats.org/officeDocument/2006/customXml" ds:itemID="{77597F0C-0EAB-429F-B8A1-9868D44DA5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E1F9F2-389D-4DD4-A85D-E3CD783194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e5bf89-9448-4ddd-9708-d11b09e72f6d"/>
    <ds:schemaRef ds:uri="1e0d183e-7193-4d6c-813f-e99391161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opakowania SCA PR</vt:lpstr>
      <vt:lpstr>opakowania MGI</vt:lpstr>
      <vt:lpstr>opakowania MGI Logistyka</vt:lpstr>
      <vt:lpstr>opakowania Baza Poznańska</vt:lpstr>
      <vt:lpstr>sprzęt MGI</vt:lpstr>
      <vt:lpstr>sprzęt SCA PR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Wiśniewski</dc:creator>
  <cp:lastModifiedBy>Pawel GIERLICZ</cp:lastModifiedBy>
  <cp:lastPrinted>2024-10-18T09:17:45Z</cp:lastPrinted>
  <dcterms:created xsi:type="dcterms:W3CDTF">2017-10-05T09:34:42Z</dcterms:created>
  <dcterms:modified xsi:type="dcterms:W3CDTF">2024-10-18T10:57:19Z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0x010100247A242B7A655845AE4E13BD641BBE9A</vt:lpwstr>
  </property>
  <property fmtid="{D5CDD505-2E9C-101B-9397-08002B2CF9AE}" pid="3" name="MediaServiceImageTags">
    <vt:lpwstr/>
  </property>
</Properties>
</file>