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90" windowWidth="20115" windowHeight="7755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U47" i="1"/>
  <c r="T47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8"/>
  <c r="N47"/>
  <c r="M47"/>
  <c r="M46"/>
  <c r="O34"/>
  <c r="O35"/>
  <c r="O36"/>
  <c r="O37"/>
  <c r="M38"/>
  <c r="O38"/>
  <c r="O39"/>
  <c r="O40"/>
  <c r="J34"/>
  <c r="M34" s="1"/>
  <c r="J35"/>
  <c r="M35" s="1"/>
  <c r="J36"/>
  <c r="M36" s="1"/>
  <c r="J37"/>
  <c r="M37" s="1"/>
  <c r="J38"/>
  <c r="J39"/>
  <c r="M39" s="1"/>
  <c r="J40"/>
  <c r="M40" s="1"/>
  <c r="E34"/>
  <c r="E35"/>
  <c r="E36"/>
  <c r="E37"/>
  <c r="E38"/>
  <c r="E39"/>
  <c r="E40"/>
  <c r="J30"/>
  <c r="M30" s="1"/>
  <c r="O30"/>
  <c r="J31"/>
  <c r="M31" s="1"/>
  <c r="O31"/>
  <c r="J32"/>
  <c r="M32" s="1"/>
  <c r="O32"/>
  <c r="J33"/>
  <c r="M33" s="1"/>
  <c r="O33"/>
  <c r="E30"/>
  <c r="E31"/>
  <c r="E32"/>
  <c r="E33"/>
  <c r="O20"/>
  <c r="O21"/>
  <c r="O22"/>
  <c r="O23"/>
  <c r="O24"/>
  <c r="O25"/>
  <c r="O26"/>
  <c r="J20"/>
  <c r="M20" s="1"/>
  <c r="J21"/>
  <c r="M21" s="1"/>
  <c r="J22"/>
  <c r="M22" s="1"/>
  <c r="J23"/>
  <c r="M23" s="1"/>
  <c r="J24"/>
  <c r="M24" s="1"/>
  <c r="J25"/>
  <c r="M25" s="1"/>
  <c r="J26"/>
  <c r="M26" s="1"/>
  <c r="E20"/>
  <c r="E21"/>
  <c r="E22"/>
  <c r="E23"/>
  <c r="E24"/>
  <c r="E25"/>
  <c r="E26"/>
  <c r="O9"/>
  <c r="O10"/>
  <c r="O11"/>
  <c r="O12"/>
  <c r="O13"/>
  <c r="O14"/>
  <c r="O15"/>
  <c r="O16"/>
  <c r="O17"/>
  <c r="O18"/>
  <c r="O19"/>
  <c r="O27"/>
  <c r="O28"/>
  <c r="O29"/>
  <c r="O41"/>
  <c r="O42"/>
  <c r="O43"/>
  <c r="O44"/>
  <c r="O45"/>
  <c r="O46"/>
  <c r="O8"/>
  <c r="J15"/>
  <c r="M15" s="1"/>
  <c r="J16"/>
  <c r="M16" s="1"/>
  <c r="J17"/>
  <c r="M17" s="1"/>
  <c r="J18"/>
  <c r="M18" s="1"/>
  <c r="J19"/>
  <c r="M19" s="1"/>
  <c r="J27"/>
  <c r="M27" s="1"/>
  <c r="J28"/>
  <c r="M28" s="1"/>
  <c r="J29"/>
  <c r="M29" s="1"/>
  <c r="J41"/>
  <c r="M41" s="1"/>
  <c r="J42"/>
  <c r="M42" s="1"/>
  <c r="J43"/>
  <c r="M43" s="1"/>
  <c r="J44"/>
  <c r="M44" s="1"/>
  <c r="J45"/>
  <c r="M45" s="1"/>
  <c r="E45"/>
  <c r="E46"/>
  <c r="E15"/>
  <c r="E16"/>
  <c r="E17"/>
  <c r="E18"/>
  <c r="E19"/>
  <c r="E27"/>
  <c r="E28"/>
  <c r="E29"/>
  <c r="E41"/>
  <c r="E42"/>
  <c r="E43"/>
  <c r="E44"/>
  <c r="E9"/>
  <c r="E10"/>
  <c r="E11"/>
  <c r="E12"/>
  <c r="E13"/>
  <c r="E14"/>
  <c r="J9"/>
  <c r="M9" s="1"/>
  <c r="J10"/>
  <c r="M10" s="1"/>
  <c r="J11"/>
  <c r="M11" s="1"/>
  <c r="J12"/>
  <c r="M12" s="1"/>
  <c r="J13"/>
  <c r="M13" s="1"/>
  <c r="J14"/>
  <c r="M14" s="1"/>
  <c r="E8"/>
  <c r="O47" l="1"/>
  <c r="J46"/>
  <c r="J8"/>
  <c r="M8" s="1"/>
  <c r="J47" l="1"/>
</calcChain>
</file>

<file path=xl/sharedStrings.xml><?xml version="1.0" encoding="utf-8"?>
<sst xmlns="http://schemas.openxmlformats.org/spreadsheetml/2006/main" count="143" uniqueCount="23">
  <si>
    <t>Lp.</t>
  </si>
  <si>
    <t>Km</t>
  </si>
  <si>
    <t>Strona</t>
  </si>
  <si>
    <t>Długość [m]</t>
  </si>
  <si>
    <t>Szerokość przy bramie[mb]</t>
  </si>
  <si>
    <t>Promień wyokrąglenia [m]</t>
  </si>
  <si>
    <r>
      <t>Powierzchnia [m</t>
    </r>
    <r>
      <rPr>
        <sz val="10"/>
        <color theme="1"/>
        <rFont val="Czcionka tekstu podstawowego"/>
        <charset val="238"/>
      </rPr>
      <t>²</t>
    </r>
    <r>
      <rPr>
        <sz val="11"/>
        <color theme="1"/>
        <rFont val="Calibri"/>
        <family val="2"/>
        <charset val="238"/>
        <scheme val="minor"/>
      </rPr>
      <t>]</t>
    </r>
  </si>
  <si>
    <t>Nawierzchnia</t>
  </si>
  <si>
    <t>Uwagi</t>
  </si>
  <si>
    <t>istniejąca</t>
  </si>
  <si>
    <t>projektowana</t>
  </si>
  <si>
    <t>prawa</t>
  </si>
  <si>
    <t>grunt</t>
  </si>
  <si>
    <t>BA</t>
  </si>
  <si>
    <t>lewa</t>
  </si>
  <si>
    <t>Suma:</t>
  </si>
  <si>
    <r>
      <t xml:space="preserve">Tabela 1. </t>
    </r>
    <r>
      <rPr>
        <sz val="11"/>
        <color theme="1"/>
        <rFont val="Arial"/>
        <family val="2"/>
        <charset val="238"/>
      </rPr>
      <t>Wykaz zjazdów w ciągu drogi powiatowej nr 1931C</t>
    </r>
  </si>
  <si>
    <r>
      <t>Wykopy [m</t>
    </r>
    <r>
      <rPr>
        <sz val="11"/>
        <color theme="1"/>
        <rFont val="Arial"/>
        <family val="2"/>
        <charset val="238"/>
      </rPr>
      <t>³</t>
    </r>
    <r>
      <rPr>
        <sz val="11"/>
        <color theme="1"/>
        <rFont val="Calibri"/>
        <family val="2"/>
        <charset val="238"/>
        <scheme val="minor"/>
      </rPr>
      <t xml:space="preserve">] </t>
    </r>
  </si>
  <si>
    <t>Przepusty [mb]</t>
  </si>
  <si>
    <t>Ścianki przepustów [szt.]</t>
  </si>
  <si>
    <t>podwójny</t>
  </si>
  <si>
    <t>droga</t>
  </si>
  <si>
    <t>humus</t>
  </si>
</sst>
</file>

<file path=xl/styles.xml><?xml version="1.0" encoding="utf-8"?>
<styleSheet xmlns="http://schemas.openxmlformats.org/spreadsheetml/2006/main">
  <numFmts count="2">
    <numFmt numFmtId="164" formatCode="0\+000"/>
    <numFmt numFmtId="165" formatCode="0.0"/>
  </numFmts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Czcionka tekstu podstawowego"/>
      <charset val="238"/>
    </font>
    <font>
      <b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5" fontId="4" fillId="0" borderId="7" xfId="0" applyNumberFormat="1" applyFon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5" fontId="0" fillId="0" borderId="0" xfId="0" applyNumberFormat="1"/>
    <xf numFmtId="0" fontId="0" fillId="0" borderId="0" xfId="0" applyAlignment="1">
      <alignment vertical="center"/>
    </xf>
    <xf numFmtId="165" fontId="0" fillId="0" borderId="0" xfId="0" applyNumberFormat="1" applyAlignment="1">
      <alignment horizontal="right" vertical="center" wrapText="1"/>
    </xf>
    <xf numFmtId="0" fontId="0" fillId="0" borderId="0" xfId="0" applyAlignment="1">
      <alignment vertical="center" wrapText="1"/>
    </xf>
    <xf numFmtId="165" fontId="0" fillId="0" borderId="0" xfId="0" applyNumberFormat="1" applyAlignment="1">
      <alignment vertical="center" wrapText="1"/>
    </xf>
    <xf numFmtId="165" fontId="0" fillId="0" borderId="0" xfId="0" applyNumberFormat="1" applyAlignment="1">
      <alignment horizontal="right" vertical="center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3:U52"/>
  <sheetViews>
    <sheetView tabSelected="1" topLeftCell="A16" workbookViewId="0">
      <selection activeCell="O49" sqref="O49"/>
    </sheetView>
  </sheetViews>
  <sheetFormatPr defaultRowHeight="18" customHeight="1"/>
  <cols>
    <col min="3" max="4" width="8.140625" customWidth="1"/>
    <col min="8" max="9" width="14.85546875" customWidth="1"/>
    <col min="10" max="12" width="13.140625" customWidth="1"/>
    <col min="13" max="13" width="10.7109375" customWidth="1"/>
    <col min="14" max="14" width="11.5703125" customWidth="1"/>
    <col min="15" max="15" width="14.85546875" customWidth="1"/>
    <col min="16" max="16" width="27.140625" customWidth="1"/>
  </cols>
  <sheetData>
    <row r="3" spans="3:20" ht="15">
      <c r="C3" s="25" t="s">
        <v>16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3:20" ht="15"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1"/>
    </row>
    <row r="5" spans="3:20" ht="15"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3:20" ht="15" customHeight="1">
      <c r="C6" s="26" t="s">
        <v>0</v>
      </c>
      <c r="D6" s="2"/>
      <c r="E6" s="28" t="s">
        <v>1</v>
      </c>
      <c r="F6" s="26" t="s">
        <v>2</v>
      </c>
      <c r="G6" s="20" t="s">
        <v>3</v>
      </c>
      <c r="H6" s="20" t="s">
        <v>4</v>
      </c>
      <c r="I6" s="20" t="s">
        <v>5</v>
      </c>
      <c r="J6" s="20" t="s">
        <v>6</v>
      </c>
      <c r="K6" s="22" t="s">
        <v>7</v>
      </c>
      <c r="L6" s="23"/>
      <c r="M6" s="20" t="s">
        <v>17</v>
      </c>
      <c r="N6" s="20" t="s">
        <v>18</v>
      </c>
      <c r="O6" s="20" t="s">
        <v>19</v>
      </c>
      <c r="P6" s="20" t="s">
        <v>8</v>
      </c>
      <c r="Q6" s="1"/>
    </row>
    <row r="7" spans="3:20" ht="30.75" thickBot="1">
      <c r="C7" s="27"/>
      <c r="D7" s="3"/>
      <c r="E7" s="29"/>
      <c r="F7" s="27"/>
      <c r="G7" s="21"/>
      <c r="H7" s="21"/>
      <c r="I7" s="21"/>
      <c r="J7" s="21"/>
      <c r="K7" s="4" t="s">
        <v>9</v>
      </c>
      <c r="L7" s="4" t="s">
        <v>10</v>
      </c>
      <c r="M7" s="21"/>
      <c r="N7" s="21"/>
      <c r="O7" s="21"/>
      <c r="P7" s="21"/>
      <c r="Q7" s="1"/>
      <c r="T7" t="s">
        <v>22</v>
      </c>
    </row>
    <row r="8" spans="3:20" ht="15">
      <c r="C8" s="5">
        <v>1</v>
      </c>
      <c r="D8" s="5">
        <v>15</v>
      </c>
      <c r="E8" s="6">
        <f>7218-D8</f>
        <v>7203</v>
      </c>
      <c r="F8" s="5" t="s">
        <v>11</v>
      </c>
      <c r="G8" s="7">
        <v>4.5</v>
      </c>
      <c r="H8" s="7">
        <v>5</v>
      </c>
      <c r="I8" s="7">
        <v>5</v>
      </c>
      <c r="J8" s="7">
        <f>G8*H8+2*(I8^2)*(1-0.25*3.14)</f>
        <v>33.25</v>
      </c>
      <c r="K8" s="7" t="s">
        <v>12</v>
      </c>
      <c r="L8" s="7" t="s">
        <v>13</v>
      </c>
      <c r="M8" s="7">
        <f>IF(N8&gt;0,J8*0.4,J8*0.15)</f>
        <v>4.9874999999999998</v>
      </c>
      <c r="N8" s="7">
        <v>0</v>
      </c>
      <c r="O8" s="30">
        <f>IF(N8&gt;0,2,0)</f>
        <v>0</v>
      </c>
      <c r="P8" s="7"/>
      <c r="Q8" s="1"/>
      <c r="T8">
        <f>IF(N8&gt;0,0,(J8*0.15))</f>
        <v>4.9874999999999998</v>
      </c>
    </row>
    <row r="9" spans="3:20" ht="15">
      <c r="C9" s="8">
        <v>2</v>
      </c>
      <c r="D9" s="8">
        <v>49</v>
      </c>
      <c r="E9" s="6">
        <f t="shared" ref="E9:E46" si="0">7218-D9</f>
        <v>7169</v>
      </c>
      <c r="F9" s="8" t="s">
        <v>14</v>
      </c>
      <c r="G9" s="7">
        <v>4.5</v>
      </c>
      <c r="H9" s="7">
        <v>5</v>
      </c>
      <c r="I9" s="7">
        <v>5</v>
      </c>
      <c r="J9" s="7">
        <f t="shared" ref="J9:J45" si="1">G9*H9+2*(I9^2)*(1-0.25*3.14)</f>
        <v>33.25</v>
      </c>
      <c r="K9" s="7" t="s">
        <v>12</v>
      </c>
      <c r="L9" s="7" t="s">
        <v>13</v>
      </c>
      <c r="M9" s="7">
        <f t="shared" ref="M9:M44" si="2">IF(N9&gt;0,J9*0.4,J9*0.15)</f>
        <v>4.9874999999999998</v>
      </c>
      <c r="N9" s="7">
        <v>0</v>
      </c>
      <c r="O9" s="30">
        <f t="shared" ref="O9:O46" si="3">IF(N9&gt;0,2,0)</f>
        <v>0</v>
      </c>
      <c r="P9" s="7"/>
      <c r="Q9" s="1"/>
      <c r="T9">
        <f t="shared" ref="T9:T46" si="4">IF(N9&gt;0,0,(J9*0.15))</f>
        <v>4.9874999999999998</v>
      </c>
    </row>
    <row r="10" spans="3:20" ht="15">
      <c r="C10" s="5">
        <v>3</v>
      </c>
      <c r="D10" s="5">
        <v>147</v>
      </c>
      <c r="E10" s="6">
        <f t="shared" si="0"/>
        <v>7071</v>
      </c>
      <c r="F10" s="8" t="s">
        <v>11</v>
      </c>
      <c r="G10" s="7">
        <v>4.5</v>
      </c>
      <c r="H10" s="7">
        <v>5</v>
      </c>
      <c r="I10" s="7">
        <v>5</v>
      </c>
      <c r="J10" s="7">
        <f t="shared" si="1"/>
        <v>33.25</v>
      </c>
      <c r="K10" s="7" t="s">
        <v>12</v>
      </c>
      <c r="L10" s="7" t="s">
        <v>13</v>
      </c>
      <c r="M10" s="7">
        <f t="shared" si="2"/>
        <v>4.9874999999999998</v>
      </c>
      <c r="N10" s="7">
        <v>0</v>
      </c>
      <c r="O10" s="30">
        <f t="shared" si="3"/>
        <v>0</v>
      </c>
      <c r="P10" s="7"/>
      <c r="Q10" s="1"/>
      <c r="T10">
        <f t="shared" si="4"/>
        <v>4.9874999999999998</v>
      </c>
    </row>
    <row r="11" spans="3:20" ht="15">
      <c r="C11" s="8">
        <v>4</v>
      </c>
      <c r="D11" s="8">
        <v>316</v>
      </c>
      <c r="E11" s="6">
        <f t="shared" si="0"/>
        <v>6902</v>
      </c>
      <c r="F11" s="8" t="s">
        <v>11</v>
      </c>
      <c r="G11" s="7">
        <v>4.5</v>
      </c>
      <c r="H11" s="7">
        <v>5</v>
      </c>
      <c r="I11" s="7">
        <v>5</v>
      </c>
      <c r="J11" s="7">
        <f t="shared" si="1"/>
        <v>33.25</v>
      </c>
      <c r="K11" s="7" t="s">
        <v>12</v>
      </c>
      <c r="L11" s="7" t="s">
        <v>13</v>
      </c>
      <c r="M11" s="7">
        <f t="shared" si="2"/>
        <v>4.9874999999999998</v>
      </c>
      <c r="N11" s="7">
        <v>0</v>
      </c>
      <c r="O11" s="30">
        <f t="shared" si="3"/>
        <v>0</v>
      </c>
      <c r="P11" s="7"/>
      <c r="Q11" s="1"/>
      <c r="T11">
        <f t="shared" si="4"/>
        <v>4.9874999999999998</v>
      </c>
    </row>
    <row r="12" spans="3:20" ht="15">
      <c r="C12" s="5">
        <v>5</v>
      </c>
      <c r="D12" s="5">
        <v>326</v>
      </c>
      <c r="E12" s="6">
        <f t="shared" si="0"/>
        <v>6892</v>
      </c>
      <c r="F12" s="8" t="s">
        <v>14</v>
      </c>
      <c r="G12" s="7">
        <v>4.5</v>
      </c>
      <c r="H12" s="7">
        <v>10</v>
      </c>
      <c r="I12" s="7">
        <v>5</v>
      </c>
      <c r="J12" s="7">
        <f t="shared" si="1"/>
        <v>55.75</v>
      </c>
      <c r="K12" s="7" t="s">
        <v>12</v>
      </c>
      <c r="L12" s="7" t="s">
        <v>13</v>
      </c>
      <c r="M12" s="7">
        <f t="shared" si="2"/>
        <v>8.3624999999999989</v>
      </c>
      <c r="N12" s="7">
        <v>0</v>
      </c>
      <c r="O12" s="30">
        <f t="shared" si="3"/>
        <v>0</v>
      </c>
      <c r="P12" s="7" t="s">
        <v>20</v>
      </c>
      <c r="Q12" s="1"/>
      <c r="T12">
        <f t="shared" si="4"/>
        <v>8.3624999999999989</v>
      </c>
    </row>
    <row r="13" spans="3:20" ht="15">
      <c r="C13" s="8">
        <v>6</v>
      </c>
      <c r="D13" s="8">
        <v>583</v>
      </c>
      <c r="E13" s="6">
        <f t="shared" si="0"/>
        <v>6635</v>
      </c>
      <c r="F13" s="8" t="s">
        <v>14</v>
      </c>
      <c r="G13" s="7">
        <v>4.5</v>
      </c>
      <c r="H13" s="7">
        <v>5</v>
      </c>
      <c r="I13" s="7">
        <v>5</v>
      </c>
      <c r="J13" s="7">
        <f t="shared" si="1"/>
        <v>33.25</v>
      </c>
      <c r="K13" s="7" t="s">
        <v>12</v>
      </c>
      <c r="L13" s="7" t="s">
        <v>13</v>
      </c>
      <c r="M13" s="7">
        <f t="shared" si="2"/>
        <v>4.9874999999999998</v>
      </c>
      <c r="N13" s="7">
        <v>0</v>
      </c>
      <c r="O13" s="30">
        <f t="shared" si="3"/>
        <v>0</v>
      </c>
      <c r="P13" s="7"/>
      <c r="Q13" s="1"/>
      <c r="T13">
        <f t="shared" si="4"/>
        <v>4.9874999999999998</v>
      </c>
    </row>
    <row r="14" spans="3:20" ht="15">
      <c r="C14" s="5">
        <v>7</v>
      </c>
      <c r="D14" s="5">
        <v>716</v>
      </c>
      <c r="E14" s="6">
        <f t="shared" si="0"/>
        <v>6502</v>
      </c>
      <c r="F14" s="8" t="s">
        <v>14</v>
      </c>
      <c r="G14" s="7">
        <v>4.5</v>
      </c>
      <c r="H14" s="7">
        <v>5</v>
      </c>
      <c r="I14" s="7">
        <v>5</v>
      </c>
      <c r="J14" s="7">
        <f t="shared" si="1"/>
        <v>33.25</v>
      </c>
      <c r="K14" s="7" t="s">
        <v>12</v>
      </c>
      <c r="L14" s="7" t="s">
        <v>13</v>
      </c>
      <c r="M14" s="7">
        <f t="shared" si="2"/>
        <v>4.9874999999999998</v>
      </c>
      <c r="N14" s="7">
        <v>0</v>
      </c>
      <c r="O14" s="30">
        <f t="shared" si="3"/>
        <v>0</v>
      </c>
      <c r="P14" s="7"/>
      <c r="Q14" s="1"/>
      <c r="T14">
        <f t="shared" si="4"/>
        <v>4.9874999999999998</v>
      </c>
    </row>
    <row r="15" spans="3:20" ht="15">
      <c r="C15" s="8">
        <v>8</v>
      </c>
      <c r="D15" s="5">
        <v>725</v>
      </c>
      <c r="E15" s="6">
        <f t="shared" si="0"/>
        <v>6493</v>
      </c>
      <c r="F15" s="8" t="s">
        <v>14</v>
      </c>
      <c r="G15" s="7">
        <v>6</v>
      </c>
      <c r="H15" s="7">
        <v>5</v>
      </c>
      <c r="I15" s="7">
        <v>6</v>
      </c>
      <c r="J15" s="7">
        <f t="shared" si="1"/>
        <v>45.48</v>
      </c>
      <c r="K15" s="7" t="s">
        <v>12</v>
      </c>
      <c r="L15" s="7" t="s">
        <v>13</v>
      </c>
      <c r="M15" s="7">
        <f t="shared" si="2"/>
        <v>6.8219999999999992</v>
      </c>
      <c r="N15" s="7">
        <v>0</v>
      </c>
      <c r="O15" s="30">
        <f t="shared" si="3"/>
        <v>0</v>
      </c>
      <c r="P15" s="7" t="s">
        <v>21</v>
      </c>
      <c r="Q15" s="1"/>
      <c r="T15">
        <f t="shared" si="4"/>
        <v>6.8219999999999992</v>
      </c>
    </row>
    <row r="16" spans="3:20" ht="15">
      <c r="C16" s="5">
        <v>9</v>
      </c>
      <c r="D16" s="5">
        <v>725</v>
      </c>
      <c r="E16" s="6">
        <f t="shared" si="0"/>
        <v>6493</v>
      </c>
      <c r="F16" s="8" t="s">
        <v>11</v>
      </c>
      <c r="G16" s="7">
        <v>4.5</v>
      </c>
      <c r="H16" s="7">
        <v>5</v>
      </c>
      <c r="I16" s="7">
        <v>5</v>
      </c>
      <c r="J16" s="7">
        <f t="shared" si="1"/>
        <v>33.25</v>
      </c>
      <c r="K16" s="7" t="s">
        <v>12</v>
      </c>
      <c r="L16" s="7" t="s">
        <v>13</v>
      </c>
      <c r="M16" s="7">
        <f t="shared" si="2"/>
        <v>4.9874999999999998</v>
      </c>
      <c r="N16" s="7">
        <v>0</v>
      </c>
      <c r="O16" s="30">
        <f t="shared" si="3"/>
        <v>0</v>
      </c>
      <c r="P16" s="7"/>
      <c r="Q16" s="1"/>
      <c r="T16">
        <f t="shared" si="4"/>
        <v>4.9874999999999998</v>
      </c>
    </row>
    <row r="17" spans="3:20" ht="15">
      <c r="C17" s="8">
        <v>10</v>
      </c>
      <c r="D17" s="5">
        <v>744</v>
      </c>
      <c r="E17" s="6">
        <f t="shared" si="0"/>
        <v>6474</v>
      </c>
      <c r="F17" s="8" t="s">
        <v>14</v>
      </c>
      <c r="G17" s="7">
        <v>4.5</v>
      </c>
      <c r="H17" s="7">
        <v>5</v>
      </c>
      <c r="I17" s="7">
        <v>5</v>
      </c>
      <c r="J17" s="7">
        <f t="shared" si="1"/>
        <v>33.25</v>
      </c>
      <c r="K17" s="7" t="s">
        <v>12</v>
      </c>
      <c r="L17" s="7" t="s">
        <v>13</v>
      </c>
      <c r="M17" s="7">
        <f t="shared" si="2"/>
        <v>13.3</v>
      </c>
      <c r="N17" s="7">
        <v>8</v>
      </c>
      <c r="O17" s="30">
        <f t="shared" si="3"/>
        <v>2</v>
      </c>
      <c r="P17" s="7"/>
      <c r="Q17" s="1"/>
      <c r="T17">
        <f t="shared" si="4"/>
        <v>0</v>
      </c>
    </row>
    <row r="18" spans="3:20" ht="15">
      <c r="C18" s="5">
        <v>11</v>
      </c>
      <c r="D18" s="5">
        <v>788</v>
      </c>
      <c r="E18" s="6">
        <f t="shared" si="0"/>
        <v>6430</v>
      </c>
      <c r="F18" s="8" t="s">
        <v>11</v>
      </c>
      <c r="G18" s="7">
        <v>4.5</v>
      </c>
      <c r="H18" s="7">
        <v>5</v>
      </c>
      <c r="I18" s="7">
        <v>5</v>
      </c>
      <c r="J18" s="7">
        <f t="shared" si="1"/>
        <v>33.25</v>
      </c>
      <c r="K18" s="7" t="s">
        <v>12</v>
      </c>
      <c r="L18" s="7" t="s">
        <v>13</v>
      </c>
      <c r="M18" s="7">
        <f t="shared" si="2"/>
        <v>13.3</v>
      </c>
      <c r="N18" s="7">
        <v>8</v>
      </c>
      <c r="O18" s="30">
        <f t="shared" si="3"/>
        <v>2</v>
      </c>
      <c r="P18" s="7"/>
      <c r="Q18" s="1"/>
      <c r="T18">
        <f t="shared" si="4"/>
        <v>0</v>
      </c>
    </row>
    <row r="19" spans="3:20" ht="15">
      <c r="C19" s="8">
        <v>12</v>
      </c>
      <c r="D19" s="5">
        <v>857</v>
      </c>
      <c r="E19" s="6">
        <f t="shared" si="0"/>
        <v>6361</v>
      </c>
      <c r="F19" s="8" t="s">
        <v>11</v>
      </c>
      <c r="G19" s="7">
        <v>4.5</v>
      </c>
      <c r="H19" s="7">
        <v>5</v>
      </c>
      <c r="I19" s="7">
        <v>5</v>
      </c>
      <c r="J19" s="7">
        <f t="shared" si="1"/>
        <v>33.25</v>
      </c>
      <c r="K19" s="7" t="s">
        <v>12</v>
      </c>
      <c r="L19" s="7" t="s">
        <v>13</v>
      </c>
      <c r="M19" s="7">
        <f t="shared" si="2"/>
        <v>4.9874999999999998</v>
      </c>
      <c r="N19" s="7">
        <v>0</v>
      </c>
      <c r="O19" s="30">
        <f t="shared" si="3"/>
        <v>0</v>
      </c>
      <c r="P19" s="7"/>
      <c r="Q19" s="1"/>
      <c r="T19">
        <f t="shared" si="4"/>
        <v>4.9874999999999998</v>
      </c>
    </row>
    <row r="20" spans="3:20" ht="15">
      <c r="C20" s="5">
        <v>13</v>
      </c>
      <c r="D20" s="5">
        <v>867</v>
      </c>
      <c r="E20" s="6">
        <f t="shared" si="0"/>
        <v>6351</v>
      </c>
      <c r="F20" s="8" t="s">
        <v>14</v>
      </c>
      <c r="G20" s="7">
        <v>4.5</v>
      </c>
      <c r="H20" s="7">
        <v>10</v>
      </c>
      <c r="I20" s="7">
        <v>5</v>
      </c>
      <c r="J20" s="7">
        <f t="shared" si="1"/>
        <v>55.75</v>
      </c>
      <c r="K20" s="7" t="s">
        <v>12</v>
      </c>
      <c r="L20" s="7" t="s">
        <v>13</v>
      </c>
      <c r="M20" s="7">
        <f t="shared" ref="M20:M26" si="5">IF(N20&gt;0,J20*0.4,J20*0.15)</f>
        <v>8.3624999999999989</v>
      </c>
      <c r="N20" s="7">
        <v>0</v>
      </c>
      <c r="O20" s="30">
        <f t="shared" si="3"/>
        <v>0</v>
      </c>
      <c r="P20" s="7" t="s">
        <v>20</v>
      </c>
      <c r="Q20" s="1"/>
      <c r="T20">
        <f t="shared" si="4"/>
        <v>8.3624999999999989</v>
      </c>
    </row>
    <row r="21" spans="3:20" ht="15">
      <c r="C21" s="8">
        <v>14</v>
      </c>
      <c r="D21" s="5">
        <v>893</v>
      </c>
      <c r="E21" s="6">
        <f t="shared" si="0"/>
        <v>6325</v>
      </c>
      <c r="F21" s="8" t="s">
        <v>11</v>
      </c>
      <c r="G21" s="7">
        <v>4.5</v>
      </c>
      <c r="H21" s="7">
        <v>10</v>
      </c>
      <c r="I21" s="7">
        <v>5</v>
      </c>
      <c r="J21" s="7">
        <f t="shared" si="1"/>
        <v>55.75</v>
      </c>
      <c r="K21" s="7" t="s">
        <v>12</v>
      </c>
      <c r="L21" s="7" t="s">
        <v>13</v>
      </c>
      <c r="M21" s="7">
        <f t="shared" si="5"/>
        <v>8.3624999999999989</v>
      </c>
      <c r="N21" s="7">
        <v>0</v>
      </c>
      <c r="O21" s="30">
        <f t="shared" si="3"/>
        <v>0</v>
      </c>
      <c r="P21" s="7" t="s">
        <v>20</v>
      </c>
      <c r="Q21" s="1"/>
      <c r="T21">
        <f t="shared" si="4"/>
        <v>8.3624999999999989</v>
      </c>
    </row>
    <row r="22" spans="3:20" ht="15">
      <c r="C22" s="5">
        <v>15</v>
      </c>
      <c r="D22" s="5">
        <v>913</v>
      </c>
      <c r="E22" s="6">
        <f t="shared" si="0"/>
        <v>6305</v>
      </c>
      <c r="F22" s="8" t="s">
        <v>14</v>
      </c>
      <c r="G22" s="7">
        <v>4.5</v>
      </c>
      <c r="H22" s="7">
        <v>5</v>
      </c>
      <c r="I22" s="7">
        <v>5</v>
      </c>
      <c r="J22" s="7">
        <f t="shared" si="1"/>
        <v>33.25</v>
      </c>
      <c r="K22" s="7" t="s">
        <v>12</v>
      </c>
      <c r="L22" s="7" t="s">
        <v>13</v>
      </c>
      <c r="M22" s="7">
        <f t="shared" si="5"/>
        <v>4.9874999999999998</v>
      </c>
      <c r="N22" s="7">
        <v>0</v>
      </c>
      <c r="O22" s="30">
        <f t="shared" si="3"/>
        <v>0</v>
      </c>
      <c r="P22" s="7"/>
      <c r="Q22" s="1"/>
      <c r="T22">
        <f t="shared" si="4"/>
        <v>4.9874999999999998</v>
      </c>
    </row>
    <row r="23" spans="3:20" ht="15">
      <c r="C23" s="8">
        <v>16</v>
      </c>
      <c r="D23" s="5">
        <v>934</v>
      </c>
      <c r="E23" s="6">
        <f t="shared" si="0"/>
        <v>6284</v>
      </c>
      <c r="F23" s="8" t="s">
        <v>14</v>
      </c>
      <c r="G23" s="7">
        <v>4.5</v>
      </c>
      <c r="H23" s="7">
        <v>5</v>
      </c>
      <c r="I23" s="7">
        <v>5</v>
      </c>
      <c r="J23" s="7">
        <f t="shared" si="1"/>
        <v>33.25</v>
      </c>
      <c r="K23" s="7" t="s">
        <v>12</v>
      </c>
      <c r="L23" s="7" t="s">
        <v>13</v>
      </c>
      <c r="M23" s="7">
        <f t="shared" si="5"/>
        <v>4.9874999999999998</v>
      </c>
      <c r="N23" s="7">
        <v>0</v>
      </c>
      <c r="O23" s="30">
        <f t="shared" si="3"/>
        <v>0</v>
      </c>
      <c r="P23" s="7"/>
      <c r="Q23" s="1"/>
      <c r="T23">
        <f t="shared" si="4"/>
        <v>4.9874999999999998</v>
      </c>
    </row>
    <row r="24" spans="3:20" ht="15">
      <c r="C24" s="5">
        <v>17</v>
      </c>
      <c r="D24" s="5">
        <v>994</v>
      </c>
      <c r="E24" s="6">
        <f t="shared" si="0"/>
        <v>6224</v>
      </c>
      <c r="F24" s="8" t="s">
        <v>11</v>
      </c>
      <c r="G24" s="7">
        <v>4.5</v>
      </c>
      <c r="H24" s="7">
        <v>5</v>
      </c>
      <c r="I24" s="7">
        <v>5</v>
      </c>
      <c r="J24" s="7">
        <f t="shared" si="1"/>
        <v>33.25</v>
      </c>
      <c r="K24" s="7" t="s">
        <v>12</v>
      </c>
      <c r="L24" s="7" t="s">
        <v>13</v>
      </c>
      <c r="M24" s="7">
        <f t="shared" si="5"/>
        <v>4.9874999999999998</v>
      </c>
      <c r="N24" s="7">
        <v>0</v>
      </c>
      <c r="O24" s="30">
        <f t="shared" si="3"/>
        <v>0</v>
      </c>
      <c r="P24" s="7"/>
      <c r="Q24" s="1"/>
      <c r="T24">
        <f t="shared" si="4"/>
        <v>4.9874999999999998</v>
      </c>
    </row>
    <row r="25" spans="3:20" ht="15">
      <c r="C25" s="8">
        <v>18</v>
      </c>
      <c r="D25" s="5">
        <v>1007</v>
      </c>
      <c r="E25" s="6">
        <f t="shared" si="0"/>
        <v>6211</v>
      </c>
      <c r="F25" s="8" t="s">
        <v>11</v>
      </c>
      <c r="G25" s="7">
        <v>4.5</v>
      </c>
      <c r="H25" s="7">
        <v>10</v>
      </c>
      <c r="I25" s="7">
        <v>5</v>
      </c>
      <c r="J25" s="7">
        <f t="shared" si="1"/>
        <v>55.75</v>
      </c>
      <c r="K25" s="7" t="s">
        <v>12</v>
      </c>
      <c r="L25" s="7" t="s">
        <v>13</v>
      </c>
      <c r="M25" s="7">
        <f t="shared" si="5"/>
        <v>8.3624999999999989</v>
      </c>
      <c r="N25" s="7">
        <v>0</v>
      </c>
      <c r="O25" s="30">
        <f t="shared" si="3"/>
        <v>0</v>
      </c>
      <c r="P25" s="7" t="s">
        <v>20</v>
      </c>
      <c r="Q25" s="1"/>
      <c r="T25">
        <f t="shared" si="4"/>
        <v>8.3624999999999989</v>
      </c>
    </row>
    <row r="26" spans="3:20" ht="15">
      <c r="C26" s="5">
        <v>19</v>
      </c>
      <c r="D26" s="5">
        <v>1076</v>
      </c>
      <c r="E26" s="6">
        <f t="shared" si="0"/>
        <v>6142</v>
      </c>
      <c r="F26" s="8" t="s">
        <v>14</v>
      </c>
      <c r="G26" s="7">
        <v>4.45</v>
      </c>
      <c r="H26" s="7">
        <v>4.5</v>
      </c>
      <c r="I26" s="7">
        <v>5</v>
      </c>
      <c r="J26" s="7">
        <f t="shared" si="1"/>
        <v>30.774999999999999</v>
      </c>
      <c r="K26" s="7" t="s">
        <v>12</v>
      </c>
      <c r="L26" s="7" t="s">
        <v>13</v>
      </c>
      <c r="M26" s="7">
        <f t="shared" si="5"/>
        <v>4.61625</v>
      </c>
      <c r="N26" s="7">
        <v>0</v>
      </c>
      <c r="O26" s="30">
        <f t="shared" si="3"/>
        <v>0</v>
      </c>
      <c r="P26" s="7"/>
      <c r="Q26" s="1"/>
      <c r="T26">
        <f t="shared" si="4"/>
        <v>4.61625</v>
      </c>
    </row>
    <row r="27" spans="3:20" ht="15">
      <c r="C27" s="8">
        <v>20</v>
      </c>
      <c r="D27" s="5">
        <v>1120</v>
      </c>
      <c r="E27" s="6">
        <f t="shared" si="0"/>
        <v>6098</v>
      </c>
      <c r="F27" s="8" t="s">
        <v>14</v>
      </c>
      <c r="G27" s="7">
        <v>4.5</v>
      </c>
      <c r="H27" s="7">
        <v>10</v>
      </c>
      <c r="I27" s="7">
        <v>5</v>
      </c>
      <c r="J27" s="7">
        <f t="shared" si="1"/>
        <v>55.75</v>
      </c>
      <c r="K27" s="7" t="s">
        <v>12</v>
      </c>
      <c r="L27" s="7" t="s">
        <v>13</v>
      </c>
      <c r="M27" s="7">
        <f t="shared" si="2"/>
        <v>22.3</v>
      </c>
      <c r="N27" s="7">
        <v>13</v>
      </c>
      <c r="O27" s="30">
        <f t="shared" si="3"/>
        <v>2</v>
      </c>
      <c r="P27" s="7" t="s">
        <v>20</v>
      </c>
      <c r="Q27" s="1"/>
      <c r="T27">
        <f t="shared" si="4"/>
        <v>0</v>
      </c>
    </row>
    <row r="28" spans="3:20" ht="15">
      <c r="C28" s="5">
        <v>21</v>
      </c>
      <c r="D28" s="5">
        <v>1189</v>
      </c>
      <c r="E28" s="6">
        <f t="shared" si="0"/>
        <v>6029</v>
      </c>
      <c r="F28" s="8" t="s">
        <v>14</v>
      </c>
      <c r="G28" s="7">
        <v>4.5</v>
      </c>
      <c r="H28" s="7">
        <v>5</v>
      </c>
      <c r="I28" s="7">
        <v>5</v>
      </c>
      <c r="J28" s="7">
        <f t="shared" si="1"/>
        <v>33.25</v>
      </c>
      <c r="K28" s="7" t="s">
        <v>12</v>
      </c>
      <c r="L28" s="7" t="s">
        <v>13</v>
      </c>
      <c r="M28" s="7">
        <f t="shared" si="2"/>
        <v>4.9874999999999998</v>
      </c>
      <c r="N28" s="7">
        <v>0</v>
      </c>
      <c r="O28" s="30">
        <f t="shared" si="3"/>
        <v>0</v>
      </c>
      <c r="P28" s="7"/>
      <c r="Q28" s="1"/>
      <c r="T28">
        <f t="shared" si="4"/>
        <v>4.9874999999999998</v>
      </c>
    </row>
    <row r="29" spans="3:20" ht="15">
      <c r="C29" s="8">
        <v>22</v>
      </c>
      <c r="D29" s="5">
        <v>1240</v>
      </c>
      <c r="E29" s="6">
        <f t="shared" si="0"/>
        <v>5978</v>
      </c>
      <c r="F29" s="8" t="s">
        <v>14</v>
      </c>
      <c r="G29" s="7">
        <v>4.5</v>
      </c>
      <c r="H29" s="7">
        <v>5</v>
      </c>
      <c r="I29" s="7">
        <v>5</v>
      </c>
      <c r="J29" s="7">
        <f t="shared" si="1"/>
        <v>33.25</v>
      </c>
      <c r="K29" s="7" t="s">
        <v>12</v>
      </c>
      <c r="L29" s="7" t="s">
        <v>13</v>
      </c>
      <c r="M29" s="7">
        <f t="shared" si="2"/>
        <v>4.9874999999999998</v>
      </c>
      <c r="N29" s="7">
        <v>0</v>
      </c>
      <c r="O29" s="30">
        <f t="shared" si="3"/>
        <v>0</v>
      </c>
      <c r="P29" s="7"/>
      <c r="Q29" s="1"/>
      <c r="T29">
        <f t="shared" si="4"/>
        <v>4.9874999999999998</v>
      </c>
    </row>
    <row r="30" spans="3:20" ht="15">
      <c r="C30" s="5">
        <v>23</v>
      </c>
      <c r="D30" s="5">
        <v>1275</v>
      </c>
      <c r="E30" s="6">
        <f t="shared" si="0"/>
        <v>5943</v>
      </c>
      <c r="F30" s="8" t="s">
        <v>11</v>
      </c>
      <c r="G30" s="7">
        <v>4.5</v>
      </c>
      <c r="H30" s="7">
        <v>10</v>
      </c>
      <c r="I30" s="7">
        <v>5</v>
      </c>
      <c r="J30" s="7">
        <f t="shared" ref="J30:J40" si="6">G30*H30+2*(I30^2)*(1-0.25*3.14)</f>
        <v>55.75</v>
      </c>
      <c r="K30" s="7" t="s">
        <v>12</v>
      </c>
      <c r="L30" s="7" t="s">
        <v>13</v>
      </c>
      <c r="M30" s="7">
        <f t="shared" ref="M30:M33" si="7">IF(N30&gt;0,J30*0.4,J30*0.15)</f>
        <v>8.3624999999999989</v>
      </c>
      <c r="N30" s="7">
        <v>0</v>
      </c>
      <c r="O30" s="30">
        <f t="shared" si="3"/>
        <v>0</v>
      </c>
      <c r="P30" s="7" t="s">
        <v>20</v>
      </c>
      <c r="Q30" s="1"/>
      <c r="T30">
        <f t="shared" si="4"/>
        <v>8.3624999999999989</v>
      </c>
    </row>
    <row r="31" spans="3:20" ht="15">
      <c r="C31" s="8">
        <v>24</v>
      </c>
      <c r="D31" s="5">
        <v>1281</v>
      </c>
      <c r="E31" s="6">
        <f t="shared" si="0"/>
        <v>5937</v>
      </c>
      <c r="F31" s="8" t="s">
        <v>14</v>
      </c>
      <c r="G31" s="7">
        <v>4.5</v>
      </c>
      <c r="H31" s="7">
        <v>5</v>
      </c>
      <c r="I31" s="7">
        <v>5</v>
      </c>
      <c r="J31" s="7">
        <f t="shared" si="6"/>
        <v>33.25</v>
      </c>
      <c r="K31" s="7" t="s">
        <v>12</v>
      </c>
      <c r="L31" s="7" t="s">
        <v>13</v>
      </c>
      <c r="M31" s="7">
        <f t="shared" si="7"/>
        <v>4.9874999999999998</v>
      </c>
      <c r="N31" s="7">
        <v>0</v>
      </c>
      <c r="O31" s="30">
        <f t="shared" si="3"/>
        <v>0</v>
      </c>
      <c r="P31" s="7"/>
      <c r="Q31" s="1"/>
      <c r="T31">
        <f t="shared" si="4"/>
        <v>4.9874999999999998</v>
      </c>
    </row>
    <row r="32" spans="3:20" ht="15">
      <c r="C32" s="5">
        <v>25</v>
      </c>
      <c r="D32" s="5">
        <v>1346</v>
      </c>
      <c r="E32" s="6">
        <f t="shared" si="0"/>
        <v>5872</v>
      </c>
      <c r="F32" s="8" t="s">
        <v>14</v>
      </c>
      <c r="G32" s="7">
        <v>4.5</v>
      </c>
      <c r="H32" s="7">
        <v>5</v>
      </c>
      <c r="I32" s="7">
        <v>5</v>
      </c>
      <c r="J32" s="7">
        <f t="shared" si="6"/>
        <v>33.25</v>
      </c>
      <c r="K32" s="7" t="s">
        <v>12</v>
      </c>
      <c r="L32" s="7" t="s">
        <v>13</v>
      </c>
      <c r="M32" s="7">
        <f t="shared" si="7"/>
        <v>4.9874999999999998</v>
      </c>
      <c r="N32" s="7">
        <v>0</v>
      </c>
      <c r="O32" s="30">
        <f t="shared" si="3"/>
        <v>0</v>
      </c>
      <c r="P32" s="7"/>
      <c r="Q32" s="1"/>
      <c r="T32">
        <f t="shared" si="4"/>
        <v>4.9874999999999998</v>
      </c>
    </row>
    <row r="33" spans="3:21" ht="15">
      <c r="C33" s="8">
        <v>26</v>
      </c>
      <c r="D33" s="5">
        <v>1402</v>
      </c>
      <c r="E33" s="6">
        <f t="shared" si="0"/>
        <v>5816</v>
      </c>
      <c r="F33" s="8" t="s">
        <v>14</v>
      </c>
      <c r="G33" s="7">
        <v>4.5</v>
      </c>
      <c r="H33" s="7">
        <v>5</v>
      </c>
      <c r="I33" s="7">
        <v>5</v>
      </c>
      <c r="J33" s="7">
        <f t="shared" si="6"/>
        <v>33.25</v>
      </c>
      <c r="K33" s="7" t="s">
        <v>12</v>
      </c>
      <c r="L33" s="7" t="s">
        <v>13</v>
      </c>
      <c r="M33" s="7">
        <f t="shared" si="7"/>
        <v>4.9874999999999998</v>
      </c>
      <c r="N33" s="7">
        <v>0</v>
      </c>
      <c r="O33" s="30">
        <f t="shared" si="3"/>
        <v>0</v>
      </c>
      <c r="P33" s="7"/>
      <c r="Q33" s="1"/>
      <c r="T33">
        <f t="shared" si="4"/>
        <v>4.9874999999999998</v>
      </c>
    </row>
    <row r="34" spans="3:21" ht="15">
      <c r="C34" s="5">
        <v>27</v>
      </c>
      <c r="D34" s="5">
        <v>1464</v>
      </c>
      <c r="E34" s="6">
        <f t="shared" si="0"/>
        <v>5754</v>
      </c>
      <c r="F34" s="8" t="s">
        <v>11</v>
      </c>
      <c r="G34" s="7">
        <v>4.5</v>
      </c>
      <c r="H34" s="7">
        <v>5</v>
      </c>
      <c r="I34" s="7">
        <v>5</v>
      </c>
      <c r="J34" s="7">
        <f t="shared" si="6"/>
        <v>33.25</v>
      </c>
      <c r="K34" s="7" t="s">
        <v>12</v>
      </c>
      <c r="L34" s="7" t="s">
        <v>13</v>
      </c>
      <c r="M34" s="7">
        <f t="shared" ref="M34:M40" si="8">IF(N34&gt;0,J34*0.4,J34*0.15)</f>
        <v>13.3</v>
      </c>
      <c r="N34" s="7">
        <v>8</v>
      </c>
      <c r="O34" s="30">
        <f t="shared" si="3"/>
        <v>2</v>
      </c>
      <c r="P34" s="7"/>
      <c r="Q34" s="1"/>
      <c r="T34">
        <f t="shared" si="4"/>
        <v>0</v>
      </c>
    </row>
    <row r="35" spans="3:21" ht="15">
      <c r="C35" s="8">
        <v>28</v>
      </c>
      <c r="D35" s="5">
        <v>1483</v>
      </c>
      <c r="E35" s="6">
        <f t="shared" si="0"/>
        <v>5735</v>
      </c>
      <c r="F35" s="8" t="s">
        <v>11</v>
      </c>
      <c r="G35" s="7">
        <v>4.5</v>
      </c>
      <c r="H35" s="7">
        <v>5</v>
      </c>
      <c r="I35" s="7">
        <v>5</v>
      </c>
      <c r="J35" s="7">
        <f t="shared" si="6"/>
        <v>33.25</v>
      </c>
      <c r="K35" s="7" t="s">
        <v>12</v>
      </c>
      <c r="L35" s="7" t="s">
        <v>13</v>
      </c>
      <c r="M35" s="7">
        <f t="shared" si="8"/>
        <v>13.3</v>
      </c>
      <c r="N35" s="7">
        <v>8</v>
      </c>
      <c r="O35" s="30">
        <f t="shared" si="3"/>
        <v>2</v>
      </c>
      <c r="P35" s="7"/>
      <c r="Q35" s="1"/>
      <c r="T35">
        <f t="shared" si="4"/>
        <v>0</v>
      </c>
    </row>
    <row r="36" spans="3:21" ht="15">
      <c r="C36" s="5">
        <v>29</v>
      </c>
      <c r="D36" s="5">
        <v>1521</v>
      </c>
      <c r="E36" s="6">
        <f t="shared" si="0"/>
        <v>5697</v>
      </c>
      <c r="F36" s="8" t="s">
        <v>14</v>
      </c>
      <c r="G36" s="7">
        <v>4.5</v>
      </c>
      <c r="H36" s="7">
        <v>5</v>
      </c>
      <c r="I36" s="7">
        <v>5</v>
      </c>
      <c r="J36" s="7">
        <f t="shared" si="6"/>
        <v>33.25</v>
      </c>
      <c r="K36" s="7" t="s">
        <v>12</v>
      </c>
      <c r="L36" s="7" t="s">
        <v>13</v>
      </c>
      <c r="M36" s="7">
        <f t="shared" si="8"/>
        <v>13.3</v>
      </c>
      <c r="N36" s="7">
        <v>8</v>
      </c>
      <c r="O36" s="30">
        <f t="shared" si="3"/>
        <v>2</v>
      </c>
      <c r="P36" s="7"/>
      <c r="Q36" s="1"/>
      <c r="T36">
        <f t="shared" si="4"/>
        <v>0</v>
      </c>
    </row>
    <row r="37" spans="3:21" ht="15">
      <c r="C37" s="8">
        <v>30</v>
      </c>
      <c r="D37" s="5">
        <v>1548</v>
      </c>
      <c r="E37" s="6">
        <f t="shared" si="0"/>
        <v>5670</v>
      </c>
      <c r="F37" s="8" t="s">
        <v>11</v>
      </c>
      <c r="G37" s="7">
        <v>4.5</v>
      </c>
      <c r="H37" s="7">
        <v>5</v>
      </c>
      <c r="I37" s="7">
        <v>5</v>
      </c>
      <c r="J37" s="7">
        <f t="shared" si="6"/>
        <v>33.25</v>
      </c>
      <c r="K37" s="7" t="s">
        <v>12</v>
      </c>
      <c r="L37" s="7" t="s">
        <v>13</v>
      </c>
      <c r="M37" s="7">
        <f t="shared" si="8"/>
        <v>4.9874999999999998</v>
      </c>
      <c r="N37" s="7">
        <v>0</v>
      </c>
      <c r="O37" s="30">
        <f t="shared" si="3"/>
        <v>0</v>
      </c>
      <c r="P37" s="7"/>
      <c r="Q37" s="1"/>
      <c r="T37">
        <f t="shared" si="4"/>
        <v>4.9874999999999998</v>
      </c>
    </row>
    <row r="38" spans="3:21" ht="15">
      <c r="C38" s="5">
        <v>31</v>
      </c>
      <c r="D38" s="5">
        <v>1650</v>
      </c>
      <c r="E38" s="6">
        <f t="shared" si="0"/>
        <v>5568</v>
      </c>
      <c r="F38" s="8" t="s">
        <v>11</v>
      </c>
      <c r="G38" s="7">
        <v>4.5</v>
      </c>
      <c r="H38" s="7">
        <v>5</v>
      </c>
      <c r="I38" s="7">
        <v>5</v>
      </c>
      <c r="J38" s="7">
        <f t="shared" si="6"/>
        <v>33.25</v>
      </c>
      <c r="K38" s="7" t="s">
        <v>12</v>
      </c>
      <c r="L38" s="7" t="s">
        <v>13</v>
      </c>
      <c r="M38" s="7">
        <f t="shared" si="8"/>
        <v>4.9874999999999998</v>
      </c>
      <c r="N38" s="7">
        <v>0</v>
      </c>
      <c r="O38" s="30">
        <f t="shared" si="3"/>
        <v>0</v>
      </c>
      <c r="P38" s="7"/>
      <c r="Q38" s="1"/>
      <c r="T38">
        <f t="shared" si="4"/>
        <v>4.9874999999999998</v>
      </c>
    </row>
    <row r="39" spans="3:21" ht="15">
      <c r="C39" s="8">
        <v>32</v>
      </c>
      <c r="D39" s="5">
        <v>1716</v>
      </c>
      <c r="E39" s="6">
        <f t="shared" si="0"/>
        <v>5502</v>
      </c>
      <c r="F39" s="8" t="s">
        <v>11</v>
      </c>
      <c r="G39" s="7">
        <v>4.5</v>
      </c>
      <c r="H39" s="7">
        <v>5</v>
      </c>
      <c r="I39" s="7">
        <v>5</v>
      </c>
      <c r="J39" s="7">
        <f t="shared" si="6"/>
        <v>33.25</v>
      </c>
      <c r="K39" s="7" t="s">
        <v>12</v>
      </c>
      <c r="L39" s="7" t="s">
        <v>13</v>
      </c>
      <c r="M39" s="7">
        <f t="shared" si="8"/>
        <v>4.9874999999999998</v>
      </c>
      <c r="N39" s="7">
        <v>0</v>
      </c>
      <c r="O39" s="30">
        <f t="shared" si="3"/>
        <v>0</v>
      </c>
      <c r="P39" s="7"/>
      <c r="Q39" s="1"/>
      <c r="T39">
        <f t="shared" si="4"/>
        <v>4.9874999999999998</v>
      </c>
    </row>
    <row r="40" spans="3:21" ht="15">
      <c r="C40" s="5">
        <v>33</v>
      </c>
      <c r="D40" s="5">
        <v>1743</v>
      </c>
      <c r="E40" s="6">
        <f t="shared" si="0"/>
        <v>5475</v>
      </c>
      <c r="F40" s="8" t="s">
        <v>14</v>
      </c>
      <c r="G40" s="7">
        <v>4.5</v>
      </c>
      <c r="H40" s="7">
        <v>5</v>
      </c>
      <c r="I40" s="7">
        <v>5</v>
      </c>
      <c r="J40" s="7">
        <f t="shared" si="6"/>
        <v>33.25</v>
      </c>
      <c r="K40" s="7" t="s">
        <v>12</v>
      </c>
      <c r="L40" s="7" t="s">
        <v>13</v>
      </c>
      <c r="M40" s="7">
        <f t="shared" si="8"/>
        <v>4.9874999999999998</v>
      </c>
      <c r="N40" s="7">
        <v>0</v>
      </c>
      <c r="O40" s="30">
        <f t="shared" si="3"/>
        <v>0</v>
      </c>
      <c r="P40" s="7"/>
      <c r="Q40" s="1"/>
      <c r="T40">
        <f t="shared" si="4"/>
        <v>4.9874999999999998</v>
      </c>
    </row>
    <row r="41" spans="3:21" ht="15">
      <c r="C41" s="8">
        <v>34</v>
      </c>
      <c r="D41" s="5">
        <v>1755</v>
      </c>
      <c r="E41" s="6">
        <f t="shared" si="0"/>
        <v>5463</v>
      </c>
      <c r="F41" s="8" t="s">
        <v>11</v>
      </c>
      <c r="G41" s="7">
        <v>4.5</v>
      </c>
      <c r="H41" s="7">
        <v>5</v>
      </c>
      <c r="I41" s="7">
        <v>5</v>
      </c>
      <c r="J41" s="7">
        <f t="shared" si="1"/>
        <v>33.25</v>
      </c>
      <c r="K41" s="7" t="s">
        <v>12</v>
      </c>
      <c r="L41" s="7" t="s">
        <v>13</v>
      </c>
      <c r="M41" s="7">
        <f t="shared" si="2"/>
        <v>4.9874999999999998</v>
      </c>
      <c r="N41" s="7">
        <v>0</v>
      </c>
      <c r="O41" s="30">
        <f t="shared" si="3"/>
        <v>0</v>
      </c>
      <c r="P41" s="7"/>
      <c r="Q41" s="1"/>
      <c r="T41">
        <f t="shared" si="4"/>
        <v>4.9874999999999998</v>
      </c>
    </row>
    <row r="42" spans="3:21" ht="15">
      <c r="C42" s="5">
        <v>35</v>
      </c>
      <c r="D42" s="5">
        <v>1771</v>
      </c>
      <c r="E42" s="6">
        <f t="shared" si="0"/>
        <v>5447</v>
      </c>
      <c r="F42" s="8" t="s">
        <v>14</v>
      </c>
      <c r="G42" s="7">
        <v>4.5</v>
      </c>
      <c r="H42" s="7">
        <v>5</v>
      </c>
      <c r="I42" s="7">
        <v>5</v>
      </c>
      <c r="J42" s="7">
        <f t="shared" si="1"/>
        <v>33.25</v>
      </c>
      <c r="K42" s="7" t="s">
        <v>12</v>
      </c>
      <c r="L42" s="7" t="s">
        <v>13</v>
      </c>
      <c r="M42" s="7">
        <f t="shared" si="2"/>
        <v>4.9874999999999998</v>
      </c>
      <c r="N42" s="7">
        <v>0</v>
      </c>
      <c r="O42" s="30">
        <f t="shared" si="3"/>
        <v>0</v>
      </c>
      <c r="P42" s="7"/>
      <c r="Q42" s="1"/>
      <c r="T42">
        <f t="shared" si="4"/>
        <v>4.9874999999999998</v>
      </c>
    </row>
    <row r="43" spans="3:21" ht="15">
      <c r="C43" s="8">
        <v>36</v>
      </c>
      <c r="D43" s="5">
        <v>1793</v>
      </c>
      <c r="E43" s="6">
        <f t="shared" si="0"/>
        <v>5425</v>
      </c>
      <c r="F43" s="8" t="s">
        <v>14</v>
      </c>
      <c r="G43" s="7">
        <v>4.5</v>
      </c>
      <c r="H43" s="7">
        <v>5</v>
      </c>
      <c r="I43" s="7">
        <v>5</v>
      </c>
      <c r="J43" s="7">
        <f t="shared" si="1"/>
        <v>33.25</v>
      </c>
      <c r="K43" s="7" t="s">
        <v>12</v>
      </c>
      <c r="L43" s="7" t="s">
        <v>13</v>
      </c>
      <c r="M43" s="7">
        <f t="shared" si="2"/>
        <v>4.9874999999999998</v>
      </c>
      <c r="N43" s="7">
        <v>0</v>
      </c>
      <c r="O43" s="30">
        <f t="shared" si="3"/>
        <v>0</v>
      </c>
      <c r="P43" s="7"/>
      <c r="Q43" s="1"/>
      <c r="T43">
        <f t="shared" si="4"/>
        <v>4.9874999999999998</v>
      </c>
    </row>
    <row r="44" spans="3:21" ht="15">
      <c r="C44" s="5">
        <v>37</v>
      </c>
      <c r="D44" s="5">
        <v>1848</v>
      </c>
      <c r="E44" s="6">
        <f t="shared" si="0"/>
        <v>5370</v>
      </c>
      <c r="F44" s="8" t="s">
        <v>11</v>
      </c>
      <c r="G44" s="7">
        <v>4.5</v>
      </c>
      <c r="H44" s="7">
        <v>9</v>
      </c>
      <c r="I44" s="7">
        <v>6</v>
      </c>
      <c r="J44" s="7">
        <f t="shared" si="1"/>
        <v>55.98</v>
      </c>
      <c r="K44" s="7" t="s">
        <v>12</v>
      </c>
      <c r="L44" s="7" t="s">
        <v>13</v>
      </c>
      <c r="M44" s="7">
        <f t="shared" si="2"/>
        <v>8.3969999999999985</v>
      </c>
      <c r="N44" s="7">
        <v>0</v>
      </c>
      <c r="O44" s="30">
        <f t="shared" si="3"/>
        <v>0</v>
      </c>
      <c r="P44" s="7" t="s">
        <v>21</v>
      </c>
      <c r="Q44" s="1"/>
      <c r="T44">
        <f t="shared" si="4"/>
        <v>8.3969999999999985</v>
      </c>
    </row>
    <row r="45" spans="3:21" ht="15">
      <c r="C45" s="8">
        <v>38</v>
      </c>
      <c r="D45" s="8">
        <v>1862</v>
      </c>
      <c r="E45" s="6">
        <f t="shared" si="0"/>
        <v>5356</v>
      </c>
      <c r="F45" s="8" t="s">
        <v>11</v>
      </c>
      <c r="G45" s="7">
        <v>4.5</v>
      </c>
      <c r="H45" s="7">
        <v>10</v>
      </c>
      <c r="I45" s="7">
        <v>5</v>
      </c>
      <c r="J45" s="7">
        <f t="shared" si="1"/>
        <v>55.75</v>
      </c>
      <c r="K45" s="7" t="s">
        <v>12</v>
      </c>
      <c r="L45" s="7" t="s">
        <v>13</v>
      </c>
      <c r="M45" s="7">
        <f t="shared" ref="M45:M46" si="9">IF(N45&gt;0,J45*0.4,J45*0.15)</f>
        <v>8.3624999999999989</v>
      </c>
      <c r="N45" s="7">
        <v>0</v>
      </c>
      <c r="O45" s="30">
        <f t="shared" si="3"/>
        <v>0</v>
      </c>
      <c r="P45" s="7" t="s">
        <v>20</v>
      </c>
      <c r="Q45" s="1"/>
      <c r="T45">
        <f t="shared" si="4"/>
        <v>8.3624999999999989</v>
      </c>
    </row>
    <row r="46" spans="3:21" ht="15.75" thickBot="1">
      <c r="C46" s="9">
        <v>39</v>
      </c>
      <c r="D46" s="9">
        <v>1991</v>
      </c>
      <c r="E46" s="10">
        <f t="shared" si="0"/>
        <v>5227</v>
      </c>
      <c r="F46" s="9" t="s">
        <v>14</v>
      </c>
      <c r="G46" s="11">
        <v>4.5</v>
      </c>
      <c r="H46" s="11">
        <v>5</v>
      </c>
      <c r="I46" s="11">
        <v>5</v>
      </c>
      <c r="J46" s="11">
        <f t="shared" ref="J46" si="10">G46*H46+2*(I46^2)*(1-0.25*3.14)</f>
        <v>33.25</v>
      </c>
      <c r="K46" s="11" t="s">
        <v>12</v>
      </c>
      <c r="L46" s="11" t="s">
        <v>13</v>
      </c>
      <c r="M46" s="11">
        <f t="shared" si="9"/>
        <v>13.3</v>
      </c>
      <c r="N46" s="11">
        <v>8</v>
      </c>
      <c r="O46" s="31">
        <f t="shared" si="3"/>
        <v>2</v>
      </c>
      <c r="P46" s="11"/>
      <c r="Q46" s="1"/>
      <c r="T46">
        <f t="shared" si="4"/>
        <v>0</v>
      </c>
    </row>
    <row r="47" spans="3:21" ht="15">
      <c r="I47" s="12" t="s">
        <v>15</v>
      </c>
      <c r="J47" s="7">
        <f>SUM(J8:J46)</f>
        <v>1486.7350000000001</v>
      </c>
      <c r="K47" s="13"/>
      <c r="L47" s="13"/>
      <c r="M47" s="7">
        <f>SUM(M8:M46)</f>
        <v>286.82275000000016</v>
      </c>
      <c r="N47" s="7">
        <f>SUM(N8:N46)</f>
        <v>61</v>
      </c>
      <c r="O47" s="30">
        <f>SUM(O8:O46)</f>
        <v>14</v>
      </c>
      <c r="Q47" s="1"/>
      <c r="T47">
        <f>SUM(T8:T46)</f>
        <v>184.72275000000005</v>
      </c>
      <c r="U47">
        <f>T47/0.15</f>
        <v>1231.4850000000004</v>
      </c>
    </row>
    <row r="48" spans="3:21" ht="15">
      <c r="O48" s="14"/>
    </row>
    <row r="49" spans="3:16" ht="15">
      <c r="C49" s="15"/>
      <c r="D49" s="15"/>
    </row>
    <row r="50" spans="3:16" ht="15">
      <c r="C50" s="24"/>
      <c r="D50" s="24"/>
      <c r="E50" s="24"/>
      <c r="F50" s="24"/>
      <c r="G50" s="24"/>
      <c r="H50" s="24"/>
      <c r="I50" s="16"/>
      <c r="J50" s="17"/>
      <c r="K50" s="17"/>
      <c r="L50" s="18"/>
      <c r="M50" s="18"/>
      <c r="N50" s="17"/>
      <c r="O50" s="17"/>
      <c r="P50" s="17"/>
    </row>
    <row r="51" spans="3:16" ht="15">
      <c r="C51" s="24"/>
      <c r="D51" s="24"/>
      <c r="E51" s="24"/>
      <c r="F51" s="24"/>
      <c r="G51" s="24"/>
      <c r="H51" s="24"/>
      <c r="I51" s="19"/>
      <c r="J51" s="17"/>
      <c r="L51" s="14"/>
    </row>
    <row r="52" spans="3:16" ht="15">
      <c r="C52" s="24"/>
      <c r="D52" s="24"/>
      <c r="E52" s="24"/>
      <c r="F52" s="24"/>
      <c r="G52" s="24"/>
      <c r="H52" s="24"/>
      <c r="I52" s="19"/>
      <c r="J52" s="17"/>
      <c r="K52" s="14"/>
    </row>
  </sheetData>
  <mergeCells count="16">
    <mergeCell ref="C52:H52"/>
    <mergeCell ref="C3:P4"/>
    <mergeCell ref="C6:C7"/>
    <mergeCell ref="E6:E7"/>
    <mergeCell ref="F6:F7"/>
    <mergeCell ref="G6:G7"/>
    <mergeCell ref="H6:H7"/>
    <mergeCell ref="I6:I7"/>
    <mergeCell ref="J6:J7"/>
    <mergeCell ref="K6:L6"/>
    <mergeCell ref="M6:M7"/>
    <mergeCell ref="O6:O7"/>
    <mergeCell ref="N6:N7"/>
    <mergeCell ref="P6:P7"/>
    <mergeCell ref="C50:H50"/>
    <mergeCell ref="C51:H5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Dyrektor</dc:creator>
  <cp:lastModifiedBy>ZDP001</cp:lastModifiedBy>
  <dcterms:created xsi:type="dcterms:W3CDTF">2023-08-02T07:34:27Z</dcterms:created>
  <dcterms:modified xsi:type="dcterms:W3CDTF">2024-02-14T10:11:56Z</dcterms:modified>
</cp:coreProperties>
</file>