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4\75_2024_PN_serwis ap med - instalacje gazów medycznych\-2024-2-SWZ-pyt-odp-mod\"/>
    </mc:Choice>
  </mc:AlternateContent>
  <bookViews>
    <workbookView xWindow="0" yWindow="0" windowWidth="27870" windowHeight="12285" tabRatio="674"/>
  </bookViews>
  <sheets>
    <sheet name="FC-Zał. 2" sheetId="9" r:id="rId1"/>
  </sheets>
  <calcPr calcId="162913"/>
</workbook>
</file>

<file path=xl/calcChain.xml><?xml version="1.0" encoding="utf-8"?>
<calcChain xmlns="http://schemas.openxmlformats.org/spreadsheetml/2006/main">
  <c r="G62" i="9" l="1"/>
  <c r="G55" i="9" l="1"/>
  <c r="J54" i="9"/>
  <c r="L54" i="9" s="1"/>
  <c r="I54" i="9"/>
  <c r="J53" i="9"/>
  <c r="L53" i="9" s="1"/>
  <c r="I53" i="9"/>
  <c r="J52" i="9"/>
  <c r="L52" i="9" s="1"/>
  <c r="I52" i="9"/>
  <c r="J29" i="9"/>
  <c r="E60" i="9" s="1"/>
  <c r="L26" i="9"/>
  <c r="L23" i="9"/>
  <c r="L18" i="9"/>
  <c r="L16" i="9"/>
  <c r="L15" i="9"/>
  <c r="L13" i="9"/>
  <c r="L12" i="9"/>
  <c r="L11" i="9"/>
  <c r="I55" i="9" l="1"/>
  <c r="L29" i="9"/>
  <c r="G60" i="9" s="1"/>
  <c r="L55" i="9"/>
  <c r="G61" i="9" s="1"/>
  <c r="J55" i="9"/>
  <c r="E61" i="9" s="1"/>
  <c r="E63" i="9" s="1"/>
  <c r="G63" i="9" l="1"/>
</calcChain>
</file>

<file path=xl/sharedStrings.xml><?xml version="1.0" encoding="utf-8"?>
<sst xmlns="http://schemas.openxmlformats.org/spreadsheetml/2006/main" count="283" uniqueCount="162">
  <si>
    <t>UWAGA:</t>
  </si>
  <si>
    <t>Zamawiający zastrzega, iż ocenie zostanie poddana tylko ta oferta, która będzie zawierała 100% oferowanych propozycji cenowych.</t>
  </si>
  <si>
    <t>m</t>
  </si>
  <si>
    <t xml:space="preserve"> i jest to kwota zarezerwowana przez Zamawiającego na ten cel - może, choć nie musi być wykorzystana w całości. </t>
  </si>
  <si>
    <t>L.p.</t>
  </si>
  <si>
    <t>Lokalizacja</t>
  </si>
  <si>
    <t xml:space="preserve">Nazwa </t>
  </si>
  <si>
    <t>Nr Sali/miejsca</t>
  </si>
  <si>
    <t>Rodzaj</t>
  </si>
  <si>
    <t>Nr seryjny</t>
  </si>
  <si>
    <t>Producent</t>
  </si>
  <si>
    <t>Typ</t>
  </si>
  <si>
    <t>Rok produkcji</t>
  </si>
  <si>
    <t>Vat (%)</t>
  </si>
  <si>
    <t>Dozór, pogotowie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</si>
  <si>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</si>
  <si>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</si>
  <si>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</si>
  <si>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</si>
  <si>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</si>
  <si>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</si>
  <si>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</si>
  <si>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</si>
  <si>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</si>
  <si>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</si>
  <si>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</si>
  <si>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 (j+jxk)</t>
  </si>
  <si>
    <t xml:space="preserve">CZĘŚĆ A </t>
  </si>
  <si>
    <t>1.</t>
  </si>
  <si>
    <t>Żeromskiego</t>
  </si>
  <si>
    <t>Instalacja gazów medycznych</t>
  </si>
  <si>
    <t>ul. Żeromskiego 113</t>
  </si>
  <si>
    <t>brak</t>
  </si>
  <si>
    <t>TAK</t>
  </si>
  <si>
    <t>2.</t>
  </si>
  <si>
    <t>Hallera</t>
  </si>
  <si>
    <t xml:space="preserve">Pl. Hallera </t>
  </si>
  <si>
    <t>3.</t>
  </si>
  <si>
    <t>Pieniny</t>
  </si>
  <si>
    <t>Instalacja tlenu medycznego</t>
  </si>
  <si>
    <t>ul. Pieniny 30</t>
  </si>
  <si>
    <t>4.</t>
  </si>
  <si>
    <t>Żródła gazów medycznych:</t>
  </si>
  <si>
    <t>5.</t>
  </si>
  <si>
    <t>Stacja redukcyjna, RAMP020</t>
  </si>
  <si>
    <t>6.</t>
  </si>
  <si>
    <t>Stacja redukcyjna tlenu medycznego, RAMP 30</t>
  </si>
  <si>
    <t>centralna</t>
  </si>
  <si>
    <t>7.</t>
  </si>
  <si>
    <t>Żródła gazów medycznych:  stacja sprężonego powietrza medycznego, stacja tlenu medycznego, stacja próżni</t>
  </si>
  <si>
    <t>8.</t>
  </si>
  <si>
    <t>Sprężarka Comp Air</t>
  </si>
  <si>
    <t>Pl. Hallera - Sprężarkownia budynek główny</t>
  </si>
  <si>
    <t>0051 START
SN 3436, r.prod. 2002</t>
  </si>
  <si>
    <t>9.</t>
  </si>
  <si>
    <t>0051 START
SN 3435, r.prod. 2002</t>
  </si>
  <si>
    <t>10.</t>
  </si>
  <si>
    <t>Pompa próżniowa Tepro</t>
  </si>
  <si>
    <t>Pl. Hallera - Stacja próżni budynek główny</t>
  </si>
  <si>
    <t>AV 160
r.prod. 2000</t>
  </si>
  <si>
    <t>11.</t>
  </si>
  <si>
    <t>Stacja redukcyjna podtlenku azotu</t>
  </si>
  <si>
    <t>12.</t>
  </si>
  <si>
    <t>Stacja redukcyjna tlenu medycznego, rozprężalnia CENT 15A</t>
  </si>
  <si>
    <t>13.</t>
  </si>
  <si>
    <t>Budynek główny</t>
  </si>
  <si>
    <t>Kolumna</t>
  </si>
  <si>
    <t>DVE X 0098</t>
  </si>
  <si>
    <t>Pneumatic</t>
  </si>
  <si>
    <t>TD 292-10</t>
  </si>
  <si>
    <t>14.</t>
  </si>
  <si>
    <t xml:space="preserve">Kolumna </t>
  </si>
  <si>
    <t>DVE X 0097</t>
  </si>
  <si>
    <t>15.</t>
  </si>
  <si>
    <t>DVE X 0099</t>
  </si>
  <si>
    <t>16.</t>
  </si>
  <si>
    <t>17.</t>
  </si>
  <si>
    <t>18.</t>
  </si>
  <si>
    <t>19.</t>
  </si>
  <si>
    <t>20.</t>
  </si>
  <si>
    <t>21.</t>
  </si>
  <si>
    <t>Pracownia Badan i Zabiegów Naczyniowych</t>
  </si>
  <si>
    <t>Kolumna chirurgiczna</t>
  </si>
  <si>
    <t>1928</t>
  </si>
  <si>
    <t>Kendromed</t>
  </si>
  <si>
    <t>K60S-Beta 100</t>
  </si>
  <si>
    <t>22.</t>
  </si>
  <si>
    <t>Blok Operacyjny Chirurgii Kolorektalnej II pietro</t>
  </si>
  <si>
    <t>DVE Q0062</t>
  </si>
  <si>
    <t>TD 292-03</t>
  </si>
  <si>
    <t>23.</t>
  </si>
  <si>
    <t>DVE Q0063</t>
  </si>
  <si>
    <t>24.</t>
  </si>
  <si>
    <t>25.</t>
  </si>
  <si>
    <t>26.</t>
  </si>
  <si>
    <t>27.</t>
  </si>
  <si>
    <t>28.</t>
  </si>
  <si>
    <t>RAZEM PRZEGLĄDY</t>
  </si>
  <si>
    <t>Wymagania do przeglądów:</t>
  </si>
  <si>
    <t>Przegląd instalacji:</t>
  </si>
  <si>
    <t>a.</t>
  </si>
  <si>
    <t>Sprawdzenie i kontrola instalacji rurociągowej odkrytej</t>
  </si>
  <si>
    <t>b.</t>
  </si>
  <si>
    <t>Sprawdzenie i kontrola zaworów odcinających-sprawdzenie i kontrola zaworów nadmiarowych</t>
  </si>
  <si>
    <t>c.</t>
  </si>
  <si>
    <t>Sprawdzenie i kontrola strefowych zespołów kontroli</t>
  </si>
  <si>
    <t>d.</t>
  </si>
  <si>
    <t>Sprawdzenie i kontrola punktów poboru</t>
  </si>
  <si>
    <t>e.</t>
  </si>
  <si>
    <t>Sprawdzenie i kontrola sygnalizacji stanów gazów (sprawdzenie skuteczności zamykania sekcji, sprawdzenie sygnalizacji awaryjnej)</t>
  </si>
  <si>
    <t>Sprawdzenie i przegląd źródeł zasilania centralnego - wymiana materiałów eksploatacyjnych zgodnie z DTR urządzeń</t>
  </si>
  <si>
    <t>Agregat próżni centralnej</t>
  </si>
  <si>
    <t>1.19 piwnica</t>
  </si>
  <si>
    <t>Tepro S.A.</t>
  </si>
  <si>
    <t>AVA700M/2</t>
  </si>
  <si>
    <t>gwarancja</t>
  </si>
  <si>
    <t>Stacja zasilania CO2</t>
  </si>
  <si>
    <t>1.16 piwnica</t>
  </si>
  <si>
    <t>2197/19</t>
  </si>
  <si>
    <t>DzMedicale s.r.I</t>
  </si>
  <si>
    <t>CENT31F</t>
  </si>
  <si>
    <t>Sprężarka śrubowa</t>
  </si>
  <si>
    <t>1.18 piwnica</t>
  </si>
  <si>
    <t>TJ254470</t>
  </si>
  <si>
    <t>Atlas Copco</t>
  </si>
  <si>
    <t>GF77</t>
  </si>
  <si>
    <t>API333945</t>
  </si>
  <si>
    <t>GA18plus</t>
  </si>
  <si>
    <t>API333946</t>
  </si>
  <si>
    <t>API333947</t>
  </si>
  <si>
    <t>CZĘŚĆ B</t>
  </si>
  <si>
    <t>Ilość miesięcy</t>
  </si>
  <si>
    <t>Ryczałt miesięczny netto w zł</t>
  </si>
  <si>
    <t>Ryczałt miesięczny brutto w zł</t>
  </si>
  <si>
    <t>Wartość ryczałtu netto w zł</t>
  </si>
  <si>
    <t xml:space="preserve"> VAT 
(%)</t>
  </si>
  <si>
    <t>Wartość ryczałtu brutto w zł</t>
  </si>
  <si>
    <t>f (exh+e)</t>
  </si>
  <si>
    <t>g (dxe)</t>
  </si>
  <si>
    <t>i (gxh+g)</t>
  </si>
  <si>
    <t>Dozór  i pogotowie źródeł zasilania, instalacji i punktów poboru 24 godz -12 m-cy- ryczałt 12 m-cy płatny miesięcznie</t>
  </si>
  <si>
    <t>Ryczałt</t>
  </si>
  <si>
    <t>Pieniny 30</t>
  </si>
  <si>
    <t>RAZEM RYCZAŁT</t>
  </si>
  <si>
    <t>CZĘŚĆ C. WARTOŚĆ OFERTY</t>
  </si>
  <si>
    <t>Lp.</t>
  </si>
  <si>
    <t>Razem</t>
  </si>
  <si>
    <t>Wartość netto (zł)</t>
  </si>
  <si>
    <t>Wartość brutto (zł)</t>
  </si>
  <si>
    <t>Razem Przeglądy - Część A</t>
  </si>
  <si>
    <t>Razem Dozór i Pogotowie - Część B</t>
  </si>
  <si>
    <t>WARTOŚĆ OFERTY = 1+2+3:</t>
  </si>
  <si>
    <t>Wartości i liczby w Częsci A w kolumnie j oraz w Części B w kolumnie h), e) należy wpisać z dokładnością do dwóch miejsc po przecinku.</t>
  </si>
  <si>
    <t>Formularz zawiera formuły ułatwiajace sporządzenie oferty. Wystarczy wprowadzić dane w Części A do kolumy:  j) Cena 1 przeglądu netto w zł,  k) Vat (%) oraz w Części B do kolumny: e) Ryczałt miesięczny netto w zł, h) Vat (%), aby uzyskać cenę oferty.</t>
  </si>
  <si>
    <t>Dozór  i pogotowie źródeł zasilania, instalacji, zbiornika tlenu, parownicy, stacji redukcyjnej tlenu medycznego i punktów poboru 24 godz -12 m-cy- ryczałt 12 m-cy płatny miesięcznie</t>
  </si>
  <si>
    <t>Klinika Chirurgii Twarzowo-Szczękowej</t>
  </si>
  <si>
    <t xml:space="preserve">Dodatkowa wartość, którą Zamawiający ma zamiar przeznaczyć na części, akcesoria, części eksploatacyjne i naprawy oraz rozliczenie godzin pracy i dojazdy w okresie 12 m-cy </t>
  </si>
  <si>
    <t>Sprężarka śrubowa - techniczna (zasilanie sterylizacji)</t>
  </si>
  <si>
    <t>Dodatkowa wartość , którą Zamawiający ma zamiar przeznaczyć na części, akcesoria, części eksploatacyjne i naprawy oraz rozliczenie godzin pracy i dojazdy w okresie 12 m-cy z kol. d) w Części C została wyliczona z 23% stawką VAT</t>
  </si>
  <si>
    <t>UWAGA - wskazane w zestawieniu sprzęty zasilające objęte gwarancją wymagają wymiany części eksploatacyjnych zgodnie z wymaganiami producenta</t>
  </si>
  <si>
    <t>Cena jednego przeglądu netto w zł</t>
  </si>
  <si>
    <t>Cena jednego przeglądu brutto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</si>
</sst>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[$-415]General"/>
    <numFmt numFmtId="167" formatCode="#,##0.00\ _z_ł"/>
    <numFmt numFmtId="168" formatCode="#,##0.00_ ;\-#,##0.00\ "/>
  </numFmts>
  <fonts count="21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indexed="43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5" fillId="0" borderId="0" applyFill="0" applyBorder="0" applyAlignment="0" applyProtection="0"/>
    <xf numFmtId="166" fontId="6" fillId="0" borderId="0"/>
  </cellStyleXfs>
  <cellXfs count="173">
    <xf numFmtId="0" fontId="0" fillId="0" borderId="0" xfId="0"/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" borderId="0" xfId="0" applyFill="1"/>
    <xf numFmtId="0" fontId="1" fillId="2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left" vertical="center" wrapText="1"/>
    </xf>
    <xf numFmtId="167" fontId="12" fillId="3" borderId="1" xfId="0" applyNumberFormat="1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167" fontId="1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left" vertical="center" wrapText="1"/>
    </xf>
    <xf numFmtId="10" fontId="12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7" fontId="12" fillId="0" borderId="13" xfId="0" applyNumberFormat="1" applyFont="1" applyBorder="1" applyAlignment="1">
      <alignment vertical="center"/>
    </xf>
    <xf numFmtId="10" fontId="12" fillId="0" borderId="13" xfId="0" applyNumberFormat="1" applyFont="1" applyBorder="1" applyAlignment="1">
      <alignment vertical="center"/>
    </xf>
    <xf numFmtId="167" fontId="12" fillId="0" borderId="14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43" fontId="11" fillId="0" borderId="10" xfId="0" applyNumberFormat="1" applyFont="1" applyFill="1" applyBorder="1" applyAlignment="1">
      <alignment horizontal="left" vertical="center" wrapText="1"/>
    </xf>
    <xf numFmtId="10" fontId="11" fillId="4" borderId="10" xfId="0" applyNumberFormat="1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4" fontId="13" fillId="3" borderId="10" xfId="0" applyNumberFormat="1" applyFont="1" applyFill="1" applyBorder="1"/>
    <xf numFmtId="9" fontId="13" fillId="3" borderId="10" xfId="0" applyNumberFormat="1" applyFont="1" applyFill="1" applyBorder="1"/>
    <xf numFmtId="167" fontId="13" fillId="0" borderId="10" xfId="0" quotePrefix="1" applyNumberFormat="1" applyFont="1" applyBorder="1"/>
    <xf numFmtId="167" fontId="14" fillId="0" borderId="1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4" fontId="13" fillId="3" borderId="1" xfId="0" applyNumberFormat="1" applyFont="1" applyFill="1" applyBorder="1"/>
    <xf numFmtId="9" fontId="13" fillId="3" borderId="1" xfId="0" applyNumberFormat="1" applyFont="1" applyFill="1" applyBorder="1"/>
    <xf numFmtId="167" fontId="13" fillId="0" borderId="1" xfId="0" quotePrefix="1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67" fontId="13" fillId="0" borderId="15" xfId="0" applyNumberFormat="1" applyFont="1" applyBorder="1"/>
    <xf numFmtId="10" fontId="13" fillId="0" borderId="15" xfId="0" applyNumberFormat="1" applyFont="1" applyBorder="1"/>
    <xf numFmtId="167" fontId="14" fillId="0" borderId="15" xfId="0" applyNumberFormat="1" applyFont="1" applyBorder="1" applyAlignment="1">
      <alignment horizontal="center"/>
    </xf>
    <xf numFmtId="0" fontId="13" fillId="0" borderId="1" xfId="0" quotePrefix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3" fontId="13" fillId="0" borderId="16" xfId="0" applyNumberFormat="1" applyFont="1" applyBorder="1" applyAlignment="1">
      <alignment horizontal="left" vertical="center" wrapText="1"/>
    </xf>
    <xf numFmtId="10" fontId="13" fillId="0" borderId="16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left"/>
    </xf>
    <xf numFmtId="167" fontId="14" fillId="0" borderId="16" xfId="0" applyNumberFormat="1" applyFont="1" applyBorder="1" applyAlignment="1">
      <alignment horizontal="center"/>
    </xf>
    <xf numFmtId="10" fontId="11" fillId="0" borderId="10" xfId="0" applyNumberFormat="1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43" fontId="15" fillId="0" borderId="1" xfId="0" applyNumberFormat="1" applyFont="1" applyFill="1" applyBorder="1" applyAlignment="1">
      <alignment horizontal="left" vertical="center" wrapText="1"/>
    </xf>
    <xf numFmtId="10" fontId="15" fillId="4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167" fontId="15" fillId="0" borderId="19" xfId="0" applyNumberFormat="1" applyFont="1" applyBorder="1" applyAlignment="1">
      <alignment horizontal="center"/>
    </xf>
    <xf numFmtId="9" fontId="15" fillId="0" borderId="20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3" fontId="11" fillId="0" borderId="1" xfId="0" applyNumberFormat="1" applyFont="1" applyBorder="1" applyAlignment="1">
      <alignment horizontal="left" wrapText="1"/>
    </xf>
    <xf numFmtId="167" fontId="13" fillId="0" borderId="1" xfId="0" applyNumberFormat="1" applyFont="1" applyBorder="1"/>
    <xf numFmtId="9" fontId="15" fillId="0" borderId="15" xfId="0" applyNumberFormat="1" applyFont="1" applyBorder="1" applyAlignment="1">
      <alignment horizontal="center"/>
    </xf>
    <xf numFmtId="167" fontId="13" fillId="0" borderId="0" xfId="0" applyNumberFormat="1" applyFont="1" applyBorder="1"/>
    <xf numFmtId="167" fontId="12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9" fontId="13" fillId="6" borderId="1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2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quotePrefix="1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4" fontId="13" fillId="0" borderId="4" xfId="0" quotePrefix="1" applyNumberFormat="1" applyFont="1" applyBorder="1" applyAlignment="1">
      <alignment horizontal="right"/>
    </xf>
    <xf numFmtId="167" fontId="13" fillId="0" borderId="4" xfId="0" applyNumberFormat="1" applyFont="1" applyBorder="1"/>
    <xf numFmtId="164" fontId="7" fillId="0" borderId="24" xfId="2" applyFont="1" applyBorder="1" applyAlignment="1">
      <alignment vertical="center" wrapText="1"/>
    </xf>
    <xf numFmtId="9" fontId="7" fillId="6" borderId="25" xfId="0" applyNumberFormat="1" applyFont="1" applyFill="1" applyBorder="1" applyAlignment="1">
      <alignment horizontal="center" vertical="center" wrapText="1"/>
    </xf>
    <xf numFmtId="164" fontId="7" fillId="0" borderId="6" xfId="2" applyFont="1" applyBorder="1" applyAlignment="1">
      <alignment vertical="center" wrapText="1"/>
    </xf>
    <xf numFmtId="1" fontId="16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17" fillId="0" borderId="0" xfId="0" applyFont="1"/>
    <xf numFmtId="4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67" fontId="20" fillId="0" borderId="1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44" fontId="16" fillId="0" borderId="2" xfId="0" applyNumberFormat="1" applyFont="1" applyBorder="1" applyAlignment="1">
      <alignment horizontal="center" vertical="center" wrapText="1"/>
    </xf>
    <xf numFmtId="44" fontId="1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4" fontId="18" fillId="0" borderId="1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44" fontId="18" fillId="0" borderId="14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44" fontId="18" fillId="0" borderId="26" xfId="0" applyNumberFormat="1" applyFont="1" applyFill="1" applyBorder="1" applyAlignment="1">
      <alignment horizontal="center" vertical="center"/>
    </xf>
    <xf numFmtId="44" fontId="18" fillId="0" borderId="27" xfId="0" applyNumberFormat="1" applyFont="1" applyFill="1" applyBorder="1" applyAlignment="1">
      <alignment horizontal="center" vertical="center"/>
    </xf>
    <xf numFmtId="44" fontId="18" fillId="0" borderId="28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8" fontId="13" fillId="6" borderId="8" xfId="2" applyNumberFormat="1" applyFont="1" applyFill="1" applyBorder="1" applyAlignment="1">
      <alignment horizontal="right" wrapText="1"/>
    </xf>
    <xf numFmtId="168" fontId="13" fillId="6" borderId="9" xfId="2" applyNumberFormat="1" applyFont="1" applyFill="1" applyBorder="1" applyAlignment="1">
      <alignment horizontal="right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6" borderId="23" xfId="2" applyFont="1" applyFill="1" applyBorder="1" applyAlignment="1">
      <alignment horizontal="center" vertical="center" wrapText="1"/>
    </xf>
    <xf numFmtId="164" fontId="7" fillId="6" borderId="18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168" fontId="13" fillId="6" borderId="3" xfId="2" applyNumberFormat="1" applyFont="1" applyFill="1" applyBorder="1" applyAlignment="1">
      <alignment horizontal="right" wrapText="1"/>
    </xf>
    <xf numFmtId="168" fontId="13" fillId="6" borderId="14" xfId="2" applyNumberFormat="1" applyFont="1" applyFill="1" applyBorder="1" applyAlignment="1">
      <alignment horizontal="right" wrapText="1"/>
    </xf>
    <xf numFmtId="0" fontId="15" fillId="4" borderId="5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center" wrapText="1"/>
    </xf>
    <xf numFmtId="167" fontId="13" fillId="3" borderId="10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right"/>
    </xf>
    <xf numFmtId="4" fontId="13" fillId="3" borderId="7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right"/>
    </xf>
    <xf numFmtId="9" fontId="13" fillId="3" borderId="4" xfId="0" applyNumberFormat="1" applyFont="1" applyFill="1" applyBorder="1" applyAlignment="1">
      <alignment horizontal="right"/>
    </xf>
    <xf numFmtId="9" fontId="13" fillId="3" borderId="7" xfId="0" applyNumberFormat="1" applyFont="1" applyFill="1" applyBorder="1" applyAlignment="1">
      <alignment horizontal="right"/>
    </xf>
    <xf numFmtId="9" fontId="13" fillId="3" borderId="10" xfId="0" applyNumberFormat="1" applyFont="1" applyFill="1" applyBorder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7" xfId="0" applyNumberFormat="1" applyFont="1" applyBorder="1" applyAlignment="1">
      <alignment horizontal="right"/>
    </xf>
    <xf numFmtId="167" fontId="13" fillId="0" borderId="10" xfId="0" applyNumberFormat="1" applyFont="1" applyBorder="1" applyAlignment="1">
      <alignment horizontal="right"/>
    </xf>
    <xf numFmtId="4" fontId="13" fillId="3" borderId="17" xfId="0" applyNumberFormat="1" applyFont="1" applyFill="1" applyBorder="1" applyAlignment="1">
      <alignment horizontal="right"/>
    </xf>
    <xf numFmtId="9" fontId="13" fillId="3" borderId="17" xfId="0" applyNumberFormat="1" applyFont="1" applyFill="1" applyBorder="1" applyAlignment="1">
      <alignment horizontal="right"/>
    </xf>
    <xf numFmtId="167" fontId="13" fillId="0" borderId="17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</cellXfs>
  <cellStyles count="4">
    <cellStyle name="Excel Built-in Normal" xfId="3"/>
    <cellStyle name="Normalny" xfId="0" builtinId="0"/>
    <cellStyle name="Normalny 2" xfId="1"/>
    <cellStyle name="Walutowy 2" xfId="2"/>
  </cellStyles>
  <dxfs count="1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color rgb="FF993300"/>
      </font>
    </dxf>
    <dxf>
      <font>
        <b val="0"/>
        <color rgb="FF008000"/>
      </font>
    </dxf>
    <dxf>
      <font>
        <b val="0"/>
        <color rgb="FF0066CC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31" zoomScaleNormal="100" workbookViewId="0">
      <selection activeCell="C55" sqref="C55"/>
    </sheetView>
  </sheetViews>
  <sheetFormatPr defaultRowHeight="12.75"/>
  <cols>
    <col min="1" max="1" width="3.28515625" customWidth="1"/>
    <col min="2" max="2" width="11" customWidth="1"/>
    <col min="3" max="3" width="28.7109375" customWidth="1"/>
    <col min="4" max="4" width="22.5703125" style="5" customWidth="1"/>
    <col min="5" max="5" width="14.140625" customWidth="1"/>
    <col min="6" max="6" width="16.85546875" customWidth="1"/>
    <col min="7" max="7" width="14" customWidth="1"/>
    <col min="8" max="8" width="9.42578125" customWidth="1"/>
    <col min="9" max="9" width="11.140625" customWidth="1"/>
    <col min="10" max="10" width="13.7109375" customWidth="1"/>
    <col min="11" max="11" width="6.140625" customWidth="1"/>
    <col min="12" max="12" width="15" customWidth="1"/>
    <col min="13" max="13" width="7.85546875" customWidth="1"/>
    <col min="14" max="14" width="35.85546875" style="6" customWidth="1"/>
    <col min="17" max="17" width="24.42578125" style="6" customWidth="1"/>
  </cols>
  <sheetData>
    <row r="1" spans="1:17">
      <c r="B1" s="9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7">
      <c r="B2" s="10" t="s">
        <v>1</v>
      </c>
      <c r="D2" s="2"/>
      <c r="E2" s="2"/>
      <c r="F2" s="2"/>
      <c r="G2" s="2"/>
      <c r="H2" s="3"/>
      <c r="I2" s="3"/>
      <c r="J2" s="3"/>
      <c r="K2" s="3"/>
      <c r="L2" s="2"/>
    </row>
    <row r="3" spans="1:17">
      <c r="B3" s="10" t="s">
        <v>152</v>
      </c>
      <c r="D3" s="2"/>
      <c r="E3" s="2"/>
      <c r="F3" s="2"/>
      <c r="G3" s="2"/>
      <c r="H3" s="2"/>
      <c r="I3" s="2"/>
      <c r="J3" s="2"/>
      <c r="K3" s="2"/>
      <c r="L3" s="4"/>
    </row>
    <row r="4" spans="1:17" ht="12.75" customHeight="1">
      <c r="B4" s="11" t="s">
        <v>153</v>
      </c>
      <c r="C4" s="13"/>
      <c r="D4" s="14"/>
      <c r="E4" s="14"/>
      <c r="F4" s="14"/>
      <c r="G4" s="14"/>
      <c r="H4" s="14"/>
      <c r="I4" s="14"/>
      <c r="J4" s="14"/>
      <c r="K4" s="14"/>
      <c r="L4" s="14"/>
    </row>
    <row r="5" spans="1:17">
      <c r="B5" s="12" t="s">
        <v>158</v>
      </c>
      <c r="D5" s="8"/>
      <c r="E5" s="8"/>
      <c r="F5" s="8"/>
      <c r="G5" s="8"/>
      <c r="H5" s="8"/>
      <c r="I5" s="8"/>
      <c r="J5" s="8"/>
      <c r="K5" s="8"/>
      <c r="L5" s="8"/>
    </row>
    <row r="6" spans="1:17">
      <c r="B6" s="12" t="s">
        <v>3</v>
      </c>
      <c r="D6" s="8"/>
      <c r="E6" s="8"/>
      <c r="F6" s="8"/>
      <c r="G6" s="8"/>
      <c r="H6" s="8"/>
      <c r="I6" s="8"/>
      <c r="J6" s="8"/>
      <c r="K6" s="8"/>
      <c r="L6" s="8"/>
    </row>
    <row r="7" spans="1:17" ht="9" customHeight="1">
      <c r="B7" s="12"/>
      <c r="D7" s="8"/>
      <c r="E7" s="8"/>
      <c r="F7" s="8"/>
      <c r="G7" s="8"/>
      <c r="H7" s="8"/>
      <c r="I7" s="8"/>
      <c r="J7" s="8"/>
      <c r="K7" s="8"/>
      <c r="L7" s="8"/>
    </row>
    <row r="8" spans="1:17" ht="36">
      <c r="A8" s="15" t="s">
        <v>4</v>
      </c>
      <c r="B8" s="16" t="s">
        <v>5</v>
      </c>
      <c r="C8" s="16" t="s">
        <v>6</v>
      </c>
      <c r="D8" s="17" t="s">
        <v>7</v>
      </c>
      <c r="E8" s="18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9" t="s">
        <v>160</v>
      </c>
      <c r="K8" s="20" t="s">
        <v>13</v>
      </c>
      <c r="L8" s="21" t="s">
        <v>161</v>
      </c>
      <c r="M8" s="124" t="s">
        <v>14</v>
      </c>
      <c r="N8"/>
      <c r="Q8"/>
    </row>
    <row r="9" spans="1:17">
      <c r="A9" s="22" t="s">
        <v>15</v>
      </c>
      <c r="B9" s="23" t="s">
        <v>16</v>
      </c>
      <c r="C9" s="24" t="s">
        <v>17</v>
      </c>
      <c r="D9" s="24" t="s">
        <v>18</v>
      </c>
      <c r="E9" s="24" t="s">
        <v>19</v>
      </c>
      <c r="F9" s="24" t="s">
        <v>20</v>
      </c>
      <c r="G9" s="24" t="s">
        <v>21</v>
      </c>
      <c r="H9" s="24" t="s">
        <v>22</v>
      </c>
      <c r="I9" s="24" t="s">
        <v>23</v>
      </c>
      <c r="J9" s="24" t="s">
        <v>24</v>
      </c>
      <c r="K9" s="24" t="s">
        <v>25</v>
      </c>
      <c r="L9" s="24" t="s">
        <v>26</v>
      </c>
      <c r="M9" s="24" t="s">
        <v>2</v>
      </c>
      <c r="N9"/>
      <c r="Q9"/>
    </row>
    <row r="10" spans="1:17" ht="18" customHeight="1">
      <c r="A10" s="25" t="s">
        <v>27</v>
      </c>
      <c r="B10" s="26"/>
      <c r="C10" s="26"/>
      <c r="D10" s="27"/>
      <c r="E10" s="28"/>
      <c r="F10" s="29"/>
      <c r="G10" s="29"/>
      <c r="H10" s="29"/>
      <c r="I10" s="29"/>
      <c r="J10" s="30"/>
      <c r="K10" s="31"/>
      <c r="L10" s="30"/>
      <c r="M10" s="32"/>
      <c r="N10"/>
      <c r="Q10"/>
    </row>
    <row r="11" spans="1:17">
      <c r="A11" s="114" t="s">
        <v>28</v>
      </c>
      <c r="B11" s="112" t="s">
        <v>29</v>
      </c>
      <c r="C11" s="33" t="s">
        <v>30</v>
      </c>
      <c r="D11" s="34" t="s">
        <v>31</v>
      </c>
      <c r="E11" s="35" t="s">
        <v>32</v>
      </c>
      <c r="F11" s="36"/>
      <c r="G11" s="37"/>
      <c r="H11" s="37"/>
      <c r="I11" s="37"/>
      <c r="J11" s="38"/>
      <c r="K11" s="39"/>
      <c r="L11" s="40">
        <f>ROUND(J11*K11+J11,2)</f>
        <v>0</v>
      </c>
      <c r="M11" s="41" t="s">
        <v>33</v>
      </c>
      <c r="N11"/>
      <c r="Q11"/>
    </row>
    <row r="12" spans="1:17">
      <c r="A12" s="115" t="s">
        <v>34</v>
      </c>
      <c r="B12" s="113" t="s">
        <v>35</v>
      </c>
      <c r="C12" s="44" t="s">
        <v>30</v>
      </c>
      <c r="D12" s="45" t="s">
        <v>36</v>
      </c>
      <c r="E12" s="46" t="s">
        <v>32</v>
      </c>
      <c r="F12" s="47"/>
      <c r="G12" s="47"/>
      <c r="H12" s="47"/>
      <c r="I12" s="47"/>
      <c r="J12" s="48"/>
      <c r="K12" s="49"/>
      <c r="L12" s="50">
        <f>ROUND(J12*K12+J12,2)</f>
        <v>0</v>
      </c>
      <c r="M12" s="51" t="s">
        <v>33</v>
      </c>
      <c r="N12"/>
      <c r="Q12"/>
    </row>
    <row r="13" spans="1:17">
      <c r="A13" s="114" t="s">
        <v>37</v>
      </c>
      <c r="B13" s="113" t="s">
        <v>38</v>
      </c>
      <c r="C13" s="44" t="s">
        <v>39</v>
      </c>
      <c r="D13" s="45" t="s">
        <v>40</v>
      </c>
      <c r="E13" s="46" t="s">
        <v>32</v>
      </c>
      <c r="F13" s="47"/>
      <c r="G13" s="47"/>
      <c r="H13" s="47"/>
      <c r="I13" s="47"/>
      <c r="J13" s="48"/>
      <c r="K13" s="49"/>
      <c r="L13" s="50">
        <f>ROUND(J13*K13+J13,2)</f>
        <v>0</v>
      </c>
      <c r="M13" s="51" t="s">
        <v>33</v>
      </c>
      <c r="N13"/>
      <c r="Q13"/>
    </row>
    <row r="14" spans="1:17" ht="20.25" customHeight="1">
      <c r="A14" s="115" t="s">
        <v>41</v>
      </c>
      <c r="B14" s="113"/>
      <c r="C14" s="52" t="s">
        <v>42</v>
      </c>
      <c r="D14" s="45"/>
      <c r="E14" s="46"/>
      <c r="F14" s="47"/>
      <c r="G14" s="47"/>
      <c r="H14" s="47"/>
      <c r="I14" s="47"/>
      <c r="J14" s="53"/>
      <c r="K14" s="54"/>
      <c r="L14" s="53"/>
      <c r="M14" s="55"/>
      <c r="N14"/>
      <c r="Q14"/>
    </row>
    <row r="15" spans="1:17" ht="20.25" customHeight="1">
      <c r="A15" s="114" t="s">
        <v>43</v>
      </c>
      <c r="B15" s="113" t="s">
        <v>38</v>
      </c>
      <c r="C15" s="44" t="s">
        <v>44</v>
      </c>
      <c r="D15" s="45" t="s">
        <v>40</v>
      </c>
      <c r="E15" s="46"/>
      <c r="F15" s="47"/>
      <c r="G15" s="47"/>
      <c r="H15" s="47"/>
      <c r="I15" s="47"/>
      <c r="J15" s="48"/>
      <c r="K15" s="49"/>
      <c r="L15" s="50">
        <f>ROUND(J15*K15+J15,2)</f>
        <v>0</v>
      </c>
      <c r="M15" s="51" t="s">
        <v>33</v>
      </c>
      <c r="N15"/>
      <c r="Q15"/>
    </row>
    <row r="16" spans="1:17" ht="24">
      <c r="A16" s="115" t="s">
        <v>45</v>
      </c>
      <c r="B16" s="113" t="s">
        <v>29</v>
      </c>
      <c r="C16" s="44" t="s">
        <v>46</v>
      </c>
      <c r="D16" s="45" t="s">
        <v>31</v>
      </c>
      <c r="E16" s="46" t="s">
        <v>47</v>
      </c>
      <c r="F16" s="47"/>
      <c r="G16" s="47"/>
      <c r="H16" s="47"/>
      <c r="I16" s="47"/>
      <c r="J16" s="48"/>
      <c r="K16" s="49"/>
      <c r="L16" s="50">
        <f>ROUND(J16*K16+J16,2)</f>
        <v>0</v>
      </c>
      <c r="M16" s="51" t="s">
        <v>33</v>
      </c>
      <c r="N16"/>
      <c r="Q16"/>
    </row>
    <row r="17" spans="1:17" ht="24.75" customHeight="1">
      <c r="A17" s="114" t="s">
        <v>48</v>
      </c>
      <c r="B17" s="113"/>
      <c r="C17" s="52" t="s">
        <v>49</v>
      </c>
      <c r="D17" s="45"/>
      <c r="E17" s="46"/>
      <c r="F17" s="47"/>
      <c r="G17" s="47"/>
      <c r="H17" s="47"/>
      <c r="I17" s="47"/>
      <c r="J17" s="53"/>
      <c r="K17" s="54"/>
      <c r="L17" s="53"/>
      <c r="M17" s="51" t="s">
        <v>33</v>
      </c>
      <c r="N17"/>
      <c r="Q17"/>
    </row>
    <row r="18" spans="1:17" ht="24" customHeight="1">
      <c r="A18" s="114" t="s">
        <v>50</v>
      </c>
      <c r="B18" s="113" t="s">
        <v>35</v>
      </c>
      <c r="C18" s="44" t="s">
        <v>51</v>
      </c>
      <c r="D18" s="45" t="s">
        <v>52</v>
      </c>
      <c r="E18" s="46" t="s">
        <v>47</v>
      </c>
      <c r="F18" s="56" t="s">
        <v>53</v>
      </c>
      <c r="G18" s="47"/>
      <c r="H18" s="47"/>
      <c r="I18" s="47">
        <v>2002</v>
      </c>
      <c r="J18" s="158"/>
      <c r="K18" s="161"/>
      <c r="L18" s="164">
        <f>ROUND(J18*K18+J18,2)</f>
        <v>0</v>
      </c>
      <c r="M18" s="51" t="s">
        <v>33</v>
      </c>
      <c r="N18"/>
      <c r="Q18"/>
    </row>
    <row r="19" spans="1:17" ht="24" customHeight="1">
      <c r="A19" s="115" t="s">
        <v>54</v>
      </c>
      <c r="B19" s="113" t="s">
        <v>35</v>
      </c>
      <c r="C19" s="44" t="s">
        <v>51</v>
      </c>
      <c r="D19" s="45" t="s">
        <v>52</v>
      </c>
      <c r="E19" s="46" t="s">
        <v>47</v>
      </c>
      <c r="F19" s="56" t="s">
        <v>55</v>
      </c>
      <c r="G19" s="47"/>
      <c r="H19" s="47"/>
      <c r="I19" s="47">
        <v>2002</v>
      </c>
      <c r="J19" s="159"/>
      <c r="K19" s="162"/>
      <c r="L19" s="165"/>
      <c r="M19" s="51" t="s">
        <v>33</v>
      </c>
      <c r="N19"/>
      <c r="Q19"/>
    </row>
    <row r="20" spans="1:17" ht="24" customHeight="1">
      <c r="A20" s="114" t="s">
        <v>56</v>
      </c>
      <c r="B20" s="113" t="s">
        <v>35</v>
      </c>
      <c r="C20" s="44" t="s">
        <v>57</v>
      </c>
      <c r="D20" s="45" t="s">
        <v>58</v>
      </c>
      <c r="E20" s="46" t="s">
        <v>47</v>
      </c>
      <c r="F20" s="56" t="s">
        <v>59</v>
      </c>
      <c r="G20" s="47"/>
      <c r="H20" s="47"/>
      <c r="I20" s="47">
        <v>2000</v>
      </c>
      <c r="J20" s="159"/>
      <c r="K20" s="162"/>
      <c r="L20" s="165"/>
      <c r="M20" s="51" t="s">
        <v>33</v>
      </c>
      <c r="N20"/>
      <c r="Q20"/>
    </row>
    <row r="21" spans="1:17">
      <c r="A21" s="114" t="s">
        <v>60</v>
      </c>
      <c r="B21" s="113" t="s">
        <v>35</v>
      </c>
      <c r="C21" s="44" t="s">
        <v>61</v>
      </c>
      <c r="D21" s="45" t="s">
        <v>36</v>
      </c>
      <c r="E21" s="46" t="s">
        <v>47</v>
      </c>
      <c r="F21" s="47"/>
      <c r="G21" s="47"/>
      <c r="H21" s="47"/>
      <c r="I21" s="47"/>
      <c r="J21" s="159"/>
      <c r="K21" s="162"/>
      <c r="L21" s="165"/>
      <c r="M21" s="51" t="s">
        <v>33</v>
      </c>
      <c r="N21"/>
      <c r="Q21"/>
    </row>
    <row r="22" spans="1:17" ht="24.75" customHeight="1" thickBot="1">
      <c r="A22" s="118" t="s">
        <v>62</v>
      </c>
      <c r="B22" s="116" t="s">
        <v>35</v>
      </c>
      <c r="C22" s="57" t="s">
        <v>63</v>
      </c>
      <c r="D22" s="58" t="s">
        <v>36</v>
      </c>
      <c r="E22" s="59" t="s">
        <v>47</v>
      </c>
      <c r="F22" s="60"/>
      <c r="G22" s="60"/>
      <c r="H22" s="60"/>
      <c r="I22" s="60"/>
      <c r="J22" s="167"/>
      <c r="K22" s="168"/>
      <c r="L22" s="169"/>
      <c r="M22" s="61" t="s">
        <v>33</v>
      </c>
      <c r="N22"/>
      <c r="Q22"/>
    </row>
    <row r="23" spans="1:17" ht="24">
      <c r="A23" s="114" t="s">
        <v>64</v>
      </c>
      <c r="B23" s="123" t="s">
        <v>29</v>
      </c>
      <c r="C23" s="123" t="s">
        <v>155</v>
      </c>
      <c r="D23" s="34" t="s">
        <v>65</v>
      </c>
      <c r="E23" s="62" t="s">
        <v>66</v>
      </c>
      <c r="F23" s="36" t="s">
        <v>67</v>
      </c>
      <c r="G23" s="37" t="s">
        <v>68</v>
      </c>
      <c r="H23" s="37" t="s">
        <v>69</v>
      </c>
      <c r="I23" s="63">
        <v>2015</v>
      </c>
      <c r="J23" s="159"/>
      <c r="K23" s="162"/>
      <c r="L23" s="165">
        <f>ROUND(J23*K23+J23,2)</f>
        <v>0</v>
      </c>
      <c r="M23" s="41" t="s">
        <v>33</v>
      </c>
      <c r="N23"/>
      <c r="Q23"/>
    </row>
    <row r="24" spans="1:17" ht="24">
      <c r="A24" s="115" t="s">
        <v>70</v>
      </c>
      <c r="B24" s="113" t="s">
        <v>29</v>
      </c>
      <c r="C24" s="170" t="s">
        <v>155</v>
      </c>
      <c r="D24" s="65" t="s">
        <v>65</v>
      </c>
      <c r="E24" s="66" t="s">
        <v>71</v>
      </c>
      <c r="F24" s="67" t="s">
        <v>72</v>
      </c>
      <c r="G24" s="64" t="s">
        <v>68</v>
      </c>
      <c r="H24" s="64" t="s">
        <v>69</v>
      </c>
      <c r="I24" s="68">
        <v>2015</v>
      </c>
      <c r="J24" s="159"/>
      <c r="K24" s="162"/>
      <c r="L24" s="165"/>
      <c r="M24" s="51" t="s">
        <v>33</v>
      </c>
      <c r="N24"/>
      <c r="Q24"/>
    </row>
    <row r="25" spans="1:17" ht="24">
      <c r="A25" s="114" t="s">
        <v>73</v>
      </c>
      <c r="B25" s="113" t="s">
        <v>29</v>
      </c>
      <c r="C25" s="170" t="s">
        <v>155</v>
      </c>
      <c r="D25" s="65" t="s">
        <v>65</v>
      </c>
      <c r="E25" s="66" t="s">
        <v>71</v>
      </c>
      <c r="F25" s="67" t="s">
        <v>74</v>
      </c>
      <c r="G25" s="64" t="s">
        <v>68</v>
      </c>
      <c r="H25" s="64" t="s">
        <v>69</v>
      </c>
      <c r="I25" s="68">
        <v>2015</v>
      </c>
      <c r="J25" s="160"/>
      <c r="K25" s="163"/>
      <c r="L25" s="166"/>
      <c r="M25" s="51" t="s">
        <v>33</v>
      </c>
      <c r="N25"/>
      <c r="Q25"/>
    </row>
    <row r="26" spans="1:17" ht="24">
      <c r="A26" s="114" t="s">
        <v>75</v>
      </c>
      <c r="B26" s="113" t="s">
        <v>29</v>
      </c>
      <c r="C26" s="64" t="s">
        <v>81</v>
      </c>
      <c r="D26" s="65" t="s">
        <v>65</v>
      </c>
      <c r="E26" s="66" t="s">
        <v>82</v>
      </c>
      <c r="F26" s="67" t="s">
        <v>83</v>
      </c>
      <c r="G26" s="64" t="s">
        <v>84</v>
      </c>
      <c r="H26" s="64" t="s">
        <v>85</v>
      </c>
      <c r="I26" s="64">
        <v>2010</v>
      </c>
      <c r="J26" s="158"/>
      <c r="K26" s="161"/>
      <c r="L26" s="164">
        <f>ROUND(J26*K26+J26,2)</f>
        <v>0</v>
      </c>
      <c r="M26" s="51" t="s">
        <v>33</v>
      </c>
      <c r="N26"/>
      <c r="Q26"/>
    </row>
    <row r="27" spans="1:17" ht="24">
      <c r="A27" s="115" t="s">
        <v>76</v>
      </c>
      <c r="B27" s="113" t="s">
        <v>29</v>
      </c>
      <c r="C27" s="64" t="s">
        <v>87</v>
      </c>
      <c r="D27" s="65" t="s">
        <v>65</v>
      </c>
      <c r="E27" s="66" t="s">
        <v>82</v>
      </c>
      <c r="F27" s="67" t="s">
        <v>88</v>
      </c>
      <c r="G27" s="64" t="s">
        <v>68</v>
      </c>
      <c r="H27" s="64" t="s">
        <v>89</v>
      </c>
      <c r="I27" s="64">
        <v>2008</v>
      </c>
      <c r="J27" s="159"/>
      <c r="K27" s="162"/>
      <c r="L27" s="165"/>
      <c r="M27" s="51" t="s">
        <v>33</v>
      </c>
      <c r="N27"/>
      <c r="Q27"/>
    </row>
    <row r="28" spans="1:17" ht="24.75" thickBot="1">
      <c r="A28" s="114" t="s">
        <v>77</v>
      </c>
      <c r="B28" s="113" t="s">
        <v>29</v>
      </c>
      <c r="C28" s="64" t="s">
        <v>87</v>
      </c>
      <c r="D28" s="65" t="s">
        <v>65</v>
      </c>
      <c r="E28" s="66" t="s">
        <v>82</v>
      </c>
      <c r="F28" s="67" t="s">
        <v>91</v>
      </c>
      <c r="G28" s="64" t="s">
        <v>68</v>
      </c>
      <c r="H28" s="64" t="s">
        <v>89</v>
      </c>
      <c r="I28" s="64">
        <v>2008</v>
      </c>
      <c r="J28" s="160"/>
      <c r="K28" s="163"/>
      <c r="L28" s="166"/>
      <c r="M28" s="51" t="s">
        <v>33</v>
      </c>
      <c r="N28"/>
      <c r="Q28"/>
    </row>
    <row r="29" spans="1:17" ht="25.5" customHeight="1" thickBot="1">
      <c r="A29" s="119" t="s">
        <v>78</v>
      </c>
      <c r="B29" s="117"/>
      <c r="C29" s="69"/>
      <c r="D29" s="70"/>
      <c r="E29" s="71"/>
      <c r="F29" s="72"/>
      <c r="G29" s="73"/>
      <c r="H29" s="155" t="s">
        <v>97</v>
      </c>
      <c r="I29" s="156"/>
      <c r="J29" s="74">
        <f>SUM(J11:J28)</f>
        <v>0</v>
      </c>
      <c r="K29" s="75"/>
      <c r="L29" s="76">
        <f>SUM(L11:L28)</f>
        <v>0</v>
      </c>
      <c r="M29" s="77" t="s">
        <v>33</v>
      </c>
      <c r="N29"/>
      <c r="Q29"/>
    </row>
    <row r="30" spans="1:17">
      <c r="D30" s="6"/>
      <c r="N30"/>
      <c r="Q30"/>
    </row>
    <row r="31" spans="1:17">
      <c r="B31" s="78"/>
      <c r="C31" s="79" t="s">
        <v>98</v>
      </c>
      <c r="D31" s="6"/>
      <c r="N31"/>
      <c r="Q31"/>
    </row>
    <row r="32" spans="1:17">
      <c r="B32" s="80" t="s">
        <v>28</v>
      </c>
      <c r="C32" s="81" t="s">
        <v>99</v>
      </c>
      <c r="D32" s="6"/>
      <c r="N32"/>
      <c r="Q32"/>
    </row>
    <row r="33" spans="1:17">
      <c r="B33" s="82" t="s">
        <v>100</v>
      </c>
      <c r="C33" s="83" t="s">
        <v>101</v>
      </c>
      <c r="D33" s="6"/>
      <c r="N33"/>
      <c r="Q33"/>
    </row>
    <row r="34" spans="1:17">
      <c r="B34" s="82" t="s">
        <v>102</v>
      </c>
      <c r="C34" s="83" t="s">
        <v>103</v>
      </c>
      <c r="D34" s="6"/>
      <c r="N34"/>
      <c r="Q34"/>
    </row>
    <row r="35" spans="1:17">
      <c r="B35" s="82" t="s">
        <v>104</v>
      </c>
      <c r="C35" s="83" t="s">
        <v>105</v>
      </c>
      <c r="D35" s="6"/>
      <c r="N35"/>
      <c r="Q35"/>
    </row>
    <row r="36" spans="1:17">
      <c r="B36" s="82" t="s">
        <v>106</v>
      </c>
      <c r="C36" s="83" t="s">
        <v>107</v>
      </c>
      <c r="D36" s="6"/>
      <c r="N36"/>
      <c r="Q36"/>
    </row>
    <row r="37" spans="1:17">
      <c r="B37" s="82" t="s">
        <v>108</v>
      </c>
      <c r="C37" s="83" t="s">
        <v>109</v>
      </c>
      <c r="D37" s="6"/>
      <c r="N37"/>
      <c r="Q37"/>
    </row>
    <row r="38" spans="1:17">
      <c r="B38" s="80" t="s">
        <v>34</v>
      </c>
      <c r="C38" s="81" t="s">
        <v>110</v>
      </c>
      <c r="D38" s="6"/>
      <c r="N38"/>
      <c r="Q38"/>
    </row>
    <row r="39" spans="1:17">
      <c r="D39" s="6"/>
      <c r="N39"/>
      <c r="Q39"/>
    </row>
    <row r="40" spans="1:17">
      <c r="A40" s="120" t="s">
        <v>79</v>
      </c>
      <c r="B40" s="43" t="s">
        <v>29</v>
      </c>
      <c r="C40" s="43" t="s">
        <v>111</v>
      </c>
      <c r="D40" s="84" t="s">
        <v>112</v>
      </c>
      <c r="E40" s="46" t="s">
        <v>47</v>
      </c>
      <c r="F40" s="47">
        <v>49</v>
      </c>
      <c r="G40" s="47" t="s">
        <v>113</v>
      </c>
      <c r="H40" s="47" t="s">
        <v>114</v>
      </c>
      <c r="I40" s="47">
        <v>2019</v>
      </c>
      <c r="J40" s="85" t="s">
        <v>115</v>
      </c>
      <c r="K40" s="86"/>
      <c r="L40" s="85" t="s">
        <v>115</v>
      </c>
      <c r="M40" s="51" t="s">
        <v>33</v>
      </c>
      <c r="N40"/>
      <c r="Q40"/>
    </row>
    <row r="41" spans="1:17">
      <c r="A41" s="120" t="s">
        <v>80</v>
      </c>
      <c r="B41" s="43" t="s">
        <v>29</v>
      </c>
      <c r="C41" s="43" t="s">
        <v>116</v>
      </c>
      <c r="D41" s="84" t="s">
        <v>117</v>
      </c>
      <c r="E41" s="46" t="s">
        <v>47</v>
      </c>
      <c r="F41" s="47" t="s">
        <v>118</v>
      </c>
      <c r="G41" s="47" t="s">
        <v>119</v>
      </c>
      <c r="H41" s="47" t="s">
        <v>120</v>
      </c>
      <c r="I41" s="47">
        <v>2019</v>
      </c>
      <c r="J41" s="85" t="s">
        <v>115</v>
      </c>
      <c r="K41" s="86"/>
      <c r="L41" s="85" t="s">
        <v>115</v>
      </c>
      <c r="M41" s="51" t="s">
        <v>33</v>
      </c>
      <c r="N41"/>
      <c r="Q41"/>
    </row>
    <row r="42" spans="1:17" ht="24">
      <c r="A42" s="120" t="s">
        <v>86</v>
      </c>
      <c r="B42" s="43" t="s">
        <v>29</v>
      </c>
      <c r="C42" s="96" t="s">
        <v>157</v>
      </c>
      <c r="D42" s="84" t="s">
        <v>122</v>
      </c>
      <c r="E42" s="46" t="s">
        <v>47</v>
      </c>
      <c r="F42" s="47" t="s">
        <v>123</v>
      </c>
      <c r="G42" s="47" t="s">
        <v>124</v>
      </c>
      <c r="H42" s="47" t="s">
        <v>125</v>
      </c>
      <c r="I42" s="47">
        <v>2019</v>
      </c>
      <c r="J42" s="85" t="s">
        <v>115</v>
      </c>
      <c r="K42" s="86"/>
      <c r="L42" s="85" t="s">
        <v>115</v>
      </c>
      <c r="M42" s="51" t="s">
        <v>33</v>
      </c>
      <c r="N42"/>
      <c r="Q42"/>
    </row>
    <row r="43" spans="1:17">
      <c r="A43" s="120" t="s">
        <v>90</v>
      </c>
      <c r="B43" s="43" t="s">
        <v>29</v>
      </c>
      <c r="C43" s="43" t="s">
        <v>121</v>
      </c>
      <c r="D43" s="84" t="s">
        <v>122</v>
      </c>
      <c r="E43" s="46" t="s">
        <v>47</v>
      </c>
      <c r="F43" s="47" t="s">
        <v>126</v>
      </c>
      <c r="G43" s="47" t="s">
        <v>124</v>
      </c>
      <c r="H43" s="47" t="s">
        <v>127</v>
      </c>
      <c r="I43" s="47">
        <v>2019</v>
      </c>
      <c r="J43" s="85" t="s">
        <v>115</v>
      </c>
      <c r="K43" s="86"/>
      <c r="L43" s="85" t="s">
        <v>115</v>
      </c>
      <c r="M43" s="51" t="s">
        <v>33</v>
      </c>
      <c r="N43"/>
      <c r="Q43"/>
    </row>
    <row r="44" spans="1:17">
      <c r="A44" s="120" t="s">
        <v>92</v>
      </c>
      <c r="B44" s="43" t="s">
        <v>29</v>
      </c>
      <c r="C44" s="43" t="s">
        <v>121</v>
      </c>
      <c r="D44" s="84" t="s">
        <v>122</v>
      </c>
      <c r="E44" s="46" t="s">
        <v>47</v>
      </c>
      <c r="F44" s="47" t="s">
        <v>128</v>
      </c>
      <c r="G44" s="47" t="s">
        <v>124</v>
      </c>
      <c r="H44" s="47" t="s">
        <v>127</v>
      </c>
      <c r="I44" s="47">
        <v>2019</v>
      </c>
      <c r="J44" s="85" t="s">
        <v>115</v>
      </c>
      <c r="K44" s="86"/>
      <c r="L44" s="85" t="s">
        <v>115</v>
      </c>
      <c r="M44" s="51" t="s">
        <v>33</v>
      </c>
      <c r="N44"/>
      <c r="Q44"/>
    </row>
    <row r="45" spans="1:17">
      <c r="A45" s="120" t="s">
        <v>93</v>
      </c>
      <c r="B45" s="43" t="s">
        <v>29</v>
      </c>
      <c r="C45" s="43" t="s">
        <v>121</v>
      </c>
      <c r="D45" s="84" t="s">
        <v>122</v>
      </c>
      <c r="E45" s="46" t="s">
        <v>47</v>
      </c>
      <c r="F45" s="47" t="s">
        <v>129</v>
      </c>
      <c r="G45" s="47" t="s">
        <v>124</v>
      </c>
      <c r="H45" s="47" t="s">
        <v>127</v>
      </c>
      <c r="I45" s="47">
        <v>2019</v>
      </c>
      <c r="J45" s="85" t="s">
        <v>115</v>
      </c>
      <c r="K45" s="86"/>
      <c r="L45" s="85" t="s">
        <v>115</v>
      </c>
      <c r="M45" s="51" t="s">
        <v>33</v>
      </c>
      <c r="N45"/>
      <c r="Q45"/>
    </row>
    <row r="46" spans="1:17">
      <c r="M46" s="87"/>
      <c r="N46"/>
      <c r="Q46"/>
    </row>
    <row r="47" spans="1:17">
      <c r="C47" s="81" t="s">
        <v>159</v>
      </c>
      <c r="M47" s="87"/>
      <c r="N47"/>
      <c r="Q47"/>
    </row>
    <row r="48" spans="1:17">
      <c r="M48" s="87"/>
      <c r="N48"/>
      <c r="Q48"/>
    </row>
    <row r="49" spans="1:17" ht="22.5" customHeight="1">
      <c r="A49" s="25" t="s">
        <v>130</v>
      </c>
      <c r="B49" s="26"/>
      <c r="C49" s="26"/>
      <c r="D49" s="27"/>
      <c r="E49" s="28"/>
      <c r="F49" s="29"/>
      <c r="G49" s="29"/>
      <c r="H49" s="29"/>
      <c r="I49" s="29"/>
      <c r="J49" s="30"/>
      <c r="K49" s="31"/>
      <c r="L49" s="32"/>
      <c r="M49" s="88"/>
      <c r="N49"/>
      <c r="Q49"/>
    </row>
    <row r="50" spans="1:17" ht="36">
      <c r="F50" s="89" t="s">
        <v>131</v>
      </c>
      <c r="G50" s="157" t="s">
        <v>132</v>
      </c>
      <c r="H50" s="157"/>
      <c r="I50" s="90" t="s">
        <v>133</v>
      </c>
      <c r="J50" s="90" t="s">
        <v>134</v>
      </c>
      <c r="K50" s="91" t="s">
        <v>135</v>
      </c>
      <c r="L50" s="90" t="s">
        <v>136</v>
      </c>
      <c r="M50" s="87"/>
      <c r="N50"/>
      <c r="Q50"/>
    </row>
    <row r="51" spans="1:17">
      <c r="A51" s="92"/>
      <c r="B51" s="7" t="s">
        <v>15</v>
      </c>
      <c r="C51" s="147" t="s">
        <v>16</v>
      </c>
      <c r="D51" s="148"/>
      <c r="E51" s="7" t="s">
        <v>17</v>
      </c>
      <c r="F51" s="93" t="s">
        <v>18</v>
      </c>
      <c r="G51" s="149" t="s">
        <v>19</v>
      </c>
      <c r="H51" s="150"/>
      <c r="I51" s="93" t="s">
        <v>137</v>
      </c>
      <c r="J51" s="94" t="s">
        <v>138</v>
      </c>
      <c r="K51" s="95" t="s">
        <v>22</v>
      </c>
      <c r="L51" s="94" t="s">
        <v>139</v>
      </c>
      <c r="M51" s="87"/>
      <c r="N51"/>
      <c r="Q51"/>
    </row>
    <row r="52" spans="1:17" ht="38.25" customHeight="1">
      <c r="A52" s="42" t="s">
        <v>94</v>
      </c>
      <c r="B52" s="96" t="s">
        <v>29</v>
      </c>
      <c r="C52" s="151" t="s">
        <v>140</v>
      </c>
      <c r="D52" s="152"/>
      <c r="E52" s="97" t="s">
        <v>141</v>
      </c>
      <c r="F52" s="98">
        <v>12</v>
      </c>
      <c r="G52" s="153"/>
      <c r="H52" s="154"/>
      <c r="I52" s="99">
        <f>ROUND(G52+G52*K52,2)</f>
        <v>0</v>
      </c>
      <c r="J52" s="85">
        <f>F52*G52</f>
        <v>0</v>
      </c>
      <c r="K52" s="49"/>
      <c r="L52" s="85">
        <f>ROUND(J52*K52+J52,2)</f>
        <v>0</v>
      </c>
      <c r="N52"/>
      <c r="Q52"/>
    </row>
    <row r="53" spans="1:17" ht="38.25" customHeight="1">
      <c r="A53" s="42" t="s">
        <v>95</v>
      </c>
      <c r="B53" s="96" t="s">
        <v>35</v>
      </c>
      <c r="C53" s="151" t="s">
        <v>140</v>
      </c>
      <c r="D53" s="152"/>
      <c r="E53" s="97" t="s">
        <v>141</v>
      </c>
      <c r="F53" s="100">
        <v>12</v>
      </c>
      <c r="G53" s="138"/>
      <c r="H53" s="139"/>
      <c r="I53" s="101">
        <f>ROUND(G53+G53*K53,2)</f>
        <v>0</v>
      </c>
      <c r="J53" s="102">
        <f>F53*G53</f>
        <v>0</v>
      </c>
      <c r="K53" s="49"/>
      <c r="L53" s="102">
        <f>ROUND(J53*K53+J53,2)</f>
        <v>0</v>
      </c>
      <c r="N53"/>
      <c r="Q53"/>
    </row>
    <row r="54" spans="1:17" ht="45.75" customHeight="1" thickBot="1">
      <c r="A54" s="42" t="s">
        <v>96</v>
      </c>
      <c r="B54" s="96" t="s">
        <v>142</v>
      </c>
      <c r="C54" s="171" t="s">
        <v>154</v>
      </c>
      <c r="D54" s="172"/>
      <c r="E54" s="97" t="s">
        <v>141</v>
      </c>
      <c r="F54" s="100">
        <v>12</v>
      </c>
      <c r="G54" s="138"/>
      <c r="H54" s="139"/>
      <c r="I54" s="101">
        <f>ROUND(G54+G54*K54,2)</f>
        <v>0</v>
      </c>
      <c r="J54" s="102">
        <f>F54*G54</f>
        <v>0</v>
      </c>
      <c r="K54" s="49"/>
      <c r="L54" s="102">
        <f>ROUND(J54*K54+J54,2)</f>
        <v>0</v>
      </c>
      <c r="N54"/>
      <c r="Q54"/>
    </row>
    <row r="55" spans="1:17" ht="20.25" customHeight="1" thickBot="1">
      <c r="E55" s="140" t="s">
        <v>143</v>
      </c>
      <c r="F55" s="141"/>
      <c r="G55" s="142">
        <f>SUM(G52:G54)</f>
        <v>0</v>
      </c>
      <c r="H55" s="143"/>
      <c r="I55" s="103">
        <f>SUM(I52:I54)</f>
        <v>0</v>
      </c>
      <c r="J55" s="103">
        <f>SUM(J52:J54)</f>
        <v>0</v>
      </c>
      <c r="K55" s="104"/>
      <c r="L55" s="105">
        <f>SUM(L52:L54)</f>
        <v>0</v>
      </c>
      <c r="N55"/>
      <c r="Q55"/>
    </row>
    <row r="56" spans="1:17">
      <c r="B56" s="5"/>
      <c r="C56" s="5"/>
    </row>
    <row r="57" spans="1:17" ht="15.75">
      <c r="B57" s="106" t="s">
        <v>144</v>
      </c>
      <c r="C57" s="107"/>
      <c r="D57" s="108"/>
      <c r="E57" s="108"/>
      <c r="F57" s="109"/>
      <c r="G57" s="108"/>
      <c r="H57" s="110"/>
      <c r="N57"/>
      <c r="Q57"/>
    </row>
    <row r="58" spans="1:17">
      <c r="B58" s="121" t="s">
        <v>145</v>
      </c>
      <c r="C58" s="144" t="s">
        <v>146</v>
      </c>
      <c r="D58" s="144"/>
      <c r="E58" s="145" t="s">
        <v>147</v>
      </c>
      <c r="F58" s="145"/>
      <c r="G58" s="146" t="s">
        <v>148</v>
      </c>
      <c r="H58" s="146"/>
      <c r="N58"/>
      <c r="Q58"/>
    </row>
    <row r="59" spans="1:17">
      <c r="B59" s="111" t="s">
        <v>15</v>
      </c>
      <c r="C59" s="136" t="s">
        <v>16</v>
      </c>
      <c r="D59" s="136"/>
      <c r="E59" s="136" t="s">
        <v>17</v>
      </c>
      <c r="F59" s="136"/>
      <c r="G59" s="137" t="s">
        <v>18</v>
      </c>
      <c r="H59" s="137"/>
      <c r="N59"/>
      <c r="Q59"/>
    </row>
    <row r="60" spans="1:17">
      <c r="B60" s="121" t="s">
        <v>28</v>
      </c>
      <c r="C60" s="128" t="s">
        <v>149</v>
      </c>
      <c r="D60" s="128"/>
      <c r="E60" s="129">
        <f>J29</f>
        <v>0</v>
      </c>
      <c r="F60" s="129"/>
      <c r="G60" s="130">
        <f>L29</f>
        <v>0</v>
      </c>
      <c r="H60" s="131"/>
      <c r="N60"/>
      <c r="Q60"/>
    </row>
    <row r="61" spans="1:17">
      <c r="B61" s="121" t="s">
        <v>34</v>
      </c>
      <c r="C61" s="128" t="s">
        <v>150</v>
      </c>
      <c r="D61" s="128"/>
      <c r="E61" s="129">
        <f>J55</f>
        <v>0</v>
      </c>
      <c r="F61" s="129"/>
      <c r="G61" s="130">
        <f>L55</f>
        <v>0</v>
      </c>
      <c r="H61" s="131"/>
      <c r="N61"/>
      <c r="Q61"/>
    </row>
    <row r="62" spans="1:17" ht="47.25" customHeight="1" thickBot="1">
      <c r="B62" s="122" t="s">
        <v>37</v>
      </c>
      <c r="C62" s="132" t="s">
        <v>156</v>
      </c>
      <c r="D62" s="132"/>
      <c r="E62" s="133">
        <v>100000</v>
      </c>
      <c r="F62" s="133"/>
      <c r="G62" s="134">
        <f>E62*1.23</f>
        <v>123000</v>
      </c>
      <c r="H62" s="135"/>
      <c r="N62"/>
      <c r="Q62"/>
    </row>
    <row r="63" spans="1:17" ht="16.5" thickBot="1">
      <c r="B63" s="125" t="s">
        <v>151</v>
      </c>
      <c r="C63" s="125"/>
      <c r="D63" s="125"/>
      <c r="E63" s="126">
        <f>SUM(E60:E62)</f>
        <v>100000</v>
      </c>
      <c r="F63" s="126"/>
      <c r="G63" s="127">
        <f>SUM(G60:G62)</f>
        <v>123000</v>
      </c>
      <c r="H63" s="127"/>
      <c r="N63"/>
      <c r="Q63"/>
    </row>
    <row r="67" spans="4:17">
      <c r="N67"/>
      <c r="Q67"/>
    </row>
    <row r="68" spans="4:17">
      <c r="N68"/>
      <c r="Q68"/>
    </row>
    <row r="69" spans="4:17">
      <c r="D69"/>
      <c r="N69"/>
      <c r="Q69"/>
    </row>
    <row r="70" spans="4:17">
      <c r="D70"/>
      <c r="N70"/>
      <c r="Q70"/>
    </row>
    <row r="71" spans="4:17">
      <c r="D71"/>
      <c r="N71"/>
      <c r="Q71"/>
    </row>
    <row r="72" spans="4:17">
      <c r="D72"/>
      <c r="N72"/>
      <c r="Q72"/>
    </row>
    <row r="73" spans="4:17">
      <c r="D73"/>
      <c r="N73"/>
      <c r="Q73"/>
    </row>
    <row r="74" spans="4:17">
      <c r="D74"/>
      <c r="N74"/>
      <c r="Q74"/>
    </row>
  </sheetData>
  <mergeCells count="39">
    <mergeCell ref="J18:J22"/>
    <mergeCell ref="K18:K22"/>
    <mergeCell ref="L18:L22"/>
    <mergeCell ref="J23:J25"/>
    <mergeCell ref="K23:K25"/>
    <mergeCell ref="L23:L25"/>
    <mergeCell ref="H29:I29"/>
    <mergeCell ref="G50:H50"/>
    <mergeCell ref="J26:J28"/>
    <mergeCell ref="K26:K28"/>
    <mergeCell ref="L26:L28"/>
    <mergeCell ref="C51:D51"/>
    <mergeCell ref="G51:H51"/>
    <mergeCell ref="C52:D52"/>
    <mergeCell ref="G52:H52"/>
    <mergeCell ref="C53:D53"/>
    <mergeCell ref="G53:H53"/>
    <mergeCell ref="C54:D54"/>
    <mergeCell ref="G54:H54"/>
    <mergeCell ref="E55:F55"/>
    <mergeCell ref="G55:H55"/>
    <mergeCell ref="C58:D58"/>
    <mergeCell ref="E58:F58"/>
    <mergeCell ref="G58:H58"/>
    <mergeCell ref="C59:D59"/>
    <mergeCell ref="E59:F59"/>
    <mergeCell ref="G59:H59"/>
    <mergeCell ref="C60:D60"/>
    <mergeCell ref="E60:F60"/>
    <mergeCell ref="G60:H60"/>
    <mergeCell ref="B63:D63"/>
    <mergeCell ref="E63:F63"/>
    <mergeCell ref="G63:H63"/>
    <mergeCell ref="C61:D61"/>
    <mergeCell ref="E61:F61"/>
    <mergeCell ref="G61:H61"/>
    <mergeCell ref="C62:D62"/>
    <mergeCell ref="E62:F62"/>
    <mergeCell ref="G62:H62"/>
  </mergeCells>
  <conditionalFormatting sqref="F28">
    <cfRule type="duplicateValues" dxfId="10" priority="3"/>
    <cfRule type="duplicateValues" dxfId="9" priority="4"/>
  </conditionalFormatting>
  <conditionalFormatting sqref="F27">
    <cfRule type="duplicateValues" dxfId="8" priority="1"/>
    <cfRule type="duplicateValues" dxfId="7" priority="2"/>
  </conditionalFormatting>
  <conditionalFormatting sqref="F20:F21">
    <cfRule type="duplicateValues" dxfId="6" priority="5"/>
    <cfRule type="duplicateValues" dxfId="5" priority="6"/>
  </conditionalFormatting>
  <conditionalFormatting sqref="F20:F21 F27:I28 F40:I45 C40:C45 E40:E41 E29:H29 C27:C29">
    <cfRule type="expression" dxfId="4" priority="7">
      <formula>#REF!="do zagospodarowania"</formula>
    </cfRule>
    <cfRule type="expression" dxfId="3" priority="8">
      <formula>#REF!="nieużytkowany"</formula>
    </cfRule>
    <cfRule type="expression" dxfId="2" priority="9">
      <formula>#REF!="awaria"</formula>
    </cfRule>
  </conditionalFormatting>
  <conditionalFormatting sqref="F40:F45 F29">
    <cfRule type="duplicateValues" dxfId="1" priority="10"/>
    <cfRule type="duplicateValues" dxfId="0" priority="11"/>
  </conditionalFormatting>
  <pageMargins left="0.15748031496062992" right="0.15748031496062992" top="0.55118110236220474" bottom="0.55118110236220474" header="0.27559055118110237" footer="0.27559055118110237"/>
  <pageSetup paperSize="9" scale="85" orientation="landscape" r:id="rId1"/>
  <headerFooter>
    <oddHeader>&amp;L&amp;"Calibri,Pogrubiony"&amp;11 75/PN/ZP/U/2024&amp;C&amp;"-,Pogrubiony"&amp;11FORMULARZ CENOWY&amp;R&amp;"-,Pogrubiony"&amp;11Załącznik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FC-Zał.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2024-05-14T09:45:39Z</cp:lastPrinted>
  <dcterms:created xsi:type="dcterms:W3CDTF">2016-03-18T07:53:20Z</dcterms:created>
  <dcterms:modified xsi:type="dcterms:W3CDTF">2024-05-14T09:52:22Z</dcterms:modified>
</cp:coreProperties>
</file>