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ek\Documents\POSTEPOWANIA\03 Remont Przychodni\3 POSTEPOWANIE\03. Wysłane do Małgosi\"/>
    </mc:Choice>
  </mc:AlternateContent>
  <bookViews>
    <workbookView xWindow="0" yWindow="0" windowWidth="25200" windowHeight="11085"/>
  </bookViews>
  <sheets>
    <sheet name="Oferta" sheetId="1" r:id="rId1"/>
  </sheets>
  <definedNames>
    <definedName name="_xlnm.Print_Area" localSheetId="0">Oferta!$A$8:$G$87</definedName>
  </definedNames>
  <calcPr calcId="152511"/>
</workbook>
</file>

<file path=xl/calcChain.xml><?xml version="1.0" encoding="utf-8"?>
<calcChain xmlns="http://schemas.openxmlformats.org/spreadsheetml/2006/main">
  <c r="D32" i="1" l="1"/>
  <c r="D93" i="1" l="1"/>
  <c r="D89" i="1"/>
  <c r="D86" i="1"/>
  <c r="D94" i="1" s="1"/>
  <c r="D82" i="1"/>
  <c r="D71" i="1"/>
  <c r="D87" i="1" s="1"/>
  <c r="D72" i="1"/>
  <c r="D84" i="1"/>
  <c r="D41" i="1"/>
  <c r="D42" i="1"/>
  <c r="D25" i="1"/>
  <c r="D30" i="1" s="1"/>
  <c r="D43" i="1"/>
  <c r="D16" i="1"/>
  <c r="D81" i="1" l="1"/>
  <c r="D90" i="1"/>
  <c r="D91" i="1" s="1"/>
  <c r="D92" i="1" s="1"/>
  <c r="D40" i="1"/>
  <c r="D39" i="1" s="1"/>
  <c r="D28" i="1"/>
  <c r="D36" i="1"/>
  <c r="D35" i="1"/>
  <c r="D50" i="1"/>
  <c r="D49" i="1"/>
  <c r="D31" i="1"/>
  <c r="D23" i="1"/>
  <c r="D48" i="1"/>
  <c r="D54" i="1"/>
  <c r="D61" i="1" l="1"/>
</calcChain>
</file>

<file path=xl/sharedStrings.xml><?xml version="1.0" encoding="utf-8"?>
<sst xmlns="http://schemas.openxmlformats.org/spreadsheetml/2006/main" count="336" uniqueCount="178">
  <si>
    <t>Lp.</t>
  </si>
  <si>
    <t xml:space="preserve">Opis </t>
  </si>
  <si>
    <t>J.m.</t>
  </si>
  <si>
    <t>Ilość</t>
  </si>
  <si>
    <t>Cena jednostkowa netto [PLN]</t>
  </si>
  <si>
    <t>Wartość całkowita netto [PLN]</t>
  </si>
  <si>
    <t>m2</t>
  </si>
  <si>
    <t>Uwagi</t>
  </si>
  <si>
    <t>RAZEM wszystkie branże</t>
  </si>
  <si>
    <t>Sprzątanie powierzchni po zakończeniu robót</t>
  </si>
  <si>
    <t>Kontenery na odpady</t>
  </si>
  <si>
    <t>kpl</t>
  </si>
  <si>
    <t>szt.</t>
  </si>
  <si>
    <t>kpl.</t>
  </si>
  <si>
    <t>1.1</t>
  </si>
  <si>
    <t>1.2</t>
  </si>
  <si>
    <t>1.3</t>
  </si>
  <si>
    <t>1.4</t>
  </si>
  <si>
    <t>2.1</t>
  </si>
  <si>
    <t>2.2</t>
  </si>
  <si>
    <t>2.3</t>
  </si>
  <si>
    <t>3.1</t>
  </si>
  <si>
    <t>mb</t>
  </si>
  <si>
    <t>Dokumentacja powykonawcza  - wszystkie branże</t>
  </si>
  <si>
    <t>Zabezpieczenia i demontaże</t>
  </si>
  <si>
    <t>1.5</t>
  </si>
  <si>
    <t>1.6</t>
  </si>
  <si>
    <t>1.7</t>
  </si>
  <si>
    <t>2</t>
  </si>
  <si>
    <t>3</t>
  </si>
  <si>
    <t>2.4</t>
  </si>
  <si>
    <t>2.5</t>
  </si>
  <si>
    <t>2.6</t>
  </si>
  <si>
    <t>2.7</t>
  </si>
  <si>
    <t>4</t>
  </si>
  <si>
    <t>Inne nie zawarte powyżej</t>
  </si>
  <si>
    <t>4.1</t>
  </si>
  <si>
    <t>4.2</t>
  </si>
  <si>
    <t>4.3</t>
  </si>
  <si>
    <t>1.8</t>
  </si>
  <si>
    <t>5</t>
  </si>
  <si>
    <t>5.1</t>
  </si>
  <si>
    <t>6</t>
  </si>
  <si>
    <t>6.1</t>
  </si>
  <si>
    <t>6.2</t>
  </si>
  <si>
    <t>6.3</t>
  </si>
  <si>
    <t>6.4</t>
  </si>
  <si>
    <t>1.9</t>
  </si>
  <si>
    <t>1.10</t>
  </si>
  <si>
    <t>1</t>
  </si>
  <si>
    <t xml:space="preserve">Roboty budowlane </t>
  </si>
  <si>
    <t>Roboty wykończeniowe</t>
  </si>
  <si>
    <t>Prace elektryczne</t>
  </si>
  <si>
    <t>Prace sanitarne</t>
  </si>
  <si>
    <t xml:space="preserve">Inne nie zawarte powyżej </t>
  </si>
  <si>
    <t>Zabezpieczenie miejsca prowadzenia robót</t>
  </si>
  <si>
    <t>3.2</t>
  </si>
  <si>
    <t>3.3</t>
  </si>
  <si>
    <t>3.4</t>
  </si>
  <si>
    <t>3.5</t>
  </si>
  <si>
    <t>3.6</t>
  </si>
  <si>
    <t xml:space="preserve">Naprawa, wyrównianie i wypoziomowanie powierzchni pod nowe stopnie </t>
  </si>
  <si>
    <t>Demontaż istniejących okładzin na ścianach, deski- ochraniacze</t>
  </si>
  <si>
    <t xml:space="preserve">Miejscowe naprawy ścian i sufitów, przygotowanie pod malowanie </t>
  </si>
  <si>
    <t>gruntowanie ścian i sufitów</t>
  </si>
  <si>
    <t xml:space="preserve"> </t>
  </si>
  <si>
    <t xml:space="preserve">pas 40 cm, h= 60 do 100cm </t>
  </si>
  <si>
    <t>dostawa i montaż okładzin ściennych- ochraniaczy PCV, Gerflor Mural Calypso Ice 7711</t>
  </si>
  <si>
    <t xml:space="preserve">montaż fototapet winylowych na fizelinie </t>
  </si>
  <si>
    <t>materiał po stronie Zlecającego</t>
  </si>
  <si>
    <r>
      <t xml:space="preserve"> farba do wnętrz o podwyższonej i najwyższej odporności na szorowanie na mokro klasa I, np.. Flugger Dekso H</t>
    </r>
    <r>
      <rPr>
        <vertAlign val="subscript"/>
        <sz val="9"/>
        <color theme="1"/>
        <rFont val="Times New Roman"/>
        <family val="1"/>
        <charset val="238"/>
      </rPr>
      <t>2</t>
    </r>
    <r>
      <rPr>
        <sz val="9"/>
        <color theme="1"/>
        <rFont val="Times New Roman"/>
        <family val="1"/>
        <charset val="238"/>
      </rPr>
      <t>O kolorystyka zgodnie z projektem</t>
    </r>
  </si>
  <si>
    <t xml:space="preserve">malowanie ościeżnic stalowych drzwi wewnętrznych </t>
  </si>
  <si>
    <t>montaż tablic A0 z wymienną treścią</t>
  </si>
  <si>
    <t>montaż tablic manipulacyjnych dla dzieci</t>
  </si>
  <si>
    <t>montaż zegarów</t>
  </si>
  <si>
    <t xml:space="preserve">montaż wieszaków ściennych </t>
  </si>
  <si>
    <t>6.5</t>
  </si>
  <si>
    <t xml:space="preserve">materiał po stronie Zlecającego </t>
  </si>
  <si>
    <t>np. Tubądzin Grand CAVE GREY STR KORATER PŁYTKA GRESOWA  598 x 958</t>
  </si>
  <si>
    <t>6.6</t>
  </si>
  <si>
    <t>6.7</t>
  </si>
  <si>
    <t xml:space="preserve">montaż mebli wolnostojących </t>
  </si>
  <si>
    <t>krzesła, stoliki, wieszaki wolnostojące</t>
  </si>
  <si>
    <t>montaż opraw oświetleniowych  nad wejściem do Poradni dla Dzieci Chorych i Zdrowych</t>
  </si>
  <si>
    <t>Demontaż istniejącego cokołu z płytek ceramicznych</t>
  </si>
  <si>
    <t>naprawa wyrównanie i wypoziomowanie powierzchni płytek  pod posadzkę- gruntowanie + wylewka</t>
  </si>
  <si>
    <t xml:space="preserve">naprawa ścian po demontażu cokołu z płytek ceramicznych- przygotowanie pod montaż cokołu PCV </t>
  </si>
  <si>
    <t>Relokacja i zabezpieczenia mebli wolnostojących na czas prowadzenia robót</t>
  </si>
  <si>
    <t xml:space="preserve">Demontaż drzwi wraz z ościeżnicą regulowaną </t>
  </si>
  <si>
    <t xml:space="preserve">Demontaż drzwi wraz z ościeżnicą stałą </t>
  </si>
  <si>
    <t>1.11</t>
  </si>
  <si>
    <t>1.12</t>
  </si>
  <si>
    <t>3.7</t>
  </si>
  <si>
    <t>3.8</t>
  </si>
  <si>
    <t>szpachlowanie powierzchni ścian i sufitów po uprzednim oczyszczeniu i zagruntowaniu podłoża</t>
  </si>
  <si>
    <t>montaż sufitu GK na ruszcie stalowym</t>
  </si>
  <si>
    <t>podniesienie wynikające z montażu wykładziny PCV</t>
  </si>
  <si>
    <t>Regulacja skrzydeł drzwiowych przed połozeniem warstwy poziomującej i podłogi PCV</t>
  </si>
  <si>
    <t>montaż tablic korkowych malowanych na biało farbą ścienną w poczekalniach</t>
  </si>
  <si>
    <t>6.8</t>
  </si>
  <si>
    <t>montaż stelaża z zielenią</t>
  </si>
  <si>
    <t>montaż puf</t>
  </si>
  <si>
    <t>3.9</t>
  </si>
  <si>
    <t>3.10</t>
  </si>
  <si>
    <t>3.11</t>
  </si>
  <si>
    <t>3.12</t>
  </si>
  <si>
    <t>zawiera bruzdowanie ścian pod nowe instalacje</t>
  </si>
  <si>
    <t>4.4</t>
  </si>
  <si>
    <t>4.5</t>
  </si>
  <si>
    <t>4.6</t>
  </si>
  <si>
    <t>4.7</t>
  </si>
  <si>
    <t>Demontaż opraw oraz instalacji</t>
  </si>
  <si>
    <t>Nowe okablowanie opraw i łączników</t>
  </si>
  <si>
    <t>Okablowanie gniazd</t>
  </si>
  <si>
    <t>Uzupełnienie ścian po bruzdowaniu</t>
  </si>
  <si>
    <t xml:space="preserve">Relokacja oprawy oświetleniowej </t>
  </si>
  <si>
    <t xml:space="preserve">Relokacja łączników oświetlenia  </t>
  </si>
  <si>
    <t>Relokacja gniazd</t>
  </si>
  <si>
    <t>Dostawa i montaż opraw oświetleniowych</t>
  </si>
  <si>
    <t xml:space="preserve">Nowe gniazda </t>
  </si>
  <si>
    <t>4.8</t>
  </si>
  <si>
    <t xml:space="preserve">Demontaż umywalki+ bateria+ syfon + zakorkowanie instalacji </t>
  </si>
  <si>
    <t>zawiera utylizację</t>
  </si>
  <si>
    <t xml:space="preserve">Demontaż zabudowy GK </t>
  </si>
  <si>
    <t>Demontaż drzwi</t>
  </si>
  <si>
    <t xml:space="preserve">Zaślepienie otworu drzwiowego </t>
  </si>
  <si>
    <t>m</t>
  </si>
  <si>
    <t xml:space="preserve">Montaż sufitu GK na stelażu </t>
  </si>
  <si>
    <t>zawiera szpachlowanie- przygotowanie pod malowanie</t>
  </si>
  <si>
    <r>
      <t>m</t>
    </r>
    <r>
      <rPr>
        <vertAlign val="superscript"/>
        <sz val="9"/>
        <rFont val="Times New Roman"/>
        <family val="1"/>
        <charset val="238"/>
      </rPr>
      <t>2</t>
    </r>
  </si>
  <si>
    <t>poza zakresem</t>
  </si>
  <si>
    <t>montaż lameli ściennych laminat- dąb naturalny</t>
  </si>
  <si>
    <t>dostawa i montaż drzwi PCV, możliwie zbliżone do istniejących</t>
  </si>
  <si>
    <t>dostawa i montaż wykładziny PCV wraz z wywinięciem na ściany 15 cm</t>
  </si>
  <si>
    <t>2.8</t>
  </si>
  <si>
    <t>2.9</t>
  </si>
  <si>
    <t>Wzmocnieenie otworów drzwiowych pod montaż ościeżnic</t>
  </si>
  <si>
    <t xml:space="preserve">Montaż cokołu PCV </t>
  </si>
  <si>
    <t>Montaż zabudowy GK, wydzielenie nowych pomieszczeń</t>
  </si>
  <si>
    <t>Montaż przedścianki GK, pod montaż umywalki</t>
  </si>
  <si>
    <t>Dostawa i montaz umywalki, baterii, syfonu</t>
  </si>
  <si>
    <t>2.10</t>
  </si>
  <si>
    <t>zawiera wzmocnione profile pod montaż stelaża umywalkowego</t>
  </si>
  <si>
    <t>montaż tablicy korkowej malowanych na biało farbą ścienną w poczekalniach</t>
  </si>
  <si>
    <t>malowanie  sufitów</t>
  </si>
  <si>
    <t>malowanie ścian</t>
  </si>
  <si>
    <t xml:space="preserve">Demontaż płytek ceramicznych </t>
  </si>
  <si>
    <t xml:space="preserve">Naprawa ścian po demontażu płytek </t>
  </si>
  <si>
    <t xml:space="preserve">Murowanie otworu po zdemontowanym przeszkleniu </t>
  </si>
  <si>
    <t xml:space="preserve">Demontaż opraw </t>
  </si>
  <si>
    <t xml:space="preserve">Przeniesienie szafek i regałów wraz z zawartością w miejsce wskazane przez Zlecającego </t>
  </si>
  <si>
    <t>Demontaż przeszkleń w recepcji wraz z zabudową pod przeszkleniem</t>
  </si>
  <si>
    <t>wyrównianie płaszczyzn sufitu między Komunikacją a projektowaną poczekalnią; zawiera szpachlowanie- przygotowanie pod malowanie</t>
  </si>
  <si>
    <t>malowanie sufitów</t>
  </si>
  <si>
    <t xml:space="preserve">malowanie ścian </t>
  </si>
  <si>
    <t>2.11</t>
  </si>
  <si>
    <t>przyjęto 10% ścian i sufitów</t>
  </si>
  <si>
    <t>Miejscowe naprawy ścian i sufitów</t>
  </si>
  <si>
    <t>Dostawa i montaż nowych opraw oświetleniowych</t>
  </si>
  <si>
    <t>montaż tablicy zamykanej na klucze w pomieszczeniu rejestracji</t>
  </si>
  <si>
    <t>6.11</t>
  </si>
  <si>
    <t>6.12</t>
  </si>
  <si>
    <t>WOJSKOWA SPECJALISTYCZNA PRZYCHODNIA LEKARSKA</t>
  </si>
  <si>
    <t>Demontaż cokołów z płytek ceramicznych w rejestracji</t>
  </si>
  <si>
    <t xml:space="preserve">dostawa i montaż płytek ceramicznych na schodkach </t>
  </si>
  <si>
    <t xml:space="preserve">Demontaż i montaż drzwi </t>
  </si>
  <si>
    <t xml:space="preserve">Demontaż gresu na schodkach </t>
  </si>
  <si>
    <t xml:space="preserve">nowe zabudowy GK, kolorystyka tożsama z istniejącą wykłądziną </t>
  </si>
  <si>
    <t>Nowe pkt oświetlenia + nowe oprawy z modułem awaryjnym</t>
  </si>
  <si>
    <t>Suma brutto</t>
  </si>
  <si>
    <t>Demontaż mebli w pomieszczeniu rejestracji</t>
  </si>
  <si>
    <t xml:space="preserve">ETAP II </t>
  </si>
  <si>
    <t>POZ, REJESTRACJA</t>
  </si>
  <si>
    <t>I</t>
  </si>
  <si>
    <t>II</t>
  </si>
  <si>
    <t xml:space="preserve">Suma netto </t>
  </si>
  <si>
    <t>montaz półek na ksiązki w poczekalniach</t>
  </si>
  <si>
    <t xml:space="preserve"> farba do wnętrz o podwyższonej i najwyższej odporności na szorowanie na mokro klasa I, np.. Flugger Dekso H2O kolorystyka zgodnie z projektem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</si>
</sst>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_-* #,##0&quot; zł&quot;_-;\-* #,##0&quot; zł&quot;_-;_-* &quot;- zł&quot;_-;_-@_-"/>
    <numFmt numFmtId="166" formatCode="_-* #,##0.00&quot; zł&quot;_-;\-* #,##0.00&quot; zł&quot;_-;_-* \-??&quot; zł&quot;_-;_-@_-"/>
    <numFmt numFmtId="167" formatCode="_-* #,##0.00\ _z_ł_-;\-* #,##0.00\ _z_ł_-;_-* \-??\ _z_ł_-;_-@_-"/>
    <numFmt numFmtId="168" formatCode="#,##0.0"/>
    <numFmt numFmtId="169" formatCode="#,##0\ "/>
    <numFmt numFmtId="170" formatCode="_(* #,##0.00_);_(* \(#,##0.00\);_(* &quot;-&quot;??_);_(@_)"/>
    <numFmt numFmtId="171" formatCode="d/mm"/>
    <numFmt numFmtId="172" formatCode="#,##0.0\ &quot;zł&quot;"/>
  </numFmts>
  <fonts count="6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Arial CE"/>
      <family val="2"/>
      <charset val="238"/>
    </font>
    <font>
      <sz val="10"/>
      <name val="Arial CE"/>
      <family val="2"/>
    </font>
    <font>
      <sz val="12"/>
      <name val="Times New Roman CE"/>
    </font>
    <font>
      <sz val="10"/>
      <name val="Arial CE"/>
    </font>
    <font>
      <b/>
      <sz val="12"/>
      <name val="Arial"/>
      <family val="2"/>
      <charset val="238"/>
    </font>
    <font>
      <u/>
      <sz val="10"/>
      <color indexed="12"/>
      <name val="Arial Narrow"/>
      <family val="2"/>
      <charset val="238"/>
    </font>
    <font>
      <u/>
      <sz val="10"/>
      <color indexed="12"/>
      <name val="Arial CE"/>
    </font>
    <font>
      <b/>
      <sz val="9"/>
      <name val="Arial CE"/>
      <family val="2"/>
      <charset val="238"/>
    </font>
    <font>
      <b/>
      <sz val="20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color theme="0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sz val="8"/>
      <color theme="0"/>
      <name val="Times New Roman"/>
      <family val="1"/>
      <charset val="238"/>
    </font>
    <font>
      <b/>
      <sz val="8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bscript"/>
      <sz val="9"/>
      <color theme="1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22"/>
      <name val="Times New Roman"/>
      <family val="1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7">
    <xf numFmtId="0" fontId="0" fillId="0" borderId="0"/>
    <xf numFmtId="0" fontId="4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3" applyNumberFormat="0" applyAlignment="0" applyProtection="0"/>
    <xf numFmtId="0" fontId="10" fillId="20" borderId="4" applyNumberFormat="0" applyAlignment="0" applyProtection="0"/>
    <xf numFmtId="0" fontId="11" fillId="4" borderId="0" applyNumberFormat="0" applyBorder="0" applyAlignment="0" applyProtection="0"/>
    <xf numFmtId="167" fontId="3" fillId="0" borderId="0" applyFill="0" applyBorder="0" applyAlignment="0" applyProtection="0"/>
    <xf numFmtId="0" fontId="12" fillId="0" borderId="5" applyNumberFormat="0" applyFill="0" applyAlignment="0" applyProtection="0"/>
    <xf numFmtId="0" fontId="13" fillId="21" borderId="6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6" fillId="0" borderId="0"/>
    <xf numFmtId="0" fontId="18" fillId="20" borderId="3" applyNumberFormat="0" applyAlignment="0" applyProtection="0"/>
    <xf numFmtId="0" fontId="3" fillId="0" borderId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23" borderId="11" applyNumberFormat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0" fontId="23" fillId="3" borderId="0" applyNumberFormat="0" applyBorder="0" applyAlignment="0" applyProtection="0"/>
    <xf numFmtId="168" fontId="24" fillId="0" borderId="0">
      <alignment vertical="center"/>
    </xf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4" fontId="24" fillId="0" borderId="0" applyBorder="0">
      <alignment vertical="center"/>
    </xf>
    <xf numFmtId="0" fontId="24" fillId="0" borderId="0">
      <alignment horizontal="right" wrapText="1"/>
    </xf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1" borderId="0" applyNumberFormat="0" applyBorder="0" applyAlignment="0" applyProtection="0"/>
    <xf numFmtId="0" fontId="23" fillId="25" borderId="0" applyNumberFormat="0" applyBorder="0" applyAlignment="0" applyProtection="0"/>
    <xf numFmtId="0" fontId="18" fillId="42" borderId="3" applyNumberFormat="0" applyAlignment="0" applyProtection="0"/>
    <xf numFmtId="169" fontId="25" fillId="0" borderId="0" applyFill="0" applyBorder="0">
      <alignment horizontal="right" vertical="center"/>
    </xf>
    <xf numFmtId="0" fontId="13" fillId="43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26" borderId="0" applyNumberFormat="0" applyBorder="0" applyAlignment="0" applyProtection="0"/>
    <xf numFmtId="0" fontId="28" fillId="0" borderId="2" applyNumberFormat="0" applyAlignment="0" applyProtection="0">
      <alignment horizontal="left" vertical="center"/>
    </xf>
    <xf numFmtId="0" fontId="28" fillId="0" borderId="12">
      <alignment horizontal="left" vertical="center"/>
    </xf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>
      <alignment horizontal="center" vertical="center" wrapText="1"/>
    </xf>
    <xf numFmtId="0" fontId="9" fillId="29" borderId="3" applyNumberFormat="0" applyAlignment="0" applyProtection="0"/>
    <xf numFmtId="0" fontId="12" fillId="0" borderId="5" applyNumberFormat="0" applyFill="0" applyAlignment="0" applyProtection="0"/>
    <xf numFmtId="0" fontId="32" fillId="0" borderId="0">
      <alignment horizontal="left"/>
    </xf>
    <xf numFmtId="0" fontId="17" fillId="44" borderId="0" applyNumberFormat="0" applyBorder="0" applyAlignment="0" applyProtection="0"/>
    <xf numFmtId="0" fontId="1" fillId="0" borderId="0"/>
    <xf numFmtId="169" fontId="25" fillId="0" borderId="0">
      <alignment vertical="center"/>
    </xf>
    <xf numFmtId="0" fontId="5" fillId="0" borderId="0"/>
    <xf numFmtId="0" fontId="1" fillId="0" borderId="0"/>
    <xf numFmtId="0" fontId="6" fillId="0" borderId="0"/>
    <xf numFmtId="0" fontId="26" fillId="0" borderId="0"/>
    <xf numFmtId="0" fontId="2" fillId="0" borderId="0"/>
    <xf numFmtId="0" fontId="33" fillId="0" borderId="0"/>
    <xf numFmtId="0" fontId="2" fillId="0" borderId="0"/>
    <xf numFmtId="169" fontId="25" fillId="0" borderId="0">
      <alignment vertical="center"/>
    </xf>
    <xf numFmtId="0" fontId="33" fillId="0" borderId="0"/>
    <xf numFmtId="0" fontId="33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1" fillId="45" borderId="11" applyNumberFormat="0" applyFont="0" applyAlignment="0" applyProtection="0"/>
    <xf numFmtId="0" fontId="10" fillId="42" borderId="4" applyNumberFormat="0" applyAlignment="0" applyProtection="0"/>
    <xf numFmtId="0" fontId="34" fillId="0" borderId="13">
      <alignment horizontal="center" vertical="center" wrapText="1"/>
    </xf>
    <xf numFmtId="171" fontId="25" fillId="0" borderId="0">
      <alignment horizontal="center" vertical="center"/>
    </xf>
    <xf numFmtId="9" fontId="2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1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34" fillId="0" borderId="25">
      <alignment horizontal="center" vertical="center" wrapText="1"/>
    </xf>
    <xf numFmtId="0" fontId="2" fillId="0" borderId="0"/>
    <xf numFmtId="0" fontId="2" fillId="0" borderId="0"/>
    <xf numFmtId="0" fontId="2" fillId="0" borderId="0"/>
  </cellStyleXfs>
  <cellXfs count="142">
    <xf numFmtId="0" fontId="0" fillId="0" borderId="0" xfId="0"/>
    <xf numFmtId="0" fontId="36" fillId="0" borderId="0" xfId="0" applyFont="1"/>
    <xf numFmtId="0" fontId="36" fillId="0" borderId="0" xfId="0" applyFont="1" applyAlignment="1">
      <alignment vertical="center" wrapText="1"/>
    </xf>
    <xf numFmtId="3" fontId="36" fillId="0" borderId="0" xfId="0" applyNumberFormat="1" applyFont="1"/>
    <xf numFmtId="0" fontId="36" fillId="0" borderId="1" xfId="0" applyFont="1" applyBorder="1"/>
    <xf numFmtId="0" fontId="36" fillId="0" borderId="1" xfId="0" applyFont="1" applyBorder="1" applyAlignment="1">
      <alignment vertical="center" wrapText="1"/>
    </xf>
    <xf numFmtId="3" fontId="36" fillId="0" borderId="1" xfId="0" applyNumberFormat="1" applyFont="1" applyBorder="1"/>
    <xf numFmtId="0" fontId="36" fillId="0" borderId="0" xfId="0" applyFont="1" applyBorder="1"/>
    <xf numFmtId="0" fontId="42" fillId="0" borderId="0" xfId="3" applyFont="1" applyFill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 wrapText="1"/>
    </xf>
    <xf numFmtId="4" fontId="40" fillId="0" borderId="0" xfId="0" applyNumberFormat="1" applyFont="1" applyBorder="1" applyAlignment="1">
      <alignment horizontal="center" vertical="center"/>
    </xf>
    <xf numFmtId="164" fontId="40" fillId="0" borderId="0" xfId="0" applyNumberFormat="1" applyFont="1" applyFill="1" applyBorder="1" applyAlignment="1">
      <alignment horizontal="center" vertical="center"/>
    </xf>
    <xf numFmtId="172" fontId="40" fillId="0" borderId="0" xfId="56" applyNumberFormat="1" applyFont="1" applyBorder="1" applyAlignment="1">
      <alignment horizontal="center" vertical="center"/>
    </xf>
    <xf numFmtId="168" fontId="40" fillId="0" borderId="0" xfId="56" applyFont="1">
      <alignment vertical="center"/>
    </xf>
    <xf numFmtId="0" fontId="44" fillId="0" borderId="0" xfId="3" applyFont="1" applyFill="1" applyBorder="1" applyAlignment="1">
      <alignment horizontal="center" vertical="top" wrapText="1"/>
    </xf>
    <xf numFmtId="44" fontId="45" fillId="0" borderId="0" xfId="3" applyNumberFormat="1" applyFont="1" applyFill="1" applyBorder="1" applyAlignment="1" applyProtection="1">
      <alignment vertical="center"/>
    </xf>
    <xf numFmtId="0" fontId="46" fillId="0" borderId="0" xfId="3" applyFont="1" applyFill="1" applyBorder="1" applyAlignment="1">
      <alignment horizontal="center" vertical="top" wrapText="1"/>
    </xf>
    <xf numFmtId="0" fontId="45" fillId="0" borderId="0" xfId="3" applyFont="1" applyBorder="1" applyAlignment="1">
      <alignment horizontal="left" vertical="top" wrapText="1"/>
    </xf>
    <xf numFmtId="0" fontId="45" fillId="0" borderId="0" xfId="3" applyFont="1" applyBorder="1" applyAlignment="1">
      <alignment horizontal="center" vertical="top" wrapText="1"/>
    </xf>
    <xf numFmtId="0" fontId="45" fillId="0" borderId="0" xfId="3" applyFont="1" applyFill="1" applyBorder="1" applyAlignment="1">
      <alignment horizontal="center" vertical="top" wrapText="1"/>
    </xf>
    <xf numFmtId="44" fontId="45" fillId="0" borderId="0" xfId="3" applyNumberFormat="1" applyFont="1" applyFill="1" applyBorder="1" applyAlignment="1" applyProtection="1">
      <alignment horizontal="center" vertical="center"/>
    </xf>
    <xf numFmtId="0" fontId="47" fillId="0" borderId="0" xfId="3" applyFont="1" applyBorder="1" applyAlignment="1">
      <alignment horizontal="left" vertical="center" wrapText="1"/>
    </xf>
    <xf numFmtId="0" fontId="47" fillId="0" borderId="0" xfId="3" applyFont="1" applyBorder="1" applyAlignment="1">
      <alignment horizontal="center" vertical="center" wrapText="1"/>
    </xf>
    <xf numFmtId="0" fontId="45" fillId="0" borderId="0" xfId="3" applyFont="1" applyBorder="1" applyAlignment="1">
      <alignment horizontal="center" vertical="center" wrapText="1"/>
    </xf>
    <xf numFmtId="3" fontId="48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3" applyFont="1" applyBorder="1" applyAlignment="1">
      <alignment horizontal="left" vertical="top" wrapText="1"/>
    </xf>
    <xf numFmtId="0" fontId="49" fillId="0" borderId="0" xfId="3" applyFont="1" applyBorder="1" applyAlignment="1">
      <alignment horizontal="center" vertical="top" wrapText="1"/>
    </xf>
    <xf numFmtId="0" fontId="50" fillId="46" borderId="0" xfId="0" applyFont="1" applyFill="1" applyBorder="1"/>
    <xf numFmtId="0" fontId="51" fillId="46" borderId="0" xfId="0" applyFont="1" applyFill="1" applyBorder="1" applyAlignment="1">
      <alignment horizontal="left" vertical="center" wrapText="1"/>
    </xf>
    <xf numFmtId="3" fontId="50" fillId="46" borderId="0" xfId="0" applyNumberFormat="1" applyFont="1" applyFill="1" applyBorder="1"/>
    <xf numFmtId="164" fontId="51" fillId="46" borderId="0" xfId="0" applyNumberFormat="1" applyFont="1" applyFill="1" applyBorder="1"/>
    <xf numFmtId="0" fontId="52" fillId="0" borderId="0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center" vertical="center" wrapText="1"/>
    </xf>
    <xf numFmtId="2" fontId="52" fillId="0" borderId="0" xfId="0" applyNumberFormat="1" applyFont="1" applyBorder="1" applyAlignment="1">
      <alignment horizontal="center" vertical="center" wrapText="1"/>
    </xf>
    <xf numFmtId="164" fontId="52" fillId="0" borderId="0" xfId="0" applyNumberFormat="1" applyFont="1" applyBorder="1" applyAlignment="1">
      <alignment horizontal="center" vertical="center"/>
    </xf>
    <xf numFmtId="164" fontId="52" fillId="0" borderId="0" xfId="0" applyNumberFormat="1" applyFont="1" applyBorder="1" applyAlignment="1">
      <alignment horizontal="center"/>
    </xf>
    <xf numFmtId="0" fontId="53" fillId="46" borderId="0" xfId="0" applyFont="1" applyFill="1" applyBorder="1" applyAlignment="1">
      <alignment horizontal="left" vertical="center" wrapText="1"/>
    </xf>
    <xf numFmtId="0" fontId="52" fillId="46" borderId="0" xfId="0" applyFont="1" applyFill="1" applyBorder="1" applyAlignment="1">
      <alignment horizontal="center" vertical="center" wrapText="1"/>
    </xf>
    <xf numFmtId="2" fontId="52" fillId="46" borderId="0" xfId="0" applyNumberFormat="1" applyFont="1" applyFill="1" applyBorder="1" applyAlignment="1">
      <alignment horizontal="center" vertical="center" wrapText="1"/>
    </xf>
    <xf numFmtId="164" fontId="52" fillId="46" borderId="0" xfId="0" applyNumberFormat="1" applyFont="1" applyFill="1" applyBorder="1" applyAlignment="1">
      <alignment horizontal="center" vertical="center"/>
    </xf>
    <xf numFmtId="164" fontId="51" fillId="46" borderId="0" xfId="0" applyNumberFormat="1" applyFont="1" applyFill="1" applyBorder="1" applyAlignment="1">
      <alignment horizontal="center"/>
    </xf>
    <xf numFmtId="1" fontId="52" fillId="46" borderId="0" xfId="88" applyNumberFormat="1" applyFont="1" applyFill="1" applyBorder="1" applyAlignment="1">
      <alignment horizontal="center" vertical="center" wrapText="1"/>
    </xf>
    <xf numFmtId="1" fontId="52" fillId="0" borderId="0" xfId="88" applyNumberFormat="1" applyFont="1" applyFill="1" applyBorder="1" applyAlignment="1">
      <alignment horizontal="center" vertical="center" wrapText="1"/>
    </xf>
    <xf numFmtId="49" fontId="53" fillId="46" borderId="0" xfId="0" applyNumberFormat="1" applyFont="1" applyFill="1" applyBorder="1" applyAlignment="1">
      <alignment horizontal="left" vertical="center" wrapText="1"/>
    </xf>
    <xf numFmtId="49" fontId="53" fillId="46" borderId="0" xfId="0" applyNumberFormat="1" applyFont="1" applyFill="1" applyBorder="1" applyAlignment="1">
      <alignment horizontal="center" vertical="center" wrapText="1"/>
    </xf>
    <xf numFmtId="0" fontId="54" fillId="0" borderId="0" xfId="0" applyFont="1" applyBorder="1"/>
    <xf numFmtId="0" fontId="54" fillId="0" borderId="0" xfId="0" applyFont="1" applyBorder="1" applyAlignment="1">
      <alignment vertical="center" wrapText="1"/>
    </xf>
    <xf numFmtId="3" fontId="54" fillId="0" borderId="0" xfId="0" applyNumberFormat="1" applyFont="1" applyBorder="1"/>
    <xf numFmtId="0" fontId="54" fillId="0" borderId="0" xfId="0" applyFont="1"/>
    <xf numFmtId="0" fontId="54" fillId="0" borderId="0" xfId="0" applyFont="1" applyAlignment="1">
      <alignment vertical="center" wrapText="1"/>
    </xf>
    <xf numFmtId="3" fontId="54" fillId="46" borderId="0" xfId="0" applyNumberFormat="1" applyFont="1" applyFill="1" applyBorder="1"/>
    <xf numFmtId="3" fontId="36" fillId="46" borderId="0" xfId="0" applyNumberFormat="1" applyFont="1" applyFill="1" applyBorder="1"/>
    <xf numFmtId="3" fontId="55" fillId="46" borderId="0" xfId="0" applyNumberFormat="1" applyFont="1" applyFill="1" applyBorder="1"/>
    <xf numFmtId="164" fontId="55" fillId="46" borderId="0" xfId="0" applyNumberFormat="1" applyFont="1" applyFill="1" applyBorder="1"/>
    <xf numFmtId="3" fontId="55" fillId="0" borderId="1" xfId="0" applyNumberFormat="1" applyFont="1" applyBorder="1" applyAlignment="1">
      <alignment horizontal="right" vertical="center"/>
    </xf>
    <xf numFmtId="14" fontId="55" fillId="0" borderId="1" xfId="0" applyNumberFormat="1" applyFont="1" applyBorder="1" applyAlignment="1">
      <alignment horizontal="left" vertical="center"/>
    </xf>
    <xf numFmtId="0" fontId="36" fillId="46" borderId="0" xfId="0" applyFont="1" applyFill="1"/>
    <xf numFmtId="0" fontId="36" fillId="0" borderId="0" xfId="0" applyFont="1" applyFill="1"/>
    <xf numFmtId="49" fontId="36" fillId="0" borderId="0" xfId="0" applyNumberFormat="1" applyFont="1"/>
    <xf numFmtId="49" fontId="36" fillId="0" borderId="1" xfId="0" applyNumberFormat="1" applyFont="1" applyBorder="1"/>
    <xf numFmtId="49" fontId="40" fillId="0" borderId="0" xfId="0" applyNumberFormat="1" applyFont="1" applyBorder="1" applyAlignment="1">
      <alignment horizontal="center" vertical="center"/>
    </xf>
    <xf numFmtId="49" fontId="40" fillId="0" borderId="0" xfId="56" applyNumberFormat="1" applyFont="1">
      <alignment vertical="center"/>
    </xf>
    <xf numFmtId="49" fontId="45" fillId="0" borderId="0" xfId="3" applyNumberFormat="1" applyFont="1" applyFill="1" applyBorder="1" applyAlignment="1">
      <alignment horizontal="center" vertical="center" wrapText="1"/>
    </xf>
    <xf numFmtId="49" fontId="50" fillId="46" borderId="0" xfId="0" applyNumberFormat="1" applyFont="1" applyFill="1" applyBorder="1"/>
    <xf numFmtId="49" fontId="52" fillId="0" borderId="0" xfId="0" applyNumberFormat="1" applyFont="1" applyBorder="1"/>
    <xf numFmtId="49" fontId="52" fillId="46" borderId="0" xfId="0" applyNumberFormat="1" applyFont="1" applyFill="1" applyBorder="1"/>
    <xf numFmtId="49" fontId="54" fillId="0" borderId="0" xfId="0" applyNumberFormat="1" applyFont="1" applyBorder="1"/>
    <xf numFmtId="49" fontId="54" fillId="0" borderId="0" xfId="0" applyNumberFormat="1" applyFont="1"/>
    <xf numFmtId="0" fontId="36" fillId="0" borderId="0" xfId="0" applyFont="1"/>
    <xf numFmtId="164" fontId="44" fillId="0" borderId="0" xfId="3" applyNumberFormat="1" applyFont="1" applyFill="1" applyBorder="1" applyAlignment="1">
      <alignment horizontal="center" vertical="top" wrapText="1"/>
    </xf>
    <xf numFmtId="0" fontId="40" fillId="0" borderId="26" xfId="0" applyFont="1" applyFill="1" applyBorder="1" applyAlignment="1">
      <alignment vertical="center" wrapText="1"/>
    </xf>
    <xf numFmtId="0" fontId="40" fillId="46" borderId="26" xfId="0" applyFont="1" applyFill="1" applyBorder="1" applyAlignment="1">
      <alignment horizontal="center" vertical="center"/>
    </xf>
    <xf numFmtId="4" fontId="40" fillId="46" borderId="26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vertical="center" wrapText="1"/>
    </xf>
    <xf numFmtId="49" fontId="40" fillId="46" borderId="26" xfId="0" applyNumberFormat="1" applyFont="1" applyFill="1" applyBorder="1" applyAlignment="1">
      <alignment horizontal="center" vertical="center"/>
    </xf>
    <xf numFmtId="0" fontId="40" fillId="46" borderId="26" xfId="0" applyFont="1" applyFill="1" applyBorder="1" applyAlignment="1">
      <alignment vertical="center" wrapText="1"/>
    </xf>
    <xf numFmtId="0" fontId="41" fillId="46" borderId="26" xfId="0" applyFont="1" applyFill="1" applyBorder="1" applyAlignment="1">
      <alignment wrapText="1"/>
    </xf>
    <xf numFmtId="0" fontId="40" fillId="0" borderId="26" xfId="0" applyFont="1" applyBorder="1" applyAlignment="1">
      <alignment horizontal="center" vertical="center"/>
    </xf>
    <xf numFmtId="4" fontId="40" fillId="0" borderId="26" xfId="0" applyNumberFormat="1" applyFont="1" applyBorder="1" applyAlignment="1">
      <alignment horizontal="center" vertical="center"/>
    </xf>
    <xf numFmtId="0" fontId="56" fillId="0" borderId="14" xfId="0" applyFont="1" applyFill="1" applyBorder="1" applyAlignment="1">
      <alignment vertical="center" wrapText="1"/>
    </xf>
    <xf numFmtId="0" fontId="38" fillId="0" borderId="14" xfId="0" applyFont="1" applyFill="1" applyBorder="1" applyAlignment="1">
      <alignment vertical="center" wrapText="1"/>
    </xf>
    <xf numFmtId="164" fontId="57" fillId="0" borderId="14" xfId="0" applyNumberFormat="1" applyFont="1" applyFill="1" applyBorder="1" applyAlignment="1">
      <alignment horizontal="center" vertical="center"/>
    </xf>
    <xf numFmtId="49" fontId="36" fillId="0" borderId="0" xfId="0" applyNumberFormat="1" applyFont="1" applyFill="1"/>
    <xf numFmtId="0" fontId="36" fillId="0" borderId="0" xfId="0" applyFont="1" applyFill="1" applyAlignment="1">
      <alignment vertical="center" wrapText="1"/>
    </xf>
    <xf numFmtId="3" fontId="36" fillId="0" borderId="0" xfId="0" applyNumberFormat="1" applyFont="1" applyFill="1"/>
    <xf numFmtId="44" fontId="36" fillId="0" borderId="0" xfId="140" applyFont="1" applyFill="1"/>
    <xf numFmtId="49" fontId="39" fillId="0" borderId="14" xfId="0" applyNumberFormat="1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3" fontId="39" fillId="0" borderId="14" xfId="0" applyNumberFormat="1" applyFont="1" applyFill="1" applyBorder="1" applyAlignment="1">
      <alignment horizontal="center" vertical="center" wrapText="1"/>
    </xf>
    <xf numFmtId="0" fontId="36" fillId="46" borderId="26" xfId="0" applyFont="1" applyFill="1" applyBorder="1"/>
    <xf numFmtId="49" fontId="41" fillId="0" borderId="15" xfId="0" applyNumberFormat="1" applyFont="1" applyFill="1" applyBorder="1"/>
    <xf numFmtId="0" fontId="41" fillId="0" borderId="16" xfId="0" applyFont="1" applyFill="1" applyBorder="1" applyAlignment="1">
      <alignment vertical="center" wrapText="1"/>
    </xf>
    <xf numFmtId="0" fontId="41" fillId="0" borderId="16" xfId="0" applyFont="1" applyFill="1" applyBorder="1"/>
    <xf numFmtId="3" fontId="41" fillId="0" borderId="16" xfId="0" applyNumberFormat="1" applyFont="1" applyFill="1" applyBorder="1"/>
    <xf numFmtId="0" fontId="41" fillId="0" borderId="17" xfId="0" applyFont="1" applyFill="1" applyBorder="1"/>
    <xf numFmtId="164" fontId="40" fillId="46" borderId="26" xfId="56" applyNumberFormat="1" applyFont="1" applyFill="1" applyBorder="1" applyAlignment="1">
      <alignment horizontal="center" vertical="center"/>
    </xf>
    <xf numFmtId="164" fontId="40" fillId="0" borderId="26" xfId="56" applyNumberFormat="1" applyFont="1" applyBorder="1" applyAlignment="1">
      <alignment horizontal="center" vertical="center"/>
    </xf>
    <xf numFmtId="0" fontId="41" fillId="0" borderId="26" xfId="0" applyFont="1" applyBorder="1" applyAlignment="1">
      <alignment wrapText="1"/>
    </xf>
    <xf numFmtId="49" fontId="40" fillId="0" borderId="26" xfId="0" applyNumberFormat="1" applyFont="1" applyBorder="1" applyAlignment="1">
      <alignment horizontal="center" vertical="center"/>
    </xf>
    <xf numFmtId="49" fontId="40" fillId="46" borderId="26" xfId="0" applyNumberFormat="1" applyFont="1" applyFill="1" applyBorder="1" applyAlignment="1">
      <alignment horizontal="right" vertical="center" indent="1"/>
    </xf>
    <xf numFmtId="0" fontId="55" fillId="0" borderId="26" xfId="0" applyFont="1" applyFill="1" applyBorder="1"/>
    <xf numFmtId="0" fontId="43" fillId="0" borderId="26" xfId="0" applyFont="1" applyFill="1" applyBorder="1" applyAlignment="1">
      <alignment vertical="center" wrapText="1"/>
    </xf>
    <xf numFmtId="44" fontId="43" fillId="0" borderId="26" xfId="140" applyFont="1" applyFill="1" applyBorder="1" applyAlignment="1">
      <alignment horizontal="center"/>
    </xf>
    <xf numFmtId="0" fontId="55" fillId="0" borderId="0" xfId="0" applyFont="1" applyFill="1"/>
    <xf numFmtId="49" fontId="43" fillId="0" borderId="26" xfId="0" applyNumberFormat="1" applyFont="1" applyFill="1" applyBorder="1" applyAlignment="1">
      <alignment horizontal="center"/>
    </xf>
    <xf numFmtId="3" fontId="55" fillId="0" borderId="26" xfId="0" applyNumberFormat="1" applyFont="1" applyFill="1" applyBorder="1"/>
    <xf numFmtId="49" fontId="39" fillId="47" borderId="26" xfId="0" applyNumberFormat="1" applyFont="1" applyFill="1" applyBorder="1" applyAlignment="1">
      <alignment horizontal="center" vertical="center"/>
    </xf>
    <xf numFmtId="44" fontId="41" fillId="47" borderId="26" xfId="140" applyFont="1" applyFill="1" applyBorder="1" applyAlignment="1">
      <alignment horizontal="center" wrapText="1"/>
    </xf>
    <xf numFmtId="0" fontId="41" fillId="47" borderId="26" xfId="0" applyFont="1" applyFill="1" applyBorder="1" applyAlignment="1">
      <alignment wrapText="1"/>
    </xf>
    <xf numFmtId="44" fontId="39" fillId="47" borderId="26" xfId="140" applyFont="1" applyFill="1" applyBorder="1" applyAlignment="1">
      <alignment horizontal="center" vertical="center"/>
    </xf>
    <xf numFmtId="164" fontId="39" fillId="47" borderId="26" xfId="0" applyNumberFormat="1" applyFont="1" applyFill="1" applyBorder="1" applyAlignment="1">
      <alignment horizontal="center" vertical="center" wrapText="1"/>
    </xf>
    <xf numFmtId="168" fontId="60" fillId="47" borderId="26" xfId="56" applyFont="1" applyFill="1" applyBorder="1">
      <alignment vertical="center"/>
    </xf>
    <xf numFmtId="168" fontId="37" fillId="47" borderId="15" xfId="56" applyFont="1" applyFill="1" applyBorder="1" applyAlignment="1">
      <alignment horizontal="center" vertical="center"/>
    </xf>
    <xf numFmtId="164" fontId="37" fillId="47" borderId="21" xfId="56" applyNumberFormat="1" applyFont="1" applyFill="1" applyBorder="1" applyAlignment="1">
      <alignment horizontal="center" vertical="center"/>
    </xf>
    <xf numFmtId="168" fontId="57" fillId="47" borderId="26" xfId="56" applyFont="1" applyFill="1" applyBorder="1">
      <alignment vertical="center"/>
    </xf>
    <xf numFmtId="49" fontId="39" fillId="46" borderId="26" xfId="0" applyNumberFormat="1" applyFont="1" applyFill="1" applyBorder="1" applyAlignment="1">
      <alignment horizontal="center" vertical="center"/>
    </xf>
    <xf numFmtId="0" fontId="39" fillId="46" borderId="26" xfId="0" applyFont="1" applyFill="1" applyBorder="1" applyAlignment="1">
      <alignment vertical="center" wrapText="1"/>
    </xf>
    <xf numFmtId="44" fontId="43" fillId="46" borderId="26" xfId="140" applyFont="1" applyFill="1" applyBorder="1" applyAlignment="1">
      <alignment horizontal="center"/>
    </xf>
    <xf numFmtId="0" fontId="43" fillId="46" borderId="26" xfId="0" applyFont="1" applyFill="1" applyBorder="1" applyAlignment="1">
      <alignment wrapText="1"/>
    </xf>
    <xf numFmtId="0" fontId="55" fillId="46" borderId="26" xfId="0" applyFont="1" applyFill="1" applyBorder="1"/>
    <xf numFmtId="43" fontId="41" fillId="46" borderId="26" xfId="139" applyFont="1" applyFill="1" applyBorder="1" applyAlignment="1">
      <alignment horizontal="center" vertical="center"/>
    </xf>
    <xf numFmtId="49" fontId="43" fillId="46" borderId="26" xfId="0" applyNumberFormat="1" applyFont="1" applyFill="1" applyBorder="1" applyAlignment="1">
      <alignment horizontal="center"/>
    </xf>
    <xf numFmtId="0" fontId="43" fillId="46" borderId="26" xfId="0" applyFont="1" applyFill="1" applyBorder="1" applyAlignment="1">
      <alignment vertical="center" wrapText="1"/>
    </xf>
    <xf numFmtId="3" fontId="55" fillId="46" borderId="26" xfId="0" applyNumberFormat="1" applyFont="1" applyFill="1" applyBorder="1"/>
    <xf numFmtId="0" fontId="55" fillId="46" borderId="0" xfId="0" applyFont="1" applyFill="1"/>
    <xf numFmtId="0" fontId="41" fillId="46" borderId="26" xfId="0" applyFont="1" applyFill="1" applyBorder="1"/>
    <xf numFmtId="0" fontId="39" fillId="47" borderId="26" xfId="0" applyFont="1" applyFill="1" applyBorder="1" applyAlignment="1">
      <alignment horizontal="center" vertical="center" wrapText="1"/>
    </xf>
    <xf numFmtId="0" fontId="39" fillId="46" borderId="26" xfId="0" applyFont="1" applyFill="1" applyBorder="1" applyAlignment="1">
      <alignment horizontal="center" vertical="center"/>
    </xf>
    <xf numFmtId="0" fontId="39" fillId="47" borderId="26" xfId="0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center" wrapText="1"/>
    </xf>
    <xf numFmtId="0" fontId="61" fillId="0" borderId="23" xfId="0" applyFont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 wrapText="1"/>
    </xf>
    <xf numFmtId="0" fontId="62" fillId="0" borderId="17" xfId="0" applyFont="1" applyBorder="1" applyAlignment="1">
      <alignment horizontal="center" vertical="center" wrapText="1"/>
    </xf>
    <xf numFmtId="0" fontId="62" fillId="0" borderId="22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62" fillId="0" borderId="19" xfId="0" applyFont="1" applyBorder="1" applyAlignment="1">
      <alignment horizontal="center" vertical="center" wrapText="1"/>
    </xf>
    <xf numFmtId="0" fontId="62" fillId="0" borderId="20" xfId="0" applyFont="1" applyBorder="1" applyAlignment="1">
      <alignment horizontal="center" vertical="center" wrapText="1"/>
    </xf>
  </cellXfs>
  <cellStyles count="147">
    <cellStyle name="1D čísla" xfId="56"/>
    <cellStyle name="20% - Accent1" xfId="57"/>
    <cellStyle name="20% - Accent2" xfId="58"/>
    <cellStyle name="20% - Accent3" xfId="59"/>
    <cellStyle name="20% - Accent4" xfId="60"/>
    <cellStyle name="20% - Accent5" xfId="61"/>
    <cellStyle name="20% - Accent6" xfId="62"/>
    <cellStyle name="20% - akcent 1 2" xfId="9"/>
    <cellStyle name="20% - akcent 2 2" xfId="10"/>
    <cellStyle name="20% - akcent 3 2" xfId="11"/>
    <cellStyle name="20% - akcent 4 2" xfId="12"/>
    <cellStyle name="20% - akcent 5 2" xfId="13"/>
    <cellStyle name="20% - akcent 6 2" xfId="14"/>
    <cellStyle name="2D čísla" xfId="63"/>
    <cellStyle name="3D čísla" xfId="64"/>
    <cellStyle name="40% - Accent1" xfId="65"/>
    <cellStyle name="40% - Accent2" xfId="66"/>
    <cellStyle name="40% - Accent3" xfId="67"/>
    <cellStyle name="40% - Accent4" xfId="68"/>
    <cellStyle name="40% - Accent5" xfId="69"/>
    <cellStyle name="40% - Accent6" xfId="70"/>
    <cellStyle name="40% - akcent 1 2" xfId="15"/>
    <cellStyle name="40% - akcent 2 2" xfId="16"/>
    <cellStyle name="40% - akcent 3 2" xfId="17"/>
    <cellStyle name="40% - akcent 4 2" xfId="18"/>
    <cellStyle name="40% - akcent 5 2" xfId="19"/>
    <cellStyle name="40% - akcent 6 2" xfId="20"/>
    <cellStyle name="60% - Accent1" xfId="71"/>
    <cellStyle name="60% - Accent2" xfId="72"/>
    <cellStyle name="60% - Accent3" xfId="73"/>
    <cellStyle name="60% - Accent4" xfId="74"/>
    <cellStyle name="60% - Accent5" xfId="75"/>
    <cellStyle name="60% - Accent6" xfId="76"/>
    <cellStyle name="60% - akcent 1 2" xfId="21"/>
    <cellStyle name="60% - akcent 2 2" xfId="22"/>
    <cellStyle name="60% - akcent 3 2" xfId="23"/>
    <cellStyle name="60% - akcent 4 2" xfId="24"/>
    <cellStyle name="60% - akcent 5 2" xfId="25"/>
    <cellStyle name="60% - akcent 6 2" xfId="26"/>
    <cellStyle name="Accent1" xfId="77"/>
    <cellStyle name="Accent2" xfId="78"/>
    <cellStyle name="Accent3" xfId="79"/>
    <cellStyle name="Accent4" xfId="80"/>
    <cellStyle name="Accent5" xfId="81"/>
    <cellStyle name="Accent6" xfId="82"/>
    <cellStyle name="Akcent 1 2" xfId="27"/>
    <cellStyle name="Akcent 2 2" xfId="28"/>
    <cellStyle name="Akcent 3 2" xfId="29"/>
    <cellStyle name="Akcent 4 2" xfId="30"/>
    <cellStyle name="Akcent 5 2" xfId="31"/>
    <cellStyle name="Akcent 6 2" xfId="32"/>
    <cellStyle name="Bad" xfId="83"/>
    <cellStyle name="Calculation" xfId="84"/>
    <cellStyle name="Celá čísla" xfId="85"/>
    <cellStyle name="Check Cell" xfId="86"/>
    <cellStyle name="Dane wejściowe 2" xfId="33"/>
    <cellStyle name="Dane wyjściowe 2" xfId="34"/>
    <cellStyle name="Dobre 2" xfId="35"/>
    <cellStyle name="Dziesiętny" xfId="139" builtinId="3"/>
    <cellStyle name="Dziesiętny 2" xfId="36"/>
    <cellStyle name="Dziesiętny 2 2" xfId="88"/>
    <cellStyle name="Dziesiętny 2 2 2" xfId="89"/>
    <cellStyle name="Dziesiętny 2 2 3" xfId="133"/>
    <cellStyle name="Dziesiętny 2 3" xfId="90"/>
    <cellStyle name="Dziesiętny 2 4" xfId="132"/>
    <cellStyle name="Dziesiętny 2 5" xfId="87"/>
    <cellStyle name="Dziesiętny 3" xfId="91"/>
    <cellStyle name="Explanatory Text" xfId="92"/>
    <cellStyle name="Good" xfId="93"/>
    <cellStyle name="Header1" xfId="94"/>
    <cellStyle name="Header2" xfId="95"/>
    <cellStyle name="Heading 1" xfId="96"/>
    <cellStyle name="Heading 2" xfId="97"/>
    <cellStyle name="Heading 3" xfId="98"/>
    <cellStyle name="Heading 3 2" xfId="142"/>
    <cellStyle name="Heading 4" xfId="99"/>
    <cellStyle name="Hiperłącze 2" xfId="100"/>
    <cellStyle name="Hiperłącze 3" xfId="101"/>
    <cellStyle name="Hlavička" xfId="102"/>
    <cellStyle name="Input" xfId="103"/>
    <cellStyle name="Komórka połączona 2" xfId="37"/>
    <cellStyle name="Komórka zaznaczona 2" xfId="38"/>
    <cellStyle name="Linked Cell" xfId="104"/>
    <cellStyle name="Nadpis listu" xfId="105"/>
    <cellStyle name="Nagłówek 1 2" xfId="39"/>
    <cellStyle name="Nagłówek 2 2" xfId="40"/>
    <cellStyle name="Nagłówek 3 2" xfId="41"/>
    <cellStyle name="Nagłówek 3 2 2" xfId="141"/>
    <cellStyle name="Nagłówek 4 2" xfId="42"/>
    <cellStyle name="Neutral" xfId="106"/>
    <cellStyle name="Neutralne 2" xfId="43"/>
    <cellStyle name="Normal__W-NUL-P-SPEC I,II" xfId="107"/>
    <cellStyle name="normální_Tech.specifikace_AU ŽILINA_DODATEK7_20100119" xfId="108"/>
    <cellStyle name="Normalny" xfId="0" builtinId="0"/>
    <cellStyle name="Normalny 10" xfId="109"/>
    <cellStyle name="Normalny 11" xfId="110"/>
    <cellStyle name="Normalny 11 2" xfId="138"/>
    <cellStyle name="Normalny 14" xfId="135"/>
    <cellStyle name="Normalny 2" xfId="1"/>
    <cellStyle name="Normalny 2 2" xfId="7"/>
    <cellStyle name="Normalny 2 2 2" xfId="112"/>
    <cellStyle name="Normalny 2 3" xfId="44"/>
    <cellStyle name="Normalny 2 4" xfId="111"/>
    <cellStyle name="Normalny 23" xfId="2"/>
    <cellStyle name="Normalny 3" xfId="3"/>
    <cellStyle name="Normalny 3 2" xfId="45"/>
    <cellStyle name="Normalny 3 2 2" xfId="113"/>
    <cellStyle name="Normalny 3 3" xfId="134"/>
    <cellStyle name="Normalny 3 3 2" xfId="144"/>
    <cellStyle name="Normalny 4" xfId="4"/>
    <cellStyle name="Normalny 4 2" xfId="114"/>
    <cellStyle name="Normalny 4 3" xfId="136"/>
    <cellStyle name="Normalny 4 3 2" xfId="145"/>
    <cellStyle name="Normalny 44" xfId="115"/>
    <cellStyle name="Normalny 5" xfId="8"/>
    <cellStyle name="Normalny 5 2" xfId="117"/>
    <cellStyle name="Normalny 5 3" xfId="118"/>
    <cellStyle name="Normalny 5 4" xfId="116"/>
    <cellStyle name="Normalny 5 5" xfId="137"/>
    <cellStyle name="Normalny 5 5 2" xfId="146"/>
    <cellStyle name="Normalny 6" xfId="119"/>
    <cellStyle name="Normalny 6 2" xfId="120"/>
    <cellStyle name="Normalny 7" xfId="121"/>
    <cellStyle name="Normalny 8" xfId="122"/>
    <cellStyle name="Normalny 9" xfId="123"/>
    <cellStyle name="Note" xfId="124"/>
    <cellStyle name="Obliczenia 2" xfId="46"/>
    <cellStyle name="Output" xfId="125"/>
    <cellStyle name="Podhlavička" xfId="126"/>
    <cellStyle name="Podhlavička 2" xfId="143"/>
    <cellStyle name="pozice" xfId="127"/>
    <cellStyle name="Procentowy 2" xfId="5"/>
    <cellStyle name="Procentowy 2 2" xfId="128"/>
    <cellStyle name="Standard_B81010X0" xfId="47"/>
    <cellStyle name="Suma 2" xfId="48"/>
    <cellStyle name="Tekst objaśnienia 2" xfId="49"/>
    <cellStyle name="Tekst ostrzeżenia 2" xfId="50"/>
    <cellStyle name="Title" xfId="129"/>
    <cellStyle name="Total" xfId="130"/>
    <cellStyle name="Tytuł 2" xfId="51"/>
    <cellStyle name="Uwaga 2" xfId="52"/>
    <cellStyle name="Währung [0]_B81010X0" xfId="53"/>
    <cellStyle name="Währung_B81010X0" xfId="54"/>
    <cellStyle name="Walutowy" xfId="140" builtinId="4"/>
    <cellStyle name="Walutowy 2" xfId="6"/>
    <cellStyle name="Warning Text" xfId="131"/>
    <cellStyle name="Złe 2" xfId="55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1"/>
  <sheetViews>
    <sheetView tabSelected="1" topLeftCell="A97" zoomScale="110" zoomScaleNormal="110" zoomScaleSheetLayoutView="90" workbookViewId="0">
      <selection activeCell="G86" sqref="G86"/>
    </sheetView>
  </sheetViews>
  <sheetFormatPr defaultRowHeight="15" outlineLevelRow="1"/>
  <cols>
    <col min="1" max="1" width="4.7109375" style="59" customWidth="1"/>
    <col min="2" max="2" width="43.140625" style="2" customWidth="1"/>
    <col min="3" max="3" width="8.85546875" style="1"/>
    <col min="4" max="4" width="9.140625" style="3"/>
    <col min="5" max="5" width="13.5703125" style="3" customWidth="1"/>
    <col min="6" max="6" width="21.7109375" style="3" customWidth="1"/>
    <col min="7" max="7" width="31.140625" style="1" customWidth="1"/>
    <col min="8" max="16384" width="9.140625" style="1"/>
  </cols>
  <sheetData>
    <row r="1" spans="1:7" ht="15.75" thickBot="1">
      <c r="A1" s="130" t="s">
        <v>162</v>
      </c>
      <c r="B1" s="130"/>
      <c r="F1" s="55"/>
      <c r="G1" s="56"/>
    </row>
    <row r="2" spans="1:7" ht="13.9" customHeight="1">
      <c r="A2" s="130"/>
      <c r="B2" s="130"/>
      <c r="C2" s="133" t="s">
        <v>172</v>
      </c>
      <c r="D2" s="134"/>
      <c r="E2" s="134"/>
      <c r="F2" s="134"/>
      <c r="G2" s="135"/>
    </row>
    <row r="3" spans="1:7" ht="13.9" customHeight="1">
      <c r="C3" s="136"/>
      <c r="D3" s="137"/>
      <c r="E3" s="137"/>
      <c r="F3" s="137"/>
      <c r="G3" s="138"/>
    </row>
    <row r="4" spans="1:7" ht="13.9" customHeight="1">
      <c r="B4" s="131" t="s">
        <v>171</v>
      </c>
      <c r="C4" s="136"/>
      <c r="D4" s="137"/>
      <c r="E4" s="137"/>
      <c r="F4" s="137"/>
      <c r="G4" s="138"/>
    </row>
    <row r="5" spans="1:7" ht="13.9" customHeight="1">
      <c r="B5" s="131"/>
      <c r="C5" s="136"/>
      <c r="D5" s="137"/>
      <c r="E5" s="137"/>
      <c r="F5" s="137"/>
      <c r="G5" s="138"/>
    </row>
    <row r="6" spans="1:7" ht="25.9" customHeight="1" thickBot="1">
      <c r="C6" s="139"/>
      <c r="D6" s="140"/>
      <c r="E6" s="140"/>
      <c r="F6" s="140"/>
      <c r="G6" s="141"/>
    </row>
    <row r="7" spans="1:7" ht="15.75" thickBot="1">
      <c r="A7" s="60"/>
      <c r="B7" s="5"/>
      <c r="C7" s="4"/>
      <c r="D7" s="6"/>
      <c r="E7" s="6"/>
      <c r="F7" s="6"/>
      <c r="G7" s="6"/>
    </row>
    <row r="8" spans="1:7" ht="20.25" customHeight="1" thickBot="1">
      <c r="A8" s="132" t="s">
        <v>8</v>
      </c>
      <c r="B8" s="132"/>
      <c r="C8" s="80"/>
      <c r="D8" s="80"/>
      <c r="E8" s="80"/>
      <c r="F8" s="81"/>
      <c r="G8" s="82"/>
    </row>
    <row r="9" spans="1:7" ht="15.75" thickBot="1">
      <c r="A9" s="83"/>
      <c r="B9" s="84"/>
      <c r="C9" s="58"/>
      <c r="D9" s="85"/>
      <c r="E9" s="85"/>
      <c r="F9" s="85"/>
      <c r="G9" s="86"/>
    </row>
    <row r="10" spans="1:7" ht="60" customHeight="1" thickBot="1">
      <c r="A10" s="87" t="s">
        <v>0</v>
      </c>
      <c r="B10" s="88" t="s">
        <v>1</v>
      </c>
      <c r="C10" s="88" t="s">
        <v>2</v>
      </c>
      <c r="D10" s="89" t="s">
        <v>3</v>
      </c>
      <c r="E10" s="89" t="s">
        <v>4</v>
      </c>
      <c r="F10" s="89" t="s">
        <v>5</v>
      </c>
      <c r="G10" s="89" t="s">
        <v>7</v>
      </c>
    </row>
    <row r="11" spans="1:7">
      <c r="A11" s="91"/>
      <c r="B11" s="92"/>
      <c r="C11" s="93"/>
      <c r="D11" s="94"/>
      <c r="E11" s="94"/>
      <c r="F11" s="94"/>
      <c r="G11" s="95"/>
    </row>
    <row r="12" spans="1:7">
      <c r="A12" s="129" t="s">
        <v>173</v>
      </c>
      <c r="B12" s="129"/>
      <c r="C12" s="129"/>
      <c r="D12" s="129"/>
      <c r="E12" s="129"/>
      <c r="F12" s="110"/>
      <c r="G12" s="111"/>
    </row>
    <row r="13" spans="1:7" s="104" customFormat="1" ht="14.25">
      <c r="A13" s="105" t="s">
        <v>49</v>
      </c>
      <c r="B13" s="102" t="s">
        <v>24</v>
      </c>
      <c r="C13" s="101"/>
      <c r="D13" s="106"/>
      <c r="E13" s="106"/>
      <c r="F13" s="103"/>
      <c r="G13" s="101"/>
    </row>
    <row r="14" spans="1:7" outlineLevel="1">
      <c r="A14" s="99" t="s">
        <v>14</v>
      </c>
      <c r="B14" s="76" t="s">
        <v>55</v>
      </c>
      <c r="C14" s="78" t="s">
        <v>11</v>
      </c>
      <c r="D14" s="79">
        <v>1</v>
      </c>
      <c r="E14" s="97"/>
      <c r="F14" s="97"/>
      <c r="G14" s="77"/>
    </row>
    <row r="15" spans="1:7" s="69" customFormat="1" outlineLevel="1">
      <c r="A15" s="99" t="s">
        <v>15</v>
      </c>
      <c r="B15" s="71" t="s">
        <v>166</v>
      </c>
      <c r="C15" s="78" t="s">
        <v>11</v>
      </c>
      <c r="D15" s="79">
        <v>1</v>
      </c>
      <c r="E15" s="97"/>
      <c r="F15" s="97"/>
      <c r="G15" s="98"/>
    </row>
    <row r="16" spans="1:7" s="69" customFormat="1" ht="24" outlineLevel="1">
      <c r="A16" s="99" t="s">
        <v>16</v>
      </c>
      <c r="B16" s="74" t="s">
        <v>62</v>
      </c>
      <c r="C16" s="78" t="s">
        <v>126</v>
      </c>
      <c r="D16" s="73">
        <f>2.39+0.9+0.64+0.89+4.56+4.35+7.27+3.9+3.29+1.34+6.34+4.15+2.89</f>
        <v>42.91</v>
      </c>
      <c r="E16" s="97"/>
      <c r="F16" s="97"/>
      <c r="G16" s="98"/>
    </row>
    <row r="17" spans="1:7" s="69" customFormat="1" ht="29.25" customHeight="1" outlineLevel="1">
      <c r="A17" s="99" t="s">
        <v>17</v>
      </c>
      <c r="B17" s="74" t="s">
        <v>87</v>
      </c>
      <c r="C17" s="78" t="s">
        <v>11</v>
      </c>
      <c r="D17" s="79">
        <v>1</v>
      </c>
      <c r="E17" s="97"/>
      <c r="F17" s="97"/>
      <c r="G17" s="98"/>
    </row>
    <row r="18" spans="1:7" s="69" customFormat="1" outlineLevel="1">
      <c r="A18" s="99" t="s">
        <v>25</v>
      </c>
      <c r="B18" s="74" t="s">
        <v>111</v>
      </c>
      <c r="C18" s="78" t="s">
        <v>11</v>
      </c>
      <c r="D18" s="79">
        <v>17</v>
      </c>
      <c r="E18" s="97"/>
      <c r="F18" s="97"/>
      <c r="G18" s="77"/>
    </row>
    <row r="19" spans="1:7" s="69" customFormat="1" outlineLevel="1">
      <c r="A19" s="75" t="s">
        <v>26</v>
      </c>
      <c r="B19" s="76" t="s">
        <v>115</v>
      </c>
      <c r="C19" s="72" t="s">
        <v>11</v>
      </c>
      <c r="D19" s="73">
        <v>1</v>
      </c>
      <c r="E19" s="96"/>
      <c r="F19" s="96"/>
      <c r="G19" s="77"/>
    </row>
    <row r="20" spans="1:7" s="69" customFormat="1" ht="24" outlineLevel="1">
      <c r="A20" s="75" t="s">
        <v>27</v>
      </c>
      <c r="B20" s="76" t="s">
        <v>121</v>
      </c>
      <c r="C20" s="72" t="s">
        <v>11</v>
      </c>
      <c r="D20" s="73">
        <v>3</v>
      </c>
      <c r="E20" s="96"/>
      <c r="F20" s="96"/>
      <c r="G20" s="77" t="s">
        <v>122</v>
      </c>
    </row>
    <row r="21" spans="1:7" s="69" customFormat="1" outlineLevel="1">
      <c r="A21" s="75" t="s">
        <v>39</v>
      </c>
      <c r="B21" s="76" t="s">
        <v>170</v>
      </c>
      <c r="C21" s="72" t="s">
        <v>11</v>
      </c>
      <c r="D21" s="73">
        <v>1</v>
      </c>
      <c r="E21" s="96"/>
      <c r="F21" s="96"/>
      <c r="G21" s="77"/>
    </row>
    <row r="22" spans="1:7" s="69" customFormat="1" outlineLevel="1">
      <c r="A22" s="75" t="s">
        <v>47</v>
      </c>
      <c r="B22" s="76" t="s">
        <v>163</v>
      </c>
      <c r="C22" s="72" t="s">
        <v>126</v>
      </c>
      <c r="D22" s="73">
        <v>15.16</v>
      </c>
      <c r="E22" s="96"/>
      <c r="F22" s="96"/>
      <c r="G22" s="77"/>
    </row>
    <row r="23" spans="1:7" s="69" customFormat="1" outlineLevel="1">
      <c r="A23" s="75" t="s">
        <v>48</v>
      </c>
      <c r="B23" s="76" t="s">
        <v>123</v>
      </c>
      <c r="C23" s="72" t="s">
        <v>129</v>
      </c>
      <c r="D23" s="73">
        <f>8.78*3.04+(1.24+2)*3.04</f>
        <v>36.540799999999997</v>
      </c>
      <c r="E23" s="96"/>
      <c r="F23" s="96"/>
      <c r="G23" s="77"/>
    </row>
    <row r="24" spans="1:7" s="57" customFormat="1" outlineLevel="1">
      <c r="A24" s="75" t="s">
        <v>90</v>
      </c>
      <c r="B24" s="76" t="s">
        <v>124</v>
      </c>
      <c r="C24" s="72" t="s">
        <v>11</v>
      </c>
      <c r="D24" s="73">
        <v>7</v>
      </c>
      <c r="E24" s="96"/>
      <c r="F24" s="96"/>
      <c r="G24" s="77"/>
    </row>
    <row r="25" spans="1:7" s="69" customFormat="1" outlineLevel="1">
      <c r="A25" s="75" t="s">
        <v>91</v>
      </c>
      <c r="B25" s="76" t="s">
        <v>146</v>
      </c>
      <c r="C25" s="72" t="s">
        <v>129</v>
      </c>
      <c r="D25" s="73">
        <f>(3.69+2.54+3.69+2.54)*2</f>
        <v>24.92</v>
      </c>
      <c r="E25" s="96"/>
      <c r="F25" s="96"/>
      <c r="G25" s="77"/>
    </row>
    <row r="26" spans="1:7" s="104" customFormat="1" ht="14.25">
      <c r="A26" s="116" t="s">
        <v>28</v>
      </c>
      <c r="B26" s="117" t="s">
        <v>50</v>
      </c>
      <c r="C26" s="128"/>
      <c r="D26" s="128"/>
      <c r="E26" s="128"/>
      <c r="F26" s="118"/>
      <c r="G26" s="119"/>
    </row>
    <row r="27" spans="1:7" s="57" customFormat="1" ht="24" outlineLevel="1">
      <c r="A27" s="75" t="s">
        <v>18</v>
      </c>
      <c r="B27" s="76" t="s">
        <v>61</v>
      </c>
      <c r="C27" s="72" t="s">
        <v>11</v>
      </c>
      <c r="D27" s="73">
        <v>1</v>
      </c>
      <c r="E27" s="96"/>
      <c r="F27" s="96"/>
      <c r="G27" s="77"/>
    </row>
    <row r="28" spans="1:7" s="57" customFormat="1" outlineLevel="1">
      <c r="A28" s="75" t="s">
        <v>19</v>
      </c>
      <c r="B28" s="76" t="s">
        <v>157</v>
      </c>
      <c r="C28" s="72" t="s">
        <v>129</v>
      </c>
      <c r="D28" s="73">
        <f>D41*0.1</f>
        <v>43.497760000000007</v>
      </c>
      <c r="E28" s="96"/>
      <c r="F28" s="96"/>
      <c r="G28" s="77" t="s">
        <v>156</v>
      </c>
    </row>
    <row r="29" spans="1:7" s="57" customFormat="1" outlineLevel="1">
      <c r="A29" s="75" t="s">
        <v>20</v>
      </c>
      <c r="B29" s="76" t="s">
        <v>114</v>
      </c>
      <c r="C29" s="72" t="s">
        <v>11</v>
      </c>
      <c r="D29" s="73">
        <v>1</v>
      </c>
      <c r="E29" s="96"/>
      <c r="F29" s="96"/>
      <c r="G29" s="77"/>
    </row>
    <row r="30" spans="1:7" s="57" customFormat="1" outlineLevel="1">
      <c r="A30" s="75" t="s">
        <v>30</v>
      </c>
      <c r="B30" s="76" t="s">
        <v>147</v>
      </c>
      <c r="C30" s="72" t="s">
        <v>129</v>
      </c>
      <c r="D30" s="73">
        <f>D25</f>
        <v>24.92</v>
      </c>
      <c r="E30" s="96"/>
      <c r="F30" s="96"/>
      <c r="G30" s="77"/>
    </row>
    <row r="31" spans="1:7" s="57" customFormat="1" outlineLevel="1">
      <c r="A31" s="75" t="s">
        <v>31</v>
      </c>
      <c r="B31" s="76" t="s">
        <v>125</v>
      </c>
      <c r="C31" s="72" t="s">
        <v>129</v>
      </c>
      <c r="D31" s="73">
        <f>1.02*2+2*0.98*1.6</f>
        <v>5.1760000000000002</v>
      </c>
      <c r="E31" s="96"/>
      <c r="F31" s="96"/>
      <c r="G31" s="77"/>
    </row>
    <row r="32" spans="1:7" s="57" customFormat="1" ht="24" outlineLevel="1">
      <c r="A32" s="75" t="s">
        <v>32</v>
      </c>
      <c r="B32" s="76" t="s">
        <v>85</v>
      </c>
      <c r="C32" s="72" t="s">
        <v>129</v>
      </c>
      <c r="D32" s="73">
        <f>16.92+9.9</f>
        <v>26.82</v>
      </c>
      <c r="E32" s="96"/>
      <c r="F32" s="96"/>
      <c r="G32" s="77"/>
    </row>
    <row r="33" spans="1:7" s="57" customFormat="1" ht="24" outlineLevel="1">
      <c r="A33" s="75" t="s">
        <v>33</v>
      </c>
      <c r="B33" s="76" t="s">
        <v>86</v>
      </c>
      <c r="C33" s="72" t="s">
        <v>126</v>
      </c>
      <c r="D33" s="73">
        <v>15.16</v>
      </c>
      <c r="E33" s="96"/>
      <c r="F33" s="96"/>
      <c r="G33" s="77"/>
    </row>
    <row r="34" spans="1:7" s="57" customFormat="1" ht="24.75" outlineLevel="1">
      <c r="A34" s="75" t="s">
        <v>134</v>
      </c>
      <c r="B34" s="76" t="s">
        <v>127</v>
      </c>
      <c r="C34" s="72" t="s">
        <v>129</v>
      </c>
      <c r="D34" s="73">
        <v>15.16</v>
      </c>
      <c r="E34" s="96"/>
      <c r="F34" s="96"/>
      <c r="G34" s="77" t="s">
        <v>128</v>
      </c>
    </row>
    <row r="35" spans="1:7" s="57" customFormat="1" ht="24.75" outlineLevel="1">
      <c r="A35" s="75" t="s">
        <v>135</v>
      </c>
      <c r="B35" s="76" t="s">
        <v>138</v>
      </c>
      <c r="C35" s="72" t="s">
        <v>129</v>
      </c>
      <c r="D35" s="73">
        <f>1.34*3.04+1.98*3.04+1.34*2.3+(0.46+0.97+0.55)*3.04</f>
        <v>19.194000000000003</v>
      </c>
      <c r="E35" s="96"/>
      <c r="F35" s="96"/>
      <c r="G35" s="77" t="s">
        <v>128</v>
      </c>
    </row>
    <row r="36" spans="1:7" s="57" customFormat="1" ht="24.75" outlineLevel="1">
      <c r="A36" s="75" t="s">
        <v>141</v>
      </c>
      <c r="B36" s="76" t="s">
        <v>139</v>
      </c>
      <c r="C36" s="72" t="s">
        <v>129</v>
      </c>
      <c r="D36" s="73">
        <f>1.21*3.04</f>
        <v>3.6783999999999999</v>
      </c>
      <c r="E36" s="96"/>
      <c r="F36" s="96"/>
      <c r="G36" s="77" t="s">
        <v>142</v>
      </c>
    </row>
    <row r="37" spans="1:7" s="57" customFormat="1" ht="24" outlineLevel="1">
      <c r="A37" s="75" t="s">
        <v>155</v>
      </c>
      <c r="B37" s="76" t="s">
        <v>136</v>
      </c>
      <c r="C37" s="72" t="s">
        <v>11</v>
      </c>
      <c r="D37" s="73">
        <v>5</v>
      </c>
      <c r="E37" s="96"/>
      <c r="F37" s="96"/>
      <c r="G37" s="77"/>
    </row>
    <row r="38" spans="1:7" s="104" customFormat="1" ht="14.25">
      <c r="A38" s="116" t="s">
        <v>29</v>
      </c>
      <c r="B38" s="117" t="s">
        <v>51</v>
      </c>
      <c r="C38" s="128"/>
      <c r="D38" s="128"/>
      <c r="E38" s="128"/>
      <c r="F38" s="118"/>
      <c r="G38" s="119"/>
    </row>
    <row r="39" spans="1:7" s="58" customFormat="1" ht="29.25" customHeight="1" outlineLevel="1">
      <c r="A39" s="75" t="s">
        <v>21</v>
      </c>
      <c r="B39" s="77" t="s">
        <v>94</v>
      </c>
      <c r="C39" s="72" t="s">
        <v>129</v>
      </c>
      <c r="D39" s="73">
        <f>D40</f>
        <v>513.57760000000007</v>
      </c>
      <c r="E39" s="96"/>
      <c r="F39" s="96"/>
      <c r="G39" s="77"/>
    </row>
    <row r="40" spans="1:7" s="58" customFormat="1" ht="24.75" customHeight="1" outlineLevel="1">
      <c r="A40" s="75" t="s">
        <v>56</v>
      </c>
      <c r="B40" s="76" t="s">
        <v>64</v>
      </c>
      <c r="C40" s="72" t="s">
        <v>129</v>
      </c>
      <c r="D40" s="73">
        <f>D41+D42</f>
        <v>513.57760000000007</v>
      </c>
      <c r="E40" s="96"/>
      <c r="F40" s="96"/>
      <c r="G40" s="90"/>
    </row>
    <row r="41" spans="1:7" s="58" customFormat="1" ht="54" customHeight="1" outlineLevel="1">
      <c r="A41" s="75" t="s">
        <v>57</v>
      </c>
      <c r="B41" s="76" t="s">
        <v>145</v>
      </c>
      <c r="C41" s="72" t="s">
        <v>129</v>
      </c>
      <c r="D41" s="73">
        <f>((3.04+3.68+3.68+1.45+5.9+1)*3.4-2.2)+((3.05+3.68+3.68+1.75+0.3)*3.4-2.2+3.68*3.31+4.15*0.5+1+2.21*2.6+1.6*4.6+0.5*9.34+2.6*1.2+2.6*1.2+0.5*3.4+2.99*2.5+2.99*2.4)+3.31*3.68+3.68*2+14.9+80*3.04</f>
        <v>434.97760000000005</v>
      </c>
      <c r="E41" s="96"/>
      <c r="F41" s="96"/>
      <c r="G41" s="77" t="s">
        <v>70</v>
      </c>
    </row>
    <row r="42" spans="1:7" s="58" customFormat="1" ht="49.5" customHeight="1" outlineLevel="1">
      <c r="A42" s="75" t="s">
        <v>58</v>
      </c>
      <c r="B42" s="76" t="s">
        <v>144</v>
      </c>
      <c r="C42" s="72" t="s">
        <v>129</v>
      </c>
      <c r="D42" s="73">
        <f>11.4+11.4+37.2+6.1+12.5</f>
        <v>78.599999999999994</v>
      </c>
      <c r="E42" s="96"/>
      <c r="F42" s="96"/>
      <c r="G42" s="77" t="s">
        <v>177</v>
      </c>
    </row>
    <row r="43" spans="1:7" s="58" customFormat="1" ht="33.75" customHeight="1" outlineLevel="1">
      <c r="A43" s="75" t="s">
        <v>59</v>
      </c>
      <c r="B43" s="76" t="s">
        <v>67</v>
      </c>
      <c r="C43" s="72" t="s">
        <v>126</v>
      </c>
      <c r="D43" s="73">
        <f>34.5+2.31+6.34+0.96+0.88+4.15+1.06+1.17+2.89+2.45+0.79+0.35+0.7</f>
        <v>58.550000000000018</v>
      </c>
      <c r="E43" s="96"/>
      <c r="F43" s="96"/>
      <c r="G43" s="77" t="s">
        <v>66</v>
      </c>
    </row>
    <row r="44" spans="1:7" s="58" customFormat="1" ht="33.75" customHeight="1" outlineLevel="1">
      <c r="A44" s="75" t="s">
        <v>60</v>
      </c>
      <c r="B44" s="76" t="s">
        <v>68</v>
      </c>
      <c r="C44" s="72" t="s">
        <v>129</v>
      </c>
      <c r="D44" s="73">
        <v>17</v>
      </c>
      <c r="E44" s="96"/>
      <c r="F44" s="96"/>
      <c r="G44" s="77" t="s">
        <v>69</v>
      </c>
    </row>
    <row r="45" spans="1:7" s="57" customFormat="1" ht="33.75" customHeight="1" outlineLevel="1">
      <c r="A45" s="75" t="s">
        <v>92</v>
      </c>
      <c r="B45" s="76" t="s">
        <v>71</v>
      </c>
      <c r="C45" s="72" t="s">
        <v>11</v>
      </c>
      <c r="D45" s="73">
        <v>1</v>
      </c>
      <c r="E45" s="96"/>
      <c r="F45" s="96"/>
      <c r="G45" s="77"/>
    </row>
    <row r="46" spans="1:7" s="58" customFormat="1" ht="51" customHeight="1" outlineLevel="1">
      <c r="A46" s="75" t="s">
        <v>93</v>
      </c>
      <c r="B46" s="76" t="s">
        <v>164</v>
      </c>
      <c r="C46" s="72" t="s">
        <v>11</v>
      </c>
      <c r="D46" s="73">
        <v>1</v>
      </c>
      <c r="E46" s="96"/>
      <c r="F46" s="96"/>
      <c r="G46" s="77" t="s">
        <v>78</v>
      </c>
    </row>
    <row r="47" spans="1:7" s="57" customFormat="1" ht="33.75" customHeight="1" outlineLevel="1">
      <c r="A47" s="75" t="s">
        <v>102</v>
      </c>
      <c r="B47" s="76" t="s">
        <v>132</v>
      </c>
      <c r="C47" s="72" t="s">
        <v>11</v>
      </c>
      <c r="D47" s="73">
        <v>9</v>
      </c>
      <c r="E47" s="96"/>
      <c r="F47" s="96"/>
      <c r="G47" s="77"/>
    </row>
    <row r="48" spans="1:7" s="58" customFormat="1" ht="33.75" customHeight="1" outlineLevel="1">
      <c r="A48" s="75" t="s">
        <v>103</v>
      </c>
      <c r="B48" s="76" t="s">
        <v>131</v>
      </c>
      <c r="C48" s="72" t="s">
        <v>129</v>
      </c>
      <c r="D48" s="73">
        <f>0.9*2.65</f>
        <v>2.3849999999999998</v>
      </c>
      <c r="E48" s="96"/>
      <c r="F48" s="96"/>
      <c r="G48" s="77"/>
    </row>
    <row r="49" spans="1:7" s="58" customFormat="1" ht="33.75" customHeight="1" outlineLevel="1">
      <c r="A49" s="75" t="s">
        <v>104</v>
      </c>
      <c r="B49" s="76" t="s">
        <v>133</v>
      </c>
      <c r="C49" s="72" t="s">
        <v>129</v>
      </c>
      <c r="D49" s="73">
        <f>D32</f>
        <v>26.82</v>
      </c>
      <c r="E49" s="96"/>
      <c r="F49" s="96"/>
      <c r="G49" s="77"/>
    </row>
    <row r="50" spans="1:7" s="58" customFormat="1" ht="42" customHeight="1" outlineLevel="1">
      <c r="A50" s="75" t="s">
        <v>105</v>
      </c>
      <c r="B50" s="76" t="s">
        <v>137</v>
      </c>
      <c r="C50" s="72" t="s">
        <v>22</v>
      </c>
      <c r="D50" s="73">
        <f>1.34*4+4</f>
        <v>9.36</v>
      </c>
      <c r="E50" s="96"/>
      <c r="F50" s="96"/>
      <c r="G50" s="77" t="s">
        <v>167</v>
      </c>
    </row>
    <row r="51" spans="1:7" s="104" customFormat="1" ht="21" customHeight="1">
      <c r="A51" s="116" t="s">
        <v>34</v>
      </c>
      <c r="B51" s="117" t="s">
        <v>52</v>
      </c>
      <c r="C51" s="128"/>
      <c r="D51" s="128"/>
      <c r="E51" s="128"/>
      <c r="F51" s="118"/>
      <c r="G51" s="119"/>
    </row>
    <row r="52" spans="1:7" s="57" customFormat="1" ht="24" outlineLevel="1">
      <c r="A52" s="75" t="s">
        <v>36</v>
      </c>
      <c r="B52" s="76" t="s">
        <v>83</v>
      </c>
      <c r="C52" s="72" t="s">
        <v>12</v>
      </c>
      <c r="D52" s="73">
        <v>17</v>
      </c>
      <c r="E52" s="96"/>
      <c r="F52" s="96"/>
      <c r="G52" s="77"/>
    </row>
    <row r="53" spans="1:7" s="57" customFormat="1" ht="24" outlineLevel="1">
      <c r="A53" s="75" t="s">
        <v>37</v>
      </c>
      <c r="B53" s="76" t="s">
        <v>168</v>
      </c>
      <c r="C53" s="72" t="s">
        <v>11</v>
      </c>
      <c r="D53" s="73">
        <v>3</v>
      </c>
      <c r="E53" s="96"/>
      <c r="F53" s="96"/>
      <c r="G53" s="77"/>
    </row>
    <row r="54" spans="1:7" s="57" customFormat="1" outlineLevel="1">
      <c r="A54" s="75" t="s">
        <v>38</v>
      </c>
      <c r="B54" s="76" t="s">
        <v>119</v>
      </c>
      <c r="C54" s="72" t="s">
        <v>11</v>
      </c>
      <c r="D54" s="73">
        <f>4+1</f>
        <v>5</v>
      </c>
      <c r="E54" s="96"/>
      <c r="F54" s="96"/>
      <c r="G54" s="90"/>
    </row>
    <row r="55" spans="1:7" s="57" customFormat="1" outlineLevel="1">
      <c r="A55" s="75" t="s">
        <v>107</v>
      </c>
      <c r="B55" s="76" t="s">
        <v>112</v>
      </c>
      <c r="C55" s="72" t="s">
        <v>11</v>
      </c>
      <c r="D55" s="73">
        <v>1</v>
      </c>
      <c r="E55" s="96"/>
      <c r="F55" s="96"/>
      <c r="G55" s="77"/>
    </row>
    <row r="56" spans="1:7" s="57" customFormat="1" ht="24.75" outlineLevel="1">
      <c r="A56" s="75" t="s">
        <v>108</v>
      </c>
      <c r="B56" s="76" t="s">
        <v>113</v>
      </c>
      <c r="C56" s="72" t="s">
        <v>11</v>
      </c>
      <c r="D56" s="73">
        <v>1</v>
      </c>
      <c r="E56" s="96"/>
      <c r="F56" s="96"/>
      <c r="G56" s="77" t="s">
        <v>106</v>
      </c>
    </row>
    <row r="57" spans="1:7" s="57" customFormat="1" outlineLevel="1">
      <c r="A57" s="75" t="s">
        <v>109</v>
      </c>
      <c r="B57" s="76" t="s">
        <v>116</v>
      </c>
      <c r="C57" s="72" t="s">
        <v>11</v>
      </c>
      <c r="D57" s="73">
        <v>2</v>
      </c>
      <c r="E57" s="96"/>
      <c r="F57" s="96"/>
      <c r="G57" s="77"/>
    </row>
    <row r="58" spans="1:7" s="57" customFormat="1" outlineLevel="1">
      <c r="A58" s="75" t="s">
        <v>110</v>
      </c>
      <c r="B58" s="76" t="s">
        <v>117</v>
      </c>
      <c r="C58" s="72" t="s">
        <v>11</v>
      </c>
      <c r="D58" s="73">
        <v>2</v>
      </c>
      <c r="E58" s="96"/>
      <c r="F58" s="96"/>
      <c r="G58" s="77"/>
    </row>
    <row r="59" spans="1:7" s="57" customFormat="1" outlineLevel="1">
      <c r="A59" s="75" t="s">
        <v>120</v>
      </c>
      <c r="B59" s="76" t="s">
        <v>118</v>
      </c>
      <c r="C59" s="72" t="s">
        <v>11</v>
      </c>
      <c r="D59" s="73">
        <v>12</v>
      </c>
      <c r="E59" s="96"/>
      <c r="F59" s="96"/>
      <c r="G59" s="77"/>
    </row>
    <row r="60" spans="1:7" s="104" customFormat="1" ht="14.25">
      <c r="A60" s="116" t="s">
        <v>42</v>
      </c>
      <c r="B60" s="117" t="s">
        <v>54</v>
      </c>
      <c r="C60" s="128"/>
      <c r="D60" s="128"/>
      <c r="E60" s="128"/>
      <c r="F60" s="118"/>
      <c r="G60" s="119"/>
    </row>
    <row r="61" spans="1:7" s="69" customFormat="1" ht="24" outlineLevel="1">
      <c r="A61" s="75" t="s">
        <v>43</v>
      </c>
      <c r="B61" s="76" t="s">
        <v>143</v>
      </c>
      <c r="C61" s="72" t="s">
        <v>11</v>
      </c>
      <c r="D61" s="121">
        <f>D19</f>
        <v>1</v>
      </c>
      <c r="E61" s="96"/>
      <c r="F61" s="96"/>
      <c r="G61" s="77" t="s">
        <v>77</v>
      </c>
    </row>
    <row r="62" spans="1:7" s="69" customFormat="1" outlineLevel="1">
      <c r="A62" s="75" t="s">
        <v>44</v>
      </c>
      <c r="B62" s="76" t="s">
        <v>72</v>
      </c>
      <c r="C62" s="72" t="s">
        <v>11</v>
      </c>
      <c r="D62" s="73">
        <v>2</v>
      </c>
      <c r="E62" s="96"/>
      <c r="F62" s="96"/>
      <c r="G62" s="77" t="s">
        <v>77</v>
      </c>
    </row>
    <row r="63" spans="1:7" s="57" customFormat="1" outlineLevel="1">
      <c r="A63" s="75" t="s">
        <v>45</v>
      </c>
      <c r="B63" s="76" t="s">
        <v>73</v>
      </c>
      <c r="C63" s="72" t="s">
        <v>11</v>
      </c>
      <c r="D63" s="73">
        <v>2</v>
      </c>
      <c r="E63" s="96"/>
      <c r="F63" s="96"/>
      <c r="G63" s="77" t="s">
        <v>77</v>
      </c>
    </row>
    <row r="64" spans="1:7" s="57" customFormat="1" outlineLevel="1">
      <c r="A64" s="75" t="s">
        <v>46</v>
      </c>
      <c r="B64" s="76" t="s">
        <v>74</v>
      </c>
      <c r="C64" s="72" t="s">
        <v>11</v>
      </c>
      <c r="D64" s="73">
        <v>3</v>
      </c>
      <c r="E64" s="96"/>
      <c r="F64" s="96"/>
      <c r="G64" s="77" t="s">
        <v>77</v>
      </c>
    </row>
    <row r="65" spans="1:8" s="57" customFormat="1" outlineLevel="1">
      <c r="A65" s="75" t="s">
        <v>76</v>
      </c>
      <c r="B65" s="76" t="s">
        <v>176</v>
      </c>
      <c r="C65" s="72" t="s">
        <v>11</v>
      </c>
      <c r="D65" s="73">
        <v>2</v>
      </c>
      <c r="E65" s="96"/>
      <c r="F65" s="96"/>
      <c r="G65" s="77" t="s">
        <v>77</v>
      </c>
    </row>
    <row r="66" spans="1:8" s="69" customFormat="1" outlineLevel="1">
      <c r="A66" s="75" t="s">
        <v>46</v>
      </c>
      <c r="B66" s="76" t="s">
        <v>75</v>
      </c>
      <c r="C66" s="72" t="s">
        <v>11</v>
      </c>
      <c r="D66" s="73">
        <v>2</v>
      </c>
      <c r="E66" s="96"/>
      <c r="F66" s="96"/>
      <c r="G66" s="77" t="s">
        <v>77</v>
      </c>
    </row>
    <row r="67" spans="1:8" s="69" customFormat="1" outlineLevel="1">
      <c r="A67" s="75" t="s">
        <v>76</v>
      </c>
      <c r="B67" s="76" t="s">
        <v>81</v>
      </c>
      <c r="C67" s="72" t="s">
        <v>11</v>
      </c>
      <c r="D67" s="73">
        <v>1</v>
      </c>
      <c r="E67" s="96"/>
      <c r="F67" s="96"/>
      <c r="G67" s="77" t="s">
        <v>82</v>
      </c>
    </row>
    <row r="68" spans="1:8">
      <c r="A68" s="129" t="s">
        <v>174</v>
      </c>
      <c r="B68" s="129"/>
      <c r="C68" s="129"/>
      <c r="D68" s="129"/>
      <c r="E68" s="129"/>
      <c r="F68" s="110"/>
      <c r="G68" s="111"/>
    </row>
    <row r="69" spans="1:8" s="104" customFormat="1" ht="14.25">
      <c r="A69" s="122" t="s">
        <v>49</v>
      </c>
      <c r="B69" s="123" t="s">
        <v>24</v>
      </c>
      <c r="C69" s="120"/>
      <c r="D69" s="124"/>
      <c r="E69" s="124"/>
      <c r="F69" s="118"/>
      <c r="G69" s="120"/>
      <c r="H69" s="125"/>
    </row>
    <row r="70" spans="1:8" s="69" customFormat="1" outlineLevel="1">
      <c r="A70" s="75" t="s">
        <v>14</v>
      </c>
      <c r="B70" s="76" t="s">
        <v>55</v>
      </c>
      <c r="C70" s="72" t="s">
        <v>11</v>
      </c>
      <c r="D70" s="73">
        <v>1</v>
      </c>
      <c r="E70" s="96"/>
      <c r="F70" s="96"/>
      <c r="G70" s="77"/>
      <c r="H70" s="57"/>
    </row>
    <row r="71" spans="1:8" s="69" customFormat="1" outlineLevel="1">
      <c r="A71" s="75" t="s">
        <v>15</v>
      </c>
      <c r="B71" s="76" t="s">
        <v>84</v>
      </c>
      <c r="C71" s="72" t="s">
        <v>126</v>
      </c>
      <c r="D71" s="73">
        <f>3.9+0.39+1.78+0.61+0.66+3.9+0.65+0.24+2.6+1.76+0.84+2.59+4.57+4.83+1.96+1.56+5.28+3.68+1.02+0.91+1.5+0.82+0.17+1.44+0.4+0.79+1.13+0.18+0.54+3.28+1.07+0.54+1.4+3.28+1.07+0.89+0.48+0.33+0.65+1.12+1.7+0.42+1.59+3.22+2.5+0.79+1.76+0.82+3.28+3.46+0.7+1.23+1.4+1.23+0.61+0.79+5</f>
        <v>95.310000000000031</v>
      </c>
      <c r="E71" s="96"/>
      <c r="F71" s="96"/>
      <c r="G71" s="77"/>
      <c r="H71" s="57"/>
    </row>
    <row r="72" spans="1:8" s="69" customFormat="1" ht="24" outlineLevel="1">
      <c r="A72" s="75" t="s">
        <v>16</v>
      </c>
      <c r="B72" s="76" t="s">
        <v>62</v>
      </c>
      <c r="C72" s="72" t="s">
        <v>126</v>
      </c>
      <c r="D72" s="73">
        <f>5.28+2.59+4.57+3.58</f>
        <v>16.020000000000003</v>
      </c>
      <c r="E72" s="96"/>
      <c r="F72" s="96"/>
      <c r="G72" s="77"/>
      <c r="H72" s="57"/>
    </row>
    <row r="73" spans="1:8" s="69" customFormat="1" outlineLevel="1">
      <c r="A73" s="75" t="s">
        <v>17</v>
      </c>
      <c r="B73" s="76" t="s">
        <v>149</v>
      </c>
      <c r="C73" s="72" t="s">
        <v>11</v>
      </c>
      <c r="D73" s="73">
        <v>6</v>
      </c>
      <c r="E73" s="96"/>
      <c r="F73" s="96"/>
      <c r="G73" s="77"/>
      <c r="H73" s="57"/>
    </row>
    <row r="74" spans="1:8" s="69" customFormat="1" ht="28.5" customHeight="1" outlineLevel="1">
      <c r="A74" s="75" t="s">
        <v>26</v>
      </c>
      <c r="B74" s="76" t="s">
        <v>87</v>
      </c>
      <c r="C74" s="72" t="s">
        <v>11</v>
      </c>
      <c r="D74" s="73">
        <v>1</v>
      </c>
      <c r="E74" s="96"/>
      <c r="F74" s="96"/>
      <c r="G74" s="77"/>
      <c r="H74" s="57"/>
    </row>
    <row r="75" spans="1:8" s="69" customFormat="1" ht="28.5" customHeight="1" outlineLevel="1">
      <c r="A75" s="75" t="s">
        <v>27</v>
      </c>
      <c r="B75" s="76" t="s">
        <v>150</v>
      </c>
      <c r="C75" s="72" t="s">
        <v>11</v>
      </c>
      <c r="D75" s="73">
        <v>1</v>
      </c>
      <c r="E75" s="96"/>
      <c r="F75" s="96"/>
      <c r="G75" s="77"/>
      <c r="H75" s="57"/>
    </row>
    <row r="76" spans="1:8" s="57" customFormat="1" ht="28.5" customHeight="1" outlineLevel="1">
      <c r="A76" s="75" t="s">
        <v>39</v>
      </c>
      <c r="B76" s="76" t="s">
        <v>88</v>
      </c>
      <c r="C76" s="72" t="s">
        <v>11</v>
      </c>
      <c r="D76" s="73">
        <v>3</v>
      </c>
      <c r="E76" s="96"/>
      <c r="F76" s="96"/>
      <c r="G76" s="77"/>
    </row>
    <row r="77" spans="1:8" s="57" customFormat="1" ht="28.5" customHeight="1" outlineLevel="1">
      <c r="A77" s="75" t="s">
        <v>47</v>
      </c>
      <c r="B77" s="76" t="s">
        <v>89</v>
      </c>
      <c r="C77" s="72" t="s">
        <v>11</v>
      </c>
      <c r="D77" s="73">
        <v>4</v>
      </c>
      <c r="E77" s="96"/>
      <c r="F77" s="96"/>
      <c r="G77" s="77"/>
    </row>
    <row r="78" spans="1:8" s="69" customFormat="1" ht="28.5" customHeight="1" outlineLevel="1">
      <c r="A78" s="75" t="s">
        <v>48</v>
      </c>
      <c r="B78" s="76" t="s">
        <v>151</v>
      </c>
      <c r="C78" s="72" t="s">
        <v>11</v>
      </c>
      <c r="D78" s="73">
        <v>1</v>
      </c>
      <c r="E78" s="96"/>
      <c r="F78" s="96"/>
      <c r="G78" s="77"/>
      <c r="H78" s="57"/>
    </row>
    <row r="79" spans="1:8" s="69" customFormat="1" ht="28.5" customHeight="1" outlineLevel="1">
      <c r="A79" s="75" t="s">
        <v>90</v>
      </c>
      <c r="B79" s="126" t="s">
        <v>146</v>
      </c>
      <c r="C79" s="72" t="s">
        <v>11</v>
      </c>
      <c r="D79" s="73">
        <v>1.78</v>
      </c>
      <c r="E79" s="96"/>
      <c r="F79" s="96"/>
      <c r="G79" s="77"/>
      <c r="H79" s="57"/>
    </row>
    <row r="80" spans="1:8" s="104" customFormat="1" ht="14.25">
      <c r="A80" s="116" t="s">
        <v>28</v>
      </c>
      <c r="B80" s="117" t="s">
        <v>50</v>
      </c>
      <c r="C80" s="128"/>
      <c r="D80" s="128"/>
      <c r="E80" s="128"/>
      <c r="F80" s="118"/>
      <c r="G80" s="119"/>
      <c r="H80" s="125"/>
    </row>
    <row r="81" spans="1:8" s="57" customFormat="1" ht="28.5" customHeight="1" outlineLevel="1">
      <c r="A81" s="75" t="s">
        <v>18</v>
      </c>
      <c r="B81" s="76" t="s">
        <v>63</v>
      </c>
      <c r="C81" s="72" t="s">
        <v>11</v>
      </c>
      <c r="D81" s="73">
        <f>D89*0.1</f>
        <v>30.165700000000005</v>
      </c>
      <c r="E81" s="96"/>
      <c r="F81" s="96"/>
      <c r="G81" s="77" t="s">
        <v>156</v>
      </c>
    </row>
    <row r="82" spans="1:8" s="57" customFormat="1" ht="48.75" outlineLevel="1">
      <c r="A82" s="75" t="s">
        <v>19</v>
      </c>
      <c r="B82" s="76" t="s">
        <v>95</v>
      </c>
      <c r="C82" s="72" t="s">
        <v>129</v>
      </c>
      <c r="D82" s="73">
        <f>25.9+3.28*(1.07+1.44+0.82)</f>
        <v>36.822399999999995</v>
      </c>
      <c r="E82" s="96"/>
      <c r="F82" s="96"/>
      <c r="G82" s="77" t="s">
        <v>152</v>
      </c>
    </row>
    <row r="83" spans="1:8" s="57" customFormat="1" ht="24.75" outlineLevel="1">
      <c r="A83" s="75" t="s">
        <v>20</v>
      </c>
      <c r="B83" s="76" t="s">
        <v>165</v>
      </c>
      <c r="C83" s="72" t="s">
        <v>11</v>
      </c>
      <c r="D83" s="73">
        <v>1</v>
      </c>
      <c r="E83" s="96"/>
      <c r="F83" s="96"/>
      <c r="G83" s="77" t="s">
        <v>96</v>
      </c>
    </row>
    <row r="84" spans="1:8" s="57" customFormat="1" outlineLevel="1">
      <c r="A84" s="75" t="s">
        <v>30</v>
      </c>
      <c r="B84" s="76" t="s">
        <v>148</v>
      </c>
      <c r="C84" s="72" t="s">
        <v>129</v>
      </c>
      <c r="D84" s="73">
        <f>1.27*1.05</f>
        <v>1.3335000000000001</v>
      </c>
      <c r="E84" s="96"/>
      <c r="F84" s="96"/>
      <c r="G84" s="77"/>
    </row>
    <row r="85" spans="1:8" s="57" customFormat="1" ht="24" outlineLevel="1">
      <c r="A85" s="75" t="s">
        <v>31</v>
      </c>
      <c r="B85" s="76" t="s">
        <v>132</v>
      </c>
      <c r="C85" s="72" t="s">
        <v>11</v>
      </c>
      <c r="D85" s="73">
        <v>9</v>
      </c>
      <c r="E85" s="96"/>
      <c r="F85" s="96"/>
      <c r="G85" s="77"/>
    </row>
    <row r="86" spans="1:8" s="69" customFormat="1" ht="30.75" customHeight="1" outlineLevel="1">
      <c r="A86" s="75" t="s">
        <v>32</v>
      </c>
      <c r="B86" s="76" t="s">
        <v>85</v>
      </c>
      <c r="C86" s="72" t="s">
        <v>6</v>
      </c>
      <c r="D86" s="73">
        <f>(3.9+1.23+0.61)*1.77+(0.81+5.28+0.93+0.95+1.56+0.95+1.96+0.95+4.83+0.95+1.59+0.42+0.95+1.7+1.52+0.89)*1.97+(3.28*(1.44+0.82+1.07))+1.41*1.61+1.52*1.12+2.5*3.22+3.28*5.16</f>
        <v>101.72229999999999</v>
      </c>
      <c r="E86" s="96"/>
      <c r="F86" s="96"/>
      <c r="G86" s="77"/>
      <c r="H86" s="57"/>
    </row>
    <row r="87" spans="1:8" s="69" customFormat="1" ht="30.75" customHeight="1" outlineLevel="1">
      <c r="A87" s="75" t="s">
        <v>33</v>
      </c>
      <c r="B87" s="76" t="s">
        <v>86</v>
      </c>
      <c r="C87" s="72" t="s">
        <v>126</v>
      </c>
      <c r="D87" s="73">
        <f>D71</f>
        <v>95.310000000000031</v>
      </c>
      <c r="E87" s="96"/>
      <c r="F87" s="96"/>
      <c r="G87" s="77"/>
      <c r="H87" s="57"/>
    </row>
    <row r="88" spans="1:8" s="104" customFormat="1" ht="14.25">
      <c r="A88" s="116" t="s">
        <v>29</v>
      </c>
      <c r="B88" s="117" t="s">
        <v>51</v>
      </c>
      <c r="C88" s="128"/>
      <c r="D88" s="128"/>
      <c r="E88" s="128"/>
      <c r="F88" s="118"/>
      <c r="G88" s="119"/>
      <c r="H88" s="125"/>
    </row>
    <row r="89" spans="1:8" s="58" customFormat="1" ht="30.75" customHeight="1" outlineLevel="1">
      <c r="A89" s="75" t="s">
        <v>21</v>
      </c>
      <c r="B89" s="77" t="s">
        <v>94</v>
      </c>
      <c r="C89" s="72" t="s">
        <v>129</v>
      </c>
      <c r="D89" s="73">
        <f>95.31*2.7+44.32</f>
        <v>301.65700000000004</v>
      </c>
      <c r="E89" s="96"/>
      <c r="F89" s="96"/>
      <c r="G89" s="77"/>
      <c r="H89" s="57"/>
    </row>
    <row r="90" spans="1:8" s="58" customFormat="1" ht="30.75" customHeight="1" outlineLevel="1">
      <c r="A90" s="75" t="s">
        <v>56</v>
      </c>
      <c r="B90" s="76" t="s">
        <v>64</v>
      </c>
      <c r="C90" s="72" t="s">
        <v>129</v>
      </c>
      <c r="D90" s="73">
        <f>D89+36.82</f>
        <v>338.47700000000003</v>
      </c>
      <c r="E90" s="96"/>
      <c r="F90" s="96"/>
      <c r="G90" s="77"/>
      <c r="H90" s="57"/>
    </row>
    <row r="91" spans="1:8" s="58" customFormat="1" ht="37.5" customHeight="1" outlineLevel="1">
      <c r="A91" s="75" t="s">
        <v>57</v>
      </c>
      <c r="B91" s="76" t="s">
        <v>154</v>
      </c>
      <c r="C91" s="72" t="s">
        <v>129</v>
      </c>
      <c r="D91" s="73">
        <f>D90</f>
        <v>338.47700000000003</v>
      </c>
      <c r="E91" s="96"/>
      <c r="F91" s="96"/>
      <c r="G91" s="77" t="s">
        <v>70</v>
      </c>
      <c r="H91" s="57"/>
    </row>
    <row r="92" spans="1:8" s="58" customFormat="1" ht="37.5" customHeight="1" outlineLevel="1">
      <c r="A92" s="75" t="s">
        <v>58</v>
      </c>
      <c r="B92" s="76" t="s">
        <v>153</v>
      </c>
      <c r="C92" s="72" t="s">
        <v>129</v>
      </c>
      <c r="D92" s="73">
        <f>D91</f>
        <v>338.47700000000003</v>
      </c>
      <c r="E92" s="96"/>
      <c r="F92" s="96"/>
      <c r="G92" s="77" t="s">
        <v>70</v>
      </c>
      <c r="H92" s="57"/>
    </row>
    <row r="93" spans="1:8" s="58" customFormat="1" ht="30.75" customHeight="1" outlineLevel="1">
      <c r="A93" s="75" t="s">
        <v>59</v>
      </c>
      <c r="B93" s="76" t="s">
        <v>67</v>
      </c>
      <c r="C93" s="72" t="s">
        <v>126</v>
      </c>
      <c r="D93" s="73">
        <f>0.42+0.79+0.53+2.57+0.86+0.89+0.48+1.12+1.7+0.64+0.42+0.94+3.1+2.19+0.89+0.44+0.42+4.57+2.59+0.64+1.76+2.6+4.24+1.78+0.65+0.64+0.61+0.81+5.28+1.56+1.41+4.83</f>
        <v>52.370000000000005</v>
      </c>
      <c r="E93" s="96"/>
      <c r="F93" s="96"/>
      <c r="G93" s="77"/>
      <c r="H93" s="57"/>
    </row>
    <row r="94" spans="1:8" s="58" customFormat="1" ht="30.75" customHeight="1" outlineLevel="1">
      <c r="A94" s="75" t="s">
        <v>60</v>
      </c>
      <c r="B94" s="76" t="s">
        <v>133</v>
      </c>
      <c r="C94" s="72" t="s">
        <v>129</v>
      </c>
      <c r="D94" s="73">
        <f>D86</f>
        <v>101.72229999999999</v>
      </c>
      <c r="E94" s="96"/>
      <c r="F94" s="96"/>
      <c r="G94" s="77" t="s">
        <v>65</v>
      </c>
      <c r="H94" s="57"/>
    </row>
    <row r="95" spans="1:8" s="58" customFormat="1" ht="30.75" customHeight="1" outlineLevel="1">
      <c r="A95" s="75" t="s">
        <v>92</v>
      </c>
      <c r="B95" s="76" t="s">
        <v>97</v>
      </c>
      <c r="C95" s="72" t="s">
        <v>11</v>
      </c>
      <c r="D95" s="73">
        <v>9</v>
      </c>
      <c r="E95" s="96"/>
      <c r="F95" s="96"/>
      <c r="G95" s="77"/>
      <c r="H95" s="57"/>
    </row>
    <row r="96" spans="1:8" s="104" customFormat="1" ht="21" customHeight="1">
      <c r="A96" s="116" t="s">
        <v>34</v>
      </c>
      <c r="B96" s="117" t="s">
        <v>52</v>
      </c>
      <c r="C96" s="128"/>
      <c r="D96" s="128"/>
      <c r="E96" s="128"/>
      <c r="F96" s="118"/>
      <c r="G96" s="119"/>
      <c r="H96" s="125"/>
    </row>
    <row r="97" spans="1:8" s="57" customFormat="1" outlineLevel="1">
      <c r="A97" s="75" t="s">
        <v>36</v>
      </c>
      <c r="B97" s="76" t="s">
        <v>158</v>
      </c>
      <c r="C97" s="72" t="s">
        <v>11</v>
      </c>
      <c r="D97" s="73">
        <v>9</v>
      </c>
      <c r="E97" s="96"/>
      <c r="F97" s="96"/>
      <c r="G97" s="77"/>
    </row>
    <row r="98" spans="1:8" s="57" customFormat="1" outlineLevel="1">
      <c r="A98" s="75" t="s">
        <v>38</v>
      </c>
      <c r="B98" s="76" t="s">
        <v>112</v>
      </c>
      <c r="C98" s="72" t="s">
        <v>11</v>
      </c>
      <c r="D98" s="73">
        <v>1</v>
      </c>
      <c r="E98" s="96"/>
      <c r="F98" s="96"/>
      <c r="G98" s="77"/>
    </row>
    <row r="99" spans="1:8" s="104" customFormat="1" ht="21" customHeight="1">
      <c r="A99" s="116" t="s">
        <v>40</v>
      </c>
      <c r="B99" s="117" t="s">
        <v>53</v>
      </c>
      <c r="C99" s="128"/>
      <c r="D99" s="128"/>
      <c r="E99" s="128"/>
      <c r="F99" s="118"/>
      <c r="G99" s="119"/>
      <c r="H99" s="125"/>
    </row>
    <row r="100" spans="1:8" s="69" customFormat="1" outlineLevel="1">
      <c r="A100" s="75" t="s">
        <v>41</v>
      </c>
      <c r="B100" s="76" t="s">
        <v>140</v>
      </c>
      <c r="C100" s="72" t="s">
        <v>11</v>
      </c>
      <c r="D100" s="73">
        <v>1</v>
      </c>
      <c r="E100" s="96"/>
      <c r="F100" s="96"/>
      <c r="G100" s="77"/>
      <c r="H100" s="57"/>
    </row>
    <row r="101" spans="1:8" s="104" customFormat="1" ht="14.25">
      <c r="A101" s="116" t="s">
        <v>42</v>
      </c>
      <c r="B101" s="117" t="s">
        <v>54</v>
      </c>
      <c r="C101" s="128"/>
      <c r="D101" s="128"/>
      <c r="E101" s="128"/>
      <c r="F101" s="118"/>
      <c r="G101" s="119"/>
      <c r="H101" s="125"/>
    </row>
    <row r="102" spans="1:8" s="69" customFormat="1" ht="24" outlineLevel="1">
      <c r="A102" s="75" t="s">
        <v>43</v>
      </c>
      <c r="B102" s="76" t="s">
        <v>98</v>
      </c>
      <c r="C102" s="72" t="s">
        <v>11</v>
      </c>
      <c r="D102" s="121">
        <v>4</v>
      </c>
      <c r="E102" s="96"/>
      <c r="F102" s="96"/>
      <c r="G102" s="77" t="s">
        <v>77</v>
      </c>
      <c r="H102" s="57"/>
    </row>
    <row r="103" spans="1:8" s="69" customFormat="1" outlineLevel="1">
      <c r="A103" s="75" t="s">
        <v>44</v>
      </c>
      <c r="B103" s="76" t="s">
        <v>72</v>
      </c>
      <c r="C103" s="72" t="s">
        <v>11</v>
      </c>
      <c r="D103" s="73">
        <v>2</v>
      </c>
      <c r="E103" s="96"/>
      <c r="F103" s="96"/>
      <c r="G103" s="77" t="s">
        <v>77</v>
      </c>
      <c r="H103" s="57"/>
    </row>
    <row r="104" spans="1:8" s="69" customFormat="1" outlineLevel="1">
      <c r="A104" s="75" t="s">
        <v>46</v>
      </c>
      <c r="B104" s="76" t="s">
        <v>74</v>
      </c>
      <c r="C104" s="72" t="s">
        <v>11</v>
      </c>
      <c r="D104" s="73">
        <v>1</v>
      </c>
      <c r="E104" s="96"/>
      <c r="F104" s="96"/>
      <c r="G104" s="77" t="s">
        <v>77</v>
      </c>
      <c r="H104" s="57"/>
    </row>
    <row r="105" spans="1:8" s="69" customFormat="1" outlineLevel="1">
      <c r="A105" s="75" t="s">
        <v>79</v>
      </c>
      <c r="B105" s="76" t="s">
        <v>75</v>
      </c>
      <c r="C105" s="72" t="s">
        <v>11</v>
      </c>
      <c r="D105" s="73">
        <v>1</v>
      </c>
      <c r="E105" s="96"/>
      <c r="F105" s="96"/>
      <c r="G105" s="77" t="s">
        <v>77</v>
      </c>
      <c r="H105" s="57"/>
    </row>
    <row r="106" spans="1:8" s="69" customFormat="1" outlineLevel="1">
      <c r="A106" s="75" t="s">
        <v>80</v>
      </c>
      <c r="B106" s="76" t="s">
        <v>101</v>
      </c>
      <c r="C106" s="72" t="s">
        <v>11</v>
      </c>
      <c r="D106" s="73">
        <v>3</v>
      </c>
      <c r="E106" s="96"/>
      <c r="F106" s="96"/>
      <c r="G106" s="77" t="s">
        <v>77</v>
      </c>
      <c r="H106" s="57"/>
    </row>
    <row r="107" spans="1:8" s="69" customFormat="1" outlineLevel="1">
      <c r="A107" s="75" t="s">
        <v>99</v>
      </c>
      <c r="B107" s="76" t="s">
        <v>100</v>
      </c>
      <c r="C107" s="72" t="s">
        <v>11</v>
      </c>
      <c r="D107" s="73">
        <v>1</v>
      </c>
      <c r="E107" s="96"/>
      <c r="F107" s="96"/>
      <c r="G107" s="77"/>
      <c r="H107" s="57"/>
    </row>
    <row r="108" spans="1:8" s="57" customFormat="1" outlineLevel="1">
      <c r="A108" s="75" t="s">
        <v>160</v>
      </c>
      <c r="B108" s="76" t="s">
        <v>81</v>
      </c>
      <c r="C108" s="72" t="s">
        <v>11</v>
      </c>
      <c r="D108" s="73">
        <v>1</v>
      </c>
      <c r="E108" s="96"/>
      <c r="F108" s="96"/>
      <c r="G108" s="77" t="s">
        <v>77</v>
      </c>
    </row>
    <row r="109" spans="1:8" s="69" customFormat="1" ht="24" outlineLevel="1">
      <c r="A109" s="75" t="s">
        <v>161</v>
      </c>
      <c r="B109" s="76" t="s">
        <v>159</v>
      </c>
      <c r="C109" s="72" t="s">
        <v>13</v>
      </c>
      <c r="D109" s="73">
        <v>1</v>
      </c>
      <c r="E109" s="96"/>
      <c r="F109" s="96"/>
      <c r="G109" s="77" t="s">
        <v>77</v>
      </c>
      <c r="H109" s="57"/>
    </row>
    <row r="110" spans="1:8" s="69" customFormat="1">
      <c r="A110" s="107"/>
      <c r="B110" s="127" t="s">
        <v>35</v>
      </c>
      <c r="C110" s="127"/>
      <c r="D110" s="127"/>
      <c r="E110" s="127"/>
      <c r="F110" s="108"/>
      <c r="G110" s="109"/>
    </row>
    <row r="111" spans="1:8" s="57" customFormat="1" outlineLevel="1">
      <c r="A111" s="100" t="s">
        <v>49</v>
      </c>
      <c r="B111" s="76" t="s">
        <v>23</v>
      </c>
      <c r="C111" s="72" t="s">
        <v>11</v>
      </c>
      <c r="D111" s="73"/>
      <c r="E111" s="96"/>
      <c r="F111" s="96"/>
      <c r="G111" s="98" t="s">
        <v>130</v>
      </c>
    </row>
    <row r="112" spans="1:8" s="57" customFormat="1" outlineLevel="1">
      <c r="A112" s="100" t="s">
        <v>28</v>
      </c>
      <c r="B112" s="76" t="s">
        <v>9</v>
      </c>
      <c r="C112" s="72" t="s">
        <v>6</v>
      </c>
      <c r="D112" s="73"/>
      <c r="E112" s="96"/>
      <c r="F112" s="96"/>
      <c r="G112" s="98" t="s">
        <v>130</v>
      </c>
    </row>
    <row r="113" spans="1:8" s="57" customFormat="1" outlineLevel="1">
      <c r="A113" s="100" t="s">
        <v>29</v>
      </c>
      <c r="B113" s="76" t="s">
        <v>10</v>
      </c>
      <c r="C113" s="72" t="s">
        <v>12</v>
      </c>
      <c r="D113" s="73">
        <v>2</v>
      </c>
      <c r="E113" s="96"/>
      <c r="F113" s="96"/>
      <c r="G113" s="98"/>
    </row>
    <row r="114" spans="1:8" ht="17.100000000000001" customHeight="1" thickBot="1">
      <c r="A114" s="61"/>
      <c r="B114" s="10"/>
      <c r="C114" s="9"/>
      <c r="D114" s="11"/>
      <c r="E114" s="12"/>
      <c r="F114" s="13"/>
      <c r="G114" s="8"/>
    </row>
    <row r="115" spans="1:8" ht="23.25" customHeight="1">
      <c r="A115" s="62"/>
      <c r="B115" s="14"/>
      <c r="C115" s="14"/>
      <c r="D115" s="14"/>
      <c r="E115" s="113" t="s">
        <v>175</v>
      </c>
      <c r="F115" s="114"/>
      <c r="G115" s="70"/>
      <c r="H115" s="7"/>
    </row>
    <row r="116" spans="1:8" ht="42.75" customHeight="1">
      <c r="A116" s="62"/>
      <c r="B116" s="14"/>
      <c r="C116" s="14"/>
      <c r="D116" s="14"/>
      <c r="E116" s="115" t="s">
        <v>169</v>
      </c>
      <c r="F116" s="112"/>
      <c r="G116" s="15"/>
      <c r="H116" s="7"/>
    </row>
    <row r="117" spans="1:8">
      <c r="A117" s="62"/>
      <c r="B117" s="14"/>
      <c r="C117" s="14"/>
      <c r="D117" s="14"/>
      <c r="E117" s="14"/>
      <c r="F117" s="14"/>
      <c r="G117" s="15"/>
      <c r="H117" s="7"/>
    </row>
    <row r="118" spans="1:8" s="69" customFormat="1">
      <c r="A118" s="62"/>
      <c r="B118" s="14"/>
      <c r="C118" s="14"/>
      <c r="D118" s="14"/>
      <c r="E118" s="14"/>
      <c r="F118" s="14"/>
      <c r="G118" s="15"/>
      <c r="H118" s="7"/>
    </row>
    <row r="119" spans="1:8" s="69" customFormat="1">
      <c r="A119" s="62"/>
      <c r="B119" s="14"/>
      <c r="C119" s="14"/>
      <c r="D119" s="14"/>
      <c r="E119" s="14"/>
      <c r="F119" s="14"/>
      <c r="G119" s="15"/>
    </row>
    <row r="120" spans="1:8" s="69" customFormat="1">
      <c r="A120" s="62"/>
      <c r="B120" s="14"/>
      <c r="C120" s="14"/>
      <c r="D120" s="14"/>
      <c r="E120" s="14"/>
      <c r="F120" s="14"/>
      <c r="G120" s="15"/>
    </row>
    <row r="121" spans="1:8">
      <c r="A121" s="62"/>
      <c r="B121" s="14"/>
      <c r="C121" s="14"/>
      <c r="D121" s="14"/>
      <c r="E121" s="14"/>
      <c r="F121" s="14"/>
      <c r="G121" s="17"/>
    </row>
    <row r="122" spans="1:8">
      <c r="A122" s="62"/>
      <c r="B122" s="14"/>
      <c r="C122" s="14"/>
      <c r="D122" s="14"/>
      <c r="E122" s="14"/>
      <c r="F122" s="14"/>
      <c r="G122" s="17"/>
    </row>
    <row r="123" spans="1:8">
      <c r="A123" s="62"/>
      <c r="B123" s="14"/>
      <c r="C123" s="14"/>
      <c r="D123" s="14"/>
      <c r="E123" s="14"/>
      <c r="F123" s="14"/>
      <c r="G123" s="17"/>
    </row>
    <row r="124" spans="1:8">
      <c r="A124" s="62"/>
      <c r="B124" s="14"/>
      <c r="C124" s="14"/>
      <c r="D124" s="14"/>
      <c r="E124" s="14"/>
      <c r="F124" s="14"/>
      <c r="G124" s="17"/>
    </row>
    <row r="125" spans="1:8">
      <c r="A125" s="62"/>
      <c r="B125" s="14"/>
      <c r="C125" s="14"/>
      <c r="D125" s="14"/>
      <c r="E125" s="14"/>
      <c r="F125" s="14"/>
      <c r="G125" s="17"/>
    </row>
    <row r="126" spans="1:8">
      <c r="A126" s="62"/>
      <c r="B126" s="14"/>
      <c r="C126" s="14"/>
      <c r="D126" s="14"/>
      <c r="E126" s="14"/>
      <c r="F126" s="14"/>
      <c r="G126" s="17"/>
    </row>
    <row r="127" spans="1:8">
      <c r="A127" s="63"/>
      <c r="B127" s="18"/>
      <c r="C127" s="19"/>
      <c r="D127" s="20"/>
      <c r="E127" s="16"/>
      <c r="F127" s="21"/>
      <c r="G127" s="17"/>
    </row>
    <row r="128" spans="1:8">
      <c r="A128" s="63"/>
      <c r="B128" s="18"/>
      <c r="C128" s="19"/>
      <c r="D128" s="20"/>
      <c r="E128" s="16"/>
      <c r="F128" s="21"/>
      <c r="G128" s="17"/>
    </row>
    <row r="129" spans="1:7">
      <c r="A129" s="63"/>
      <c r="B129" s="18"/>
      <c r="C129" s="19"/>
      <c r="D129" s="20"/>
      <c r="E129" s="16"/>
      <c r="F129" s="21"/>
      <c r="G129" s="17"/>
    </row>
    <row r="130" spans="1:7">
      <c r="A130" s="63"/>
      <c r="B130" s="18"/>
      <c r="C130" s="19"/>
      <c r="D130" s="20"/>
      <c r="E130" s="16"/>
      <c r="F130" s="21"/>
      <c r="G130" s="17"/>
    </row>
    <row r="131" spans="1:7">
      <c r="A131" s="63"/>
      <c r="B131" s="18"/>
      <c r="C131" s="19"/>
      <c r="D131" s="19"/>
      <c r="E131" s="16"/>
      <c r="F131" s="21"/>
      <c r="G131" s="17"/>
    </row>
    <row r="132" spans="1:7">
      <c r="A132" s="63"/>
      <c r="B132" s="18"/>
      <c r="C132" s="19"/>
      <c r="D132" s="19"/>
      <c r="E132" s="16"/>
      <c r="F132" s="21"/>
      <c r="G132" s="17"/>
    </row>
    <row r="133" spans="1:7">
      <c r="A133" s="63"/>
      <c r="B133" s="18"/>
      <c r="C133" s="19"/>
      <c r="D133" s="19"/>
      <c r="E133" s="16"/>
      <c r="F133" s="21"/>
      <c r="G133" s="17"/>
    </row>
    <row r="134" spans="1:7">
      <c r="A134" s="63"/>
      <c r="B134" s="22"/>
      <c r="C134" s="23"/>
      <c r="D134" s="23"/>
      <c r="E134" s="16"/>
      <c r="F134" s="21"/>
      <c r="G134" s="17"/>
    </row>
    <row r="135" spans="1:7">
      <c r="A135" s="63"/>
      <c r="B135" s="18"/>
      <c r="C135" s="19"/>
      <c r="D135" s="19"/>
      <c r="E135" s="16"/>
      <c r="F135" s="21"/>
      <c r="G135" s="17"/>
    </row>
    <row r="136" spans="1:7">
      <c r="A136" s="63"/>
      <c r="B136" s="18"/>
      <c r="C136" s="19"/>
      <c r="D136" s="19"/>
      <c r="E136" s="16"/>
      <c r="F136" s="21"/>
      <c r="G136" s="17"/>
    </row>
    <row r="137" spans="1:7">
      <c r="A137" s="63"/>
      <c r="B137" s="18"/>
      <c r="C137" s="19"/>
      <c r="D137" s="19"/>
      <c r="E137" s="16"/>
      <c r="F137" s="21"/>
      <c r="G137" s="17"/>
    </row>
    <row r="138" spans="1:7">
      <c r="A138" s="63"/>
      <c r="B138" s="18"/>
      <c r="C138" s="19"/>
      <c r="D138" s="19"/>
      <c r="E138" s="16"/>
      <c r="F138" s="21"/>
      <c r="G138" s="17"/>
    </row>
    <row r="139" spans="1:7">
      <c r="A139" s="63"/>
      <c r="B139" s="18"/>
      <c r="C139" s="19"/>
      <c r="D139" s="19"/>
      <c r="E139" s="16"/>
      <c r="F139" s="21"/>
      <c r="G139" s="17"/>
    </row>
    <row r="140" spans="1:7">
      <c r="A140" s="63"/>
      <c r="B140" s="18"/>
      <c r="C140" s="19"/>
      <c r="D140" s="19"/>
      <c r="E140" s="16"/>
      <c r="F140" s="21"/>
      <c r="G140" s="17"/>
    </row>
    <row r="141" spans="1:7">
      <c r="A141" s="63"/>
      <c r="B141" s="18"/>
      <c r="C141" s="19"/>
      <c r="D141" s="19"/>
      <c r="E141" s="16"/>
      <c r="F141" s="21"/>
      <c r="G141" s="17"/>
    </row>
    <row r="142" spans="1:7">
      <c r="A142" s="63"/>
      <c r="B142" s="22"/>
      <c r="C142" s="24"/>
      <c r="D142" s="24"/>
      <c r="E142" s="16"/>
      <c r="F142" s="21"/>
      <c r="G142" s="15"/>
    </row>
    <row r="143" spans="1:7">
      <c r="A143" s="63"/>
      <c r="B143" s="18"/>
      <c r="C143" s="19"/>
      <c r="D143" s="19"/>
      <c r="E143" s="16"/>
      <c r="F143" s="21"/>
      <c r="G143" s="25"/>
    </row>
    <row r="144" spans="1:7">
      <c r="A144" s="63"/>
      <c r="B144" s="18"/>
      <c r="C144" s="19"/>
      <c r="D144" s="19"/>
      <c r="E144" s="16"/>
      <c r="F144" s="21"/>
    </row>
    <row r="145" spans="1:6">
      <c r="A145" s="63"/>
      <c r="B145" s="18"/>
      <c r="C145" s="19"/>
      <c r="D145" s="19"/>
      <c r="E145" s="16"/>
      <c r="F145" s="21"/>
    </row>
    <row r="146" spans="1:6">
      <c r="A146" s="63"/>
      <c r="B146" s="18"/>
      <c r="C146" s="19"/>
      <c r="D146" s="19"/>
      <c r="E146" s="16"/>
      <c r="F146" s="21"/>
    </row>
    <row r="147" spans="1:6">
      <c r="A147" s="63"/>
      <c r="B147" s="26"/>
      <c r="C147" s="19"/>
      <c r="D147" s="27"/>
      <c r="E147" s="16"/>
      <c r="F147" s="21"/>
    </row>
    <row r="148" spans="1:6">
      <c r="A148" s="63"/>
      <c r="B148" s="18"/>
      <c r="C148" s="19"/>
      <c r="D148" s="19"/>
      <c r="E148" s="16"/>
      <c r="F148" s="21"/>
    </row>
    <row r="149" spans="1:6">
      <c r="A149" s="63"/>
      <c r="B149" s="18"/>
      <c r="C149" s="27"/>
      <c r="D149" s="27"/>
      <c r="E149" s="16"/>
      <c r="F149" s="21"/>
    </row>
    <row r="150" spans="1:6">
      <c r="A150" s="63"/>
      <c r="B150" s="18"/>
      <c r="C150" s="19"/>
      <c r="D150" s="20"/>
      <c r="E150" s="16"/>
      <c r="F150" s="21"/>
    </row>
    <row r="151" spans="1:6">
      <c r="A151" s="63"/>
      <c r="B151" s="18"/>
      <c r="C151" s="27"/>
      <c r="D151" s="27"/>
      <c r="E151" s="16"/>
      <c r="F151" s="21"/>
    </row>
    <row r="152" spans="1:6">
      <c r="A152" s="63"/>
      <c r="B152" s="18"/>
      <c r="C152" s="19"/>
      <c r="D152" s="20"/>
      <c r="E152" s="16"/>
      <c r="F152" s="21"/>
    </row>
    <row r="153" spans="1:6">
      <c r="A153" s="63"/>
      <c r="B153" s="18"/>
      <c r="C153" s="27"/>
      <c r="D153" s="19"/>
      <c r="E153" s="16"/>
      <c r="F153" s="21"/>
    </row>
    <row r="154" spans="1:6">
      <c r="A154" s="64"/>
      <c r="B154" s="29"/>
      <c r="C154" s="28"/>
      <c r="D154" s="30"/>
      <c r="E154" s="30"/>
      <c r="F154" s="31"/>
    </row>
    <row r="155" spans="1:6">
      <c r="A155" s="65"/>
      <c r="B155" s="32"/>
      <c r="C155" s="33"/>
      <c r="D155" s="34"/>
      <c r="E155" s="35"/>
      <c r="F155" s="36"/>
    </row>
    <row r="156" spans="1:6">
      <c r="A156" s="65"/>
      <c r="B156" s="32"/>
      <c r="C156" s="33"/>
      <c r="D156" s="34"/>
      <c r="E156" s="35"/>
      <c r="F156" s="36"/>
    </row>
    <row r="157" spans="1:6">
      <c r="A157" s="65"/>
      <c r="B157" s="32"/>
      <c r="C157" s="33"/>
      <c r="D157" s="34"/>
      <c r="E157" s="35"/>
      <c r="F157" s="36"/>
    </row>
    <row r="158" spans="1:6">
      <c r="A158" s="65"/>
      <c r="B158" s="32"/>
      <c r="C158" s="33"/>
      <c r="D158" s="34"/>
      <c r="E158" s="35"/>
      <c r="F158" s="36"/>
    </row>
    <row r="159" spans="1:6">
      <c r="A159" s="65"/>
      <c r="B159" s="32"/>
      <c r="C159" s="33"/>
      <c r="D159" s="34"/>
      <c r="E159" s="35"/>
      <c r="F159" s="36"/>
    </row>
    <row r="160" spans="1:6">
      <c r="A160" s="65"/>
      <c r="B160" s="32"/>
      <c r="C160" s="33"/>
      <c r="D160" s="34"/>
      <c r="E160" s="35"/>
      <c r="F160" s="36"/>
    </row>
    <row r="161" spans="1:6">
      <c r="A161" s="65"/>
      <c r="B161" s="32"/>
      <c r="C161" s="33"/>
      <c r="D161" s="34"/>
      <c r="E161" s="35"/>
      <c r="F161" s="36"/>
    </row>
    <row r="162" spans="1:6">
      <c r="A162" s="65"/>
      <c r="B162" s="32"/>
      <c r="C162" s="33"/>
      <c r="D162" s="34"/>
      <c r="E162" s="35"/>
      <c r="F162" s="36"/>
    </row>
    <row r="163" spans="1:6">
      <c r="A163" s="65"/>
      <c r="B163" s="32"/>
      <c r="C163" s="33"/>
      <c r="D163" s="34"/>
      <c r="E163" s="35"/>
      <c r="F163" s="36"/>
    </row>
    <row r="164" spans="1:6">
      <c r="A164" s="65"/>
      <c r="B164" s="32"/>
      <c r="C164" s="33"/>
      <c r="D164" s="34"/>
      <c r="E164" s="35"/>
      <c r="F164" s="36"/>
    </row>
    <row r="165" spans="1:6">
      <c r="A165" s="65"/>
      <c r="B165" s="32"/>
      <c r="C165" s="33"/>
      <c r="D165" s="34"/>
      <c r="E165" s="35"/>
      <c r="F165" s="36"/>
    </row>
    <row r="166" spans="1:6">
      <c r="A166" s="65"/>
      <c r="B166" s="32"/>
      <c r="C166" s="33"/>
      <c r="D166" s="34"/>
      <c r="E166" s="35"/>
      <c r="F166" s="36"/>
    </row>
    <row r="167" spans="1:6">
      <c r="A167" s="65"/>
      <c r="B167" s="32"/>
      <c r="C167" s="33"/>
      <c r="D167" s="34"/>
      <c r="E167" s="35"/>
      <c r="F167" s="36"/>
    </row>
    <row r="168" spans="1:6">
      <c r="A168" s="66"/>
      <c r="B168" s="37"/>
      <c r="C168" s="38"/>
      <c r="D168" s="39"/>
      <c r="E168" s="40"/>
      <c r="F168" s="41"/>
    </row>
    <row r="169" spans="1:6">
      <c r="A169" s="65"/>
      <c r="B169" s="32"/>
      <c r="C169" s="33"/>
      <c r="D169" s="34"/>
      <c r="E169" s="35"/>
      <c r="F169" s="36"/>
    </row>
    <row r="170" spans="1:6">
      <c r="A170" s="65"/>
      <c r="B170" s="32"/>
      <c r="C170" s="33"/>
      <c r="D170" s="34"/>
      <c r="E170" s="35"/>
      <c r="F170" s="36"/>
    </row>
    <row r="171" spans="1:6">
      <c r="A171" s="65"/>
      <c r="B171" s="32"/>
      <c r="C171" s="33"/>
      <c r="D171" s="34"/>
      <c r="E171" s="35"/>
      <c r="F171" s="36"/>
    </row>
    <row r="172" spans="1:6">
      <c r="A172" s="65"/>
      <c r="B172" s="32"/>
      <c r="C172" s="33"/>
      <c r="D172" s="34"/>
      <c r="E172" s="35"/>
      <c r="F172" s="36"/>
    </row>
    <row r="173" spans="1:6">
      <c r="A173" s="65"/>
      <c r="B173" s="32"/>
      <c r="C173" s="33"/>
      <c r="D173" s="34"/>
      <c r="E173" s="35"/>
      <c r="F173" s="36"/>
    </row>
    <row r="174" spans="1:6">
      <c r="A174" s="65"/>
      <c r="B174" s="32"/>
      <c r="C174" s="33"/>
      <c r="D174" s="34"/>
      <c r="E174" s="35"/>
      <c r="F174" s="36"/>
    </row>
    <row r="175" spans="1:6">
      <c r="A175" s="65"/>
      <c r="B175" s="32"/>
      <c r="C175" s="33"/>
      <c r="D175" s="34"/>
      <c r="E175" s="35"/>
      <c r="F175" s="36"/>
    </row>
    <row r="176" spans="1:6">
      <c r="A176" s="65"/>
      <c r="B176" s="32"/>
      <c r="C176" s="33"/>
      <c r="D176" s="34"/>
      <c r="E176" s="35"/>
      <c r="F176" s="36"/>
    </row>
    <row r="177" spans="1:6">
      <c r="A177" s="65"/>
      <c r="B177" s="32"/>
      <c r="C177" s="33"/>
      <c r="D177" s="34"/>
      <c r="E177" s="35"/>
      <c r="F177" s="36"/>
    </row>
    <row r="178" spans="1:6">
      <c r="A178" s="65"/>
      <c r="B178" s="32"/>
      <c r="C178" s="33"/>
      <c r="D178" s="34"/>
      <c r="E178" s="35"/>
      <c r="F178" s="36"/>
    </row>
    <row r="179" spans="1:6">
      <c r="A179" s="44"/>
      <c r="B179" s="42"/>
      <c r="C179" s="39"/>
      <c r="D179" s="40"/>
      <c r="E179" s="41"/>
    </row>
    <row r="180" spans="1:6">
      <c r="A180" s="65"/>
      <c r="B180" s="32"/>
      <c r="C180" s="43"/>
      <c r="D180" s="34"/>
      <c r="E180" s="35"/>
      <c r="F180" s="36"/>
    </row>
    <row r="181" spans="1:6">
      <c r="A181" s="65"/>
      <c r="B181" s="32"/>
      <c r="C181" s="43"/>
      <c r="D181" s="34"/>
      <c r="E181" s="35"/>
      <c r="F181" s="36"/>
    </row>
    <row r="182" spans="1:6">
      <c r="A182" s="65"/>
      <c r="B182" s="32"/>
      <c r="C182" s="33"/>
      <c r="D182" s="34"/>
      <c r="E182" s="35"/>
      <c r="F182" s="36"/>
    </row>
    <row r="183" spans="1:6">
      <c r="A183" s="65"/>
      <c r="B183" s="32"/>
      <c r="C183" s="33"/>
      <c r="D183" s="34"/>
      <c r="E183" s="35"/>
      <c r="F183" s="36"/>
    </row>
    <row r="184" spans="1:6">
      <c r="A184" s="65"/>
      <c r="B184" s="32"/>
      <c r="C184" s="33"/>
      <c r="D184" s="34"/>
      <c r="E184" s="35"/>
      <c r="F184" s="36"/>
    </row>
    <row r="185" spans="1:6">
      <c r="A185" s="65"/>
      <c r="B185" s="32"/>
      <c r="C185" s="33"/>
      <c r="D185" s="34"/>
      <c r="E185" s="35"/>
      <c r="F185" s="36"/>
    </row>
    <row r="186" spans="1:6">
      <c r="A186" s="65"/>
      <c r="B186" s="32"/>
      <c r="C186" s="33"/>
      <c r="D186" s="34"/>
      <c r="E186" s="35"/>
      <c r="F186" s="36"/>
    </row>
    <row r="187" spans="1:6">
      <c r="A187" s="65"/>
      <c r="B187" s="32"/>
      <c r="C187" s="33"/>
      <c r="D187" s="34"/>
      <c r="E187" s="35"/>
      <c r="F187" s="36"/>
    </row>
    <row r="188" spans="1:6">
      <c r="A188" s="65"/>
      <c r="B188" s="32"/>
      <c r="C188" s="33"/>
      <c r="D188" s="34"/>
      <c r="E188" s="35"/>
      <c r="F188" s="36"/>
    </row>
    <row r="189" spans="1:6">
      <c r="A189" s="65"/>
      <c r="B189" s="32"/>
      <c r="C189" s="33"/>
      <c r="D189" s="34"/>
      <c r="E189" s="35"/>
      <c r="F189" s="36"/>
    </row>
    <row r="190" spans="1:6">
      <c r="A190" s="66"/>
      <c r="B190" s="37"/>
      <c r="C190" s="38"/>
      <c r="D190" s="39"/>
      <c r="E190" s="40"/>
      <c r="F190" s="41"/>
    </row>
    <row r="191" spans="1:6">
      <c r="A191" s="65"/>
      <c r="B191" s="32"/>
      <c r="C191" s="33"/>
      <c r="D191" s="34"/>
      <c r="E191" s="35"/>
      <c r="F191" s="36"/>
    </row>
    <row r="192" spans="1:6">
      <c r="A192" s="65"/>
      <c r="B192" s="32"/>
      <c r="C192" s="33"/>
      <c r="D192" s="34"/>
      <c r="E192" s="35"/>
      <c r="F192" s="36"/>
    </row>
    <row r="193" spans="1:6">
      <c r="A193" s="65"/>
      <c r="B193" s="32"/>
      <c r="C193" s="33"/>
      <c r="D193" s="34"/>
      <c r="E193" s="35"/>
      <c r="F193" s="36"/>
    </row>
    <row r="194" spans="1:6">
      <c r="A194" s="65"/>
      <c r="B194" s="32"/>
      <c r="C194" s="33"/>
      <c r="D194" s="34"/>
      <c r="E194" s="35"/>
      <c r="F194" s="36"/>
    </row>
    <row r="195" spans="1:6">
      <c r="A195" s="65"/>
      <c r="B195" s="32"/>
      <c r="C195" s="33"/>
      <c r="D195" s="34"/>
      <c r="E195" s="35"/>
      <c r="F195" s="36"/>
    </row>
    <row r="196" spans="1:6">
      <c r="A196" s="65"/>
      <c r="B196" s="32"/>
      <c r="C196" s="33"/>
      <c r="D196" s="34"/>
      <c r="E196" s="35"/>
      <c r="F196" s="36"/>
    </row>
    <row r="197" spans="1:6">
      <c r="A197" s="65"/>
      <c r="B197" s="32"/>
      <c r="C197" s="33"/>
      <c r="D197" s="34"/>
      <c r="E197" s="35"/>
      <c r="F197" s="36"/>
    </row>
    <row r="198" spans="1:6">
      <c r="A198" s="65"/>
      <c r="B198" s="32"/>
      <c r="C198" s="33"/>
      <c r="D198" s="34"/>
      <c r="E198" s="35"/>
      <c r="F198" s="36"/>
    </row>
    <row r="199" spans="1:6">
      <c r="A199" s="66"/>
      <c r="B199" s="44"/>
      <c r="C199" s="45"/>
      <c r="D199" s="39"/>
      <c r="E199" s="40"/>
      <c r="F199" s="41"/>
    </row>
    <row r="200" spans="1:6">
      <c r="A200" s="65"/>
      <c r="B200" s="32"/>
      <c r="C200" s="43"/>
      <c r="D200" s="34"/>
      <c r="E200" s="35"/>
      <c r="F200" s="36"/>
    </row>
    <row r="201" spans="1:6">
      <c r="A201" s="65"/>
      <c r="B201" s="32"/>
      <c r="C201" s="43"/>
      <c r="D201" s="34"/>
      <c r="E201" s="35"/>
      <c r="F201" s="36"/>
    </row>
    <row r="202" spans="1:6">
      <c r="A202" s="65"/>
      <c r="B202" s="32"/>
      <c r="C202" s="43"/>
      <c r="D202" s="34"/>
      <c r="E202" s="35"/>
      <c r="F202" s="36"/>
    </row>
    <row r="203" spans="1:6">
      <c r="A203" s="65"/>
      <c r="B203" s="32"/>
      <c r="C203" s="43"/>
      <c r="D203" s="34"/>
      <c r="E203" s="35"/>
      <c r="F203" s="36"/>
    </row>
    <row r="204" spans="1:6">
      <c r="A204" s="66"/>
      <c r="B204" s="44"/>
      <c r="C204" s="42"/>
      <c r="D204" s="39"/>
      <c r="E204" s="40"/>
      <c r="F204" s="41"/>
    </row>
    <row r="205" spans="1:6">
      <c r="A205" s="65"/>
      <c r="B205" s="32"/>
      <c r="C205" s="33"/>
      <c r="D205" s="34"/>
      <c r="E205" s="35"/>
      <c r="F205" s="36"/>
    </row>
    <row r="206" spans="1:6">
      <c r="A206" s="65"/>
      <c r="B206" s="32"/>
      <c r="C206" s="33"/>
      <c r="D206" s="34"/>
      <c r="E206" s="35"/>
      <c r="F206" s="36"/>
    </row>
    <row r="207" spans="1:6">
      <c r="A207" s="65"/>
      <c r="B207" s="32"/>
      <c r="C207" s="33"/>
      <c r="D207" s="34"/>
      <c r="E207" s="35"/>
      <c r="F207" s="36"/>
    </row>
    <row r="208" spans="1:6">
      <c r="A208" s="66"/>
      <c r="B208" s="44"/>
      <c r="C208" s="38"/>
      <c r="D208" s="39"/>
      <c r="E208" s="40"/>
      <c r="F208" s="41"/>
    </row>
    <row r="209" spans="1:6">
      <c r="A209" s="65"/>
      <c r="B209" s="32"/>
      <c r="C209" s="43"/>
      <c r="D209" s="34"/>
      <c r="E209" s="33"/>
      <c r="F209" s="36"/>
    </row>
    <row r="210" spans="1:6">
      <c r="A210" s="65"/>
      <c r="B210" s="32"/>
      <c r="C210" s="43"/>
      <c r="D210" s="34"/>
      <c r="E210" s="33"/>
      <c r="F210" s="36"/>
    </row>
    <row r="211" spans="1:6">
      <c r="A211" s="65"/>
      <c r="B211" s="32"/>
      <c r="C211" s="43"/>
      <c r="D211" s="34"/>
      <c r="E211" s="33"/>
      <c r="F211" s="36"/>
    </row>
    <row r="212" spans="1:6">
      <c r="A212" s="65"/>
      <c r="B212" s="32"/>
      <c r="C212" s="43"/>
      <c r="D212" s="34"/>
      <c r="E212" s="35"/>
      <c r="F212" s="36"/>
    </row>
    <row r="213" spans="1:6">
      <c r="A213" s="66"/>
      <c r="B213" s="37"/>
      <c r="C213" s="42"/>
      <c r="D213" s="39"/>
      <c r="E213" s="40"/>
      <c r="F213" s="41"/>
    </row>
    <row r="214" spans="1:6">
      <c r="A214" s="65"/>
      <c r="B214" s="32"/>
      <c r="C214" s="33"/>
      <c r="D214" s="34"/>
      <c r="E214" s="35"/>
      <c r="F214" s="36"/>
    </row>
    <row r="215" spans="1:6">
      <c r="A215" s="65"/>
      <c r="B215" s="32"/>
      <c r="C215" s="33"/>
      <c r="D215" s="34"/>
      <c r="E215" s="35"/>
      <c r="F215" s="36"/>
    </row>
    <row r="216" spans="1:6">
      <c r="A216" s="65"/>
      <c r="B216" s="32"/>
      <c r="C216" s="33"/>
      <c r="D216" s="34"/>
      <c r="E216" s="35"/>
      <c r="F216" s="36"/>
    </row>
    <row r="217" spans="1:6">
      <c r="A217" s="65"/>
      <c r="B217" s="32"/>
      <c r="C217" s="33"/>
      <c r="D217" s="34"/>
      <c r="E217" s="35"/>
      <c r="F217" s="36"/>
    </row>
    <row r="218" spans="1:6">
      <c r="A218" s="65"/>
      <c r="B218" s="32"/>
      <c r="C218" s="33"/>
      <c r="D218" s="34"/>
      <c r="E218" s="35"/>
      <c r="F218" s="36"/>
    </row>
    <row r="219" spans="1:6">
      <c r="A219" s="65"/>
      <c r="B219" s="32"/>
      <c r="C219" s="33"/>
      <c r="D219" s="34"/>
      <c r="E219" s="35"/>
      <c r="F219" s="36"/>
    </row>
    <row r="220" spans="1:6">
      <c r="A220" s="65"/>
      <c r="B220" s="32"/>
      <c r="C220" s="33"/>
      <c r="D220" s="34"/>
      <c r="E220" s="35"/>
      <c r="F220" s="36"/>
    </row>
    <row r="221" spans="1:6">
      <c r="A221" s="66"/>
      <c r="B221" s="37"/>
      <c r="C221" s="38"/>
      <c r="D221" s="39"/>
      <c r="E221" s="40"/>
      <c r="F221" s="41"/>
    </row>
    <row r="222" spans="1:6">
      <c r="A222" s="65"/>
      <c r="B222" s="32"/>
      <c r="C222" s="43"/>
      <c r="D222" s="34"/>
      <c r="E222" s="35"/>
      <c r="F222" s="36"/>
    </row>
    <row r="223" spans="1:6">
      <c r="A223" s="66"/>
      <c r="B223" s="37"/>
      <c r="C223" s="38"/>
      <c r="D223" s="39"/>
      <c r="E223" s="40"/>
      <c r="F223" s="41"/>
    </row>
    <row r="224" spans="1:6">
      <c r="A224" s="65"/>
      <c r="B224" s="32"/>
      <c r="C224" s="33"/>
      <c r="D224" s="34"/>
      <c r="E224" s="35"/>
      <c r="F224" s="36"/>
    </row>
    <row r="225" spans="1:6">
      <c r="A225" s="65"/>
      <c r="B225" s="32"/>
      <c r="C225" s="33"/>
      <c r="D225" s="34"/>
      <c r="E225" s="35"/>
      <c r="F225" s="36"/>
    </row>
    <row r="226" spans="1:6">
      <c r="A226" s="65"/>
      <c r="B226" s="32"/>
      <c r="C226" s="33"/>
      <c r="D226" s="34"/>
      <c r="E226" s="35"/>
      <c r="F226" s="36"/>
    </row>
    <row r="227" spans="1:6">
      <c r="A227" s="65"/>
      <c r="B227" s="32"/>
      <c r="C227" s="33"/>
      <c r="D227" s="34"/>
      <c r="E227" s="35"/>
      <c r="F227" s="36"/>
    </row>
    <row r="228" spans="1:6">
      <c r="A228" s="67"/>
      <c r="B228" s="47"/>
      <c r="C228" s="46"/>
      <c r="D228" s="48"/>
      <c r="E228" s="48"/>
      <c r="F228" s="48"/>
    </row>
    <row r="229" spans="1:6">
      <c r="A229" s="68"/>
      <c r="B229" s="50"/>
      <c r="C229" s="49"/>
      <c r="D229" s="51"/>
      <c r="E229" s="51"/>
      <c r="F229" s="51"/>
    </row>
    <row r="230" spans="1:6">
      <c r="D230" s="52"/>
      <c r="E230" s="53"/>
      <c r="F230" s="54"/>
    </row>
    <row r="231" spans="1:6">
      <c r="D231" s="52"/>
      <c r="E231" s="52"/>
      <c r="F231" s="52"/>
    </row>
  </sheetData>
  <mergeCells count="16">
    <mergeCell ref="A1:B2"/>
    <mergeCell ref="B4:B5"/>
    <mergeCell ref="A8:B8"/>
    <mergeCell ref="C80:E80"/>
    <mergeCell ref="C38:E38"/>
    <mergeCell ref="C2:G6"/>
    <mergeCell ref="A12:E12"/>
    <mergeCell ref="B110:E110"/>
    <mergeCell ref="C26:E26"/>
    <mergeCell ref="C99:E99"/>
    <mergeCell ref="C96:E96"/>
    <mergeCell ref="C88:E88"/>
    <mergeCell ref="C60:E60"/>
    <mergeCell ref="C101:E101"/>
    <mergeCell ref="C51:E51"/>
    <mergeCell ref="A68:E68"/>
  </mergeCells>
  <pageMargins left="0.70866141732283472" right="0.70866141732283472" top="0.74803149606299213" bottom="0.74803149606299213" header="0.31496062992125984" footer="0.31496062992125984"/>
  <pageSetup paperSize="8" scale="8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</vt:lpstr>
      <vt:lpstr>Oferta!Obszar_wydruku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Grad</dc:creator>
  <cp:lastModifiedBy>Darek Parzych</cp:lastModifiedBy>
  <cp:lastPrinted>2024-07-24T08:45:25Z</cp:lastPrinted>
  <dcterms:created xsi:type="dcterms:W3CDTF">2012-11-19T16:30:14Z</dcterms:created>
  <dcterms:modified xsi:type="dcterms:W3CDTF">2024-09-11T11:03:29Z</dcterms:modified>
</cp:coreProperties>
</file>