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suchcicka348\Desktop\BOJK od Izy\SOI Kłodzko ok\"/>
    </mc:Choice>
  </mc:AlternateContent>
  <bookViews>
    <workbookView xWindow="120" yWindow="150" windowWidth="24915" windowHeight="12075"/>
  </bookViews>
  <sheets>
    <sheet name="Arkusz1" sheetId="1" r:id="rId1"/>
    <sheet name="Arkusz2" sheetId="2" r:id="rId2"/>
    <sheet name="Arkusz3" sheetId="3" r:id="rId3"/>
  </sheets>
  <definedNames>
    <definedName name="_xlnm.Print_Area" localSheetId="0">Arkusz1!$A$1:$P$574</definedName>
  </definedNames>
  <calcPr calcId="162913" calcMode="autoNoTable" calcOnSave="0"/>
</workbook>
</file>

<file path=xl/calcChain.xml><?xml version="1.0" encoding="utf-8"?>
<calcChain xmlns="http://schemas.openxmlformats.org/spreadsheetml/2006/main">
  <c r="K571" i="1" l="1"/>
  <c r="I571" i="1"/>
  <c r="F349" i="1" l="1"/>
  <c r="G349" i="1"/>
  <c r="H349" i="1"/>
  <c r="I349" i="1"/>
  <c r="J349" i="1"/>
  <c r="K349" i="1"/>
  <c r="L349" i="1"/>
  <c r="M349" i="1"/>
  <c r="N349" i="1"/>
  <c r="O349" i="1"/>
  <c r="E349" i="1"/>
  <c r="G183" i="1" l="1"/>
  <c r="O83" i="1" l="1"/>
  <c r="O75" i="1"/>
  <c r="O69" i="1"/>
  <c r="O63" i="1"/>
  <c r="G14" i="1"/>
  <c r="G22" i="1"/>
  <c r="G29" i="1"/>
  <c r="G48" i="1"/>
  <c r="G56" i="1"/>
  <c r="B396" i="1" l="1"/>
  <c r="C396" i="1"/>
  <c r="D396" i="1"/>
  <c r="E396" i="1"/>
  <c r="F396" i="1"/>
  <c r="G396" i="1"/>
  <c r="H396" i="1"/>
  <c r="I396" i="1"/>
  <c r="J396" i="1"/>
  <c r="K396" i="1"/>
  <c r="L396" i="1"/>
  <c r="M396" i="1"/>
  <c r="N396" i="1"/>
  <c r="O396" i="1"/>
  <c r="O539" i="1"/>
  <c r="O544" i="1" s="1"/>
  <c r="O569" i="1" s="1"/>
  <c r="N539" i="1"/>
  <c r="N544" i="1" s="1"/>
  <c r="N569" i="1" s="1"/>
  <c r="M539" i="1"/>
  <c r="M544" i="1" s="1"/>
  <c r="M569" i="1" s="1"/>
  <c r="L539" i="1"/>
  <c r="L544" i="1" s="1"/>
  <c r="L569" i="1" s="1"/>
  <c r="K539" i="1"/>
  <c r="K544" i="1" s="1"/>
  <c r="K569" i="1" s="1"/>
  <c r="J539" i="1"/>
  <c r="J544" i="1" s="1"/>
  <c r="J569" i="1" s="1"/>
  <c r="I539" i="1"/>
  <c r="I544" i="1" s="1"/>
  <c r="I569" i="1" s="1"/>
  <c r="H539" i="1"/>
  <c r="H544" i="1" s="1"/>
  <c r="H569" i="1" s="1"/>
  <c r="G539" i="1"/>
  <c r="G544" i="1" s="1"/>
  <c r="G569" i="1" s="1"/>
  <c r="F539" i="1"/>
  <c r="F544" i="1" s="1"/>
  <c r="F569" i="1" s="1"/>
  <c r="E539" i="1"/>
  <c r="E544" i="1" s="1"/>
  <c r="E569" i="1" s="1"/>
  <c r="D539" i="1"/>
  <c r="D544" i="1" s="1"/>
  <c r="D569" i="1" s="1"/>
  <c r="C539" i="1"/>
  <c r="C544" i="1" s="1"/>
  <c r="C569" i="1" s="1"/>
  <c r="B539" i="1"/>
  <c r="B544" i="1" s="1"/>
  <c r="B569" i="1" s="1"/>
  <c r="P396" i="1" l="1"/>
  <c r="B183" i="1"/>
  <c r="C183" i="1"/>
  <c r="C563" i="1" s="1"/>
  <c r="D183" i="1"/>
  <c r="D563" i="1" s="1"/>
  <c r="E183" i="1"/>
  <c r="E563" i="1" s="1"/>
  <c r="F183" i="1"/>
  <c r="F563" i="1" s="1"/>
  <c r="G563" i="1"/>
  <c r="H183" i="1"/>
  <c r="H563" i="1" s="1"/>
  <c r="I183" i="1"/>
  <c r="I563" i="1" s="1"/>
  <c r="J183" i="1"/>
  <c r="J563" i="1" s="1"/>
  <c r="K183" i="1"/>
  <c r="K563" i="1" s="1"/>
  <c r="L183" i="1"/>
  <c r="L563" i="1" s="1"/>
  <c r="M183" i="1"/>
  <c r="M563" i="1" s="1"/>
  <c r="N183" i="1"/>
  <c r="N563" i="1" s="1"/>
  <c r="O183" i="1"/>
  <c r="O563" i="1" s="1"/>
  <c r="B563" i="1" l="1"/>
  <c r="P183" i="1"/>
  <c r="O356" i="1"/>
  <c r="N356" i="1"/>
  <c r="M356" i="1"/>
  <c r="L356" i="1"/>
  <c r="K356" i="1"/>
  <c r="J356" i="1"/>
  <c r="I356" i="1"/>
  <c r="H356" i="1"/>
  <c r="G356" i="1"/>
  <c r="F356" i="1"/>
  <c r="E356" i="1"/>
  <c r="D356" i="1"/>
  <c r="C356" i="1"/>
  <c r="B356" i="1"/>
  <c r="D349" i="1"/>
  <c r="C349" i="1"/>
  <c r="B349" i="1"/>
  <c r="O329" i="1"/>
  <c r="N329" i="1"/>
  <c r="M329" i="1"/>
  <c r="L329" i="1"/>
  <c r="K329" i="1"/>
  <c r="J329" i="1"/>
  <c r="I329" i="1"/>
  <c r="H329" i="1"/>
  <c r="G329" i="1"/>
  <c r="F329" i="1"/>
  <c r="E329" i="1"/>
  <c r="D329" i="1"/>
  <c r="C329" i="1"/>
  <c r="B329" i="1"/>
  <c r="O22" i="1"/>
  <c r="N22" i="1"/>
  <c r="M22" i="1"/>
  <c r="L22" i="1"/>
  <c r="K22" i="1"/>
  <c r="J22" i="1"/>
  <c r="I22" i="1"/>
  <c r="H22" i="1"/>
  <c r="F22" i="1"/>
  <c r="E22" i="1"/>
  <c r="D22" i="1"/>
  <c r="C22" i="1"/>
  <c r="B22" i="1"/>
  <c r="O14" i="1"/>
  <c r="N14" i="1"/>
  <c r="M14" i="1"/>
  <c r="L14" i="1"/>
  <c r="K14" i="1"/>
  <c r="J14" i="1"/>
  <c r="I14" i="1"/>
  <c r="H14" i="1"/>
  <c r="F14" i="1"/>
  <c r="E14" i="1"/>
  <c r="D14" i="1"/>
  <c r="C14" i="1"/>
  <c r="B14" i="1"/>
  <c r="Q14" i="1" l="1"/>
  <c r="Q22" i="1"/>
  <c r="P329" i="1"/>
  <c r="P356" i="1"/>
  <c r="P349" i="1"/>
  <c r="N301" i="1"/>
  <c r="M301" i="1"/>
  <c r="O267" i="1"/>
  <c r="N267" i="1"/>
  <c r="M267" i="1"/>
  <c r="L267" i="1"/>
  <c r="K267" i="1"/>
  <c r="J267" i="1"/>
  <c r="I267" i="1"/>
  <c r="H267" i="1"/>
  <c r="G267" i="1"/>
  <c r="F267" i="1"/>
  <c r="E267" i="1"/>
  <c r="D267" i="1"/>
  <c r="C267" i="1"/>
  <c r="B267" i="1"/>
  <c r="P267" i="1" l="1"/>
  <c r="X540" i="1"/>
  <c r="O94" i="1" l="1"/>
  <c r="O467" i="1" l="1"/>
  <c r="N467" i="1"/>
  <c r="M467" i="1"/>
  <c r="L467" i="1"/>
  <c r="K467" i="1"/>
  <c r="J467" i="1"/>
  <c r="I467" i="1"/>
  <c r="H467" i="1"/>
  <c r="G467" i="1"/>
  <c r="F467" i="1"/>
  <c r="E467" i="1"/>
  <c r="D467" i="1"/>
  <c r="C467" i="1"/>
  <c r="B467" i="1"/>
  <c r="C526" i="1" l="1"/>
  <c r="C532" i="1" s="1"/>
  <c r="D526" i="1"/>
  <c r="D532" i="1" s="1"/>
  <c r="E526" i="1"/>
  <c r="E532" i="1" s="1"/>
  <c r="F526" i="1"/>
  <c r="F532" i="1" s="1"/>
  <c r="G526" i="1"/>
  <c r="G532" i="1" s="1"/>
  <c r="H526" i="1"/>
  <c r="H532" i="1" s="1"/>
  <c r="I526" i="1"/>
  <c r="I532" i="1" s="1"/>
  <c r="J526" i="1"/>
  <c r="J532" i="1" s="1"/>
  <c r="K526" i="1"/>
  <c r="K532" i="1" s="1"/>
  <c r="L526" i="1"/>
  <c r="L532" i="1" s="1"/>
  <c r="M526" i="1"/>
  <c r="M532" i="1" s="1"/>
  <c r="N526" i="1"/>
  <c r="N532" i="1" s="1"/>
  <c r="O526" i="1"/>
  <c r="O532" i="1" s="1"/>
  <c r="B526" i="1"/>
  <c r="B532" i="1" s="1"/>
  <c r="C509" i="1"/>
  <c r="C516" i="1" s="1"/>
  <c r="C567" i="1" s="1"/>
  <c r="D509" i="1"/>
  <c r="D516" i="1" s="1"/>
  <c r="D567" i="1" s="1"/>
  <c r="E509" i="1"/>
  <c r="E516" i="1" s="1"/>
  <c r="E567" i="1" s="1"/>
  <c r="F509" i="1"/>
  <c r="F516" i="1" s="1"/>
  <c r="F567" i="1" s="1"/>
  <c r="G509" i="1"/>
  <c r="G516" i="1" s="1"/>
  <c r="G567" i="1" s="1"/>
  <c r="H509" i="1"/>
  <c r="H516" i="1" s="1"/>
  <c r="H567" i="1" s="1"/>
  <c r="I509" i="1"/>
  <c r="I516" i="1" s="1"/>
  <c r="I567" i="1" s="1"/>
  <c r="J509" i="1"/>
  <c r="J516" i="1" s="1"/>
  <c r="J567" i="1" s="1"/>
  <c r="K509" i="1"/>
  <c r="K516" i="1" s="1"/>
  <c r="K567" i="1" s="1"/>
  <c r="L509" i="1"/>
  <c r="L516" i="1" s="1"/>
  <c r="L567" i="1" s="1"/>
  <c r="M509" i="1"/>
  <c r="M516" i="1" s="1"/>
  <c r="M567" i="1" s="1"/>
  <c r="N509" i="1"/>
  <c r="N516" i="1" s="1"/>
  <c r="N567" i="1" s="1"/>
  <c r="O509" i="1"/>
  <c r="O516" i="1" s="1"/>
  <c r="O567" i="1" s="1"/>
  <c r="B509" i="1"/>
  <c r="B516" i="1" s="1"/>
  <c r="B567" i="1" s="1"/>
  <c r="C485" i="1"/>
  <c r="D485" i="1"/>
  <c r="E485" i="1"/>
  <c r="F485" i="1"/>
  <c r="G485" i="1"/>
  <c r="H485" i="1"/>
  <c r="I485" i="1"/>
  <c r="J485" i="1"/>
  <c r="K485" i="1"/>
  <c r="L485" i="1"/>
  <c r="M485" i="1"/>
  <c r="N485" i="1"/>
  <c r="O485" i="1"/>
  <c r="B485" i="1"/>
  <c r="C479" i="1"/>
  <c r="D479" i="1"/>
  <c r="E479" i="1"/>
  <c r="F479" i="1"/>
  <c r="G479" i="1"/>
  <c r="H479" i="1"/>
  <c r="I479" i="1"/>
  <c r="J479" i="1"/>
  <c r="K479" i="1"/>
  <c r="L479" i="1"/>
  <c r="M479" i="1"/>
  <c r="N479" i="1"/>
  <c r="O479" i="1"/>
  <c r="B479" i="1"/>
  <c r="C461" i="1"/>
  <c r="D461" i="1"/>
  <c r="E461" i="1"/>
  <c r="F461" i="1"/>
  <c r="G461" i="1"/>
  <c r="H461" i="1"/>
  <c r="I461" i="1"/>
  <c r="J461" i="1"/>
  <c r="K461" i="1"/>
  <c r="L461" i="1"/>
  <c r="M461" i="1"/>
  <c r="N461" i="1"/>
  <c r="O461" i="1"/>
  <c r="B461" i="1"/>
  <c r="C455" i="1"/>
  <c r="D455" i="1"/>
  <c r="E455" i="1"/>
  <c r="F455" i="1"/>
  <c r="G455" i="1"/>
  <c r="H455" i="1"/>
  <c r="I455" i="1"/>
  <c r="J455" i="1"/>
  <c r="K455" i="1"/>
  <c r="L455" i="1"/>
  <c r="M455" i="1"/>
  <c r="N455" i="1"/>
  <c r="O455" i="1"/>
  <c r="B455" i="1"/>
  <c r="C449" i="1"/>
  <c r="D449" i="1"/>
  <c r="E449" i="1"/>
  <c r="F449" i="1"/>
  <c r="G449" i="1"/>
  <c r="H449" i="1"/>
  <c r="I449" i="1"/>
  <c r="J449" i="1"/>
  <c r="K449" i="1"/>
  <c r="L449" i="1"/>
  <c r="M449" i="1"/>
  <c r="N449" i="1"/>
  <c r="O449" i="1"/>
  <c r="B449" i="1"/>
  <c r="C433" i="1"/>
  <c r="D433" i="1"/>
  <c r="E433" i="1"/>
  <c r="F433" i="1"/>
  <c r="G433" i="1"/>
  <c r="H433" i="1"/>
  <c r="I433" i="1"/>
  <c r="J433" i="1"/>
  <c r="K433" i="1"/>
  <c r="L433" i="1"/>
  <c r="M433" i="1"/>
  <c r="N433" i="1"/>
  <c r="O433" i="1"/>
  <c r="B433" i="1"/>
  <c r="C425" i="1"/>
  <c r="D425" i="1"/>
  <c r="E425" i="1"/>
  <c r="F425" i="1"/>
  <c r="G425" i="1"/>
  <c r="H425" i="1"/>
  <c r="I425" i="1"/>
  <c r="J425" i="1"/>
  <c r="K425" i="1"/>
  <c r="L425" i="1"/>
  <c r="M425" i="1"/>
  <c r="N425" i="1"/>
  <c r="O425" i="1"/>
  <c r="B425" i="1"/>
  <c r="C416" i="1"/>
  <c r="D416" i="1"/>
  <c r="E416" i="1"/>
  <c r="F416" i="1"/>
  <c r="G416" i="1"/>
  <c r="H416" i="1"/>
  <c r="I416" i="1"/>
  <c r="J416" i="1"/>
  <c r="K416" i="1"/>
  <c r="L416" i="1"/>
  <c r="M416" i="1"/>
  <c r="N416" i="1"/>
  <c r="O416" i="1"/>
  <c r="B416" i="1"/>
  <c r="C407" i="1"/>
  <c r="D407" i="1"/>
  <c r="E407" i="1"/>
  <c r="F407" i="1"/>
  <c r="G407" i="1"/>
  <c r="H407" i="1"/>
  <c r="I407" i="1"/>
  <c r="J407" i="1"/>
  <c r="K407" i="1"/>
  <c r="L407" i="1"/>
  <c r="M407" i="1"/>
  <c r="N407" i="1"/>
  <c r="O407" i="1"/>
  <c r="B407" i="1"/>
  <c r="C380" i="1"/>
  <c r="D380" i="1"/>
  <c r="E380" i="1"/>
  <c r="F380" i="1"/>
  <c r="G380" i="1"/>
  <c r="H380" i="1"/>
  <c r="I380" i="1"/>
  <c r="J380" i="1"/>
  <c r="K380" i="1"/>
  <c r="L380" i="1"/>
  <c r="M380" i="1"/>
  <c r="N380" i="1"/>
  <c r="O380" i="1"/>
  <c r="B380" i="1"/>
  <c r="C374" i="1"/>
  <c r="D374" i="1"/>
  <c r="E374" i="1"/>
  <c r="F374" i="1"/>
  <c r="G374" i="1"/>
  <c r="H374" i="1"/>
  <c r="I374" i="1"/>
  <c r="J374" i="1"/>
  <c r="K374" i="1"/>
  <c r="L374" i="1"/>
  <c r="M374" i="1"/>
  <c r="N374" i="1"/>
  <c r="O374" i="1"/>
  <c r="B374" i="1"/>
  <c r="C368" i="1"/>
  <c r="D368" i="1"/>
  <c r="E368" i="1"/>
  <c r="F368" i="1"/>
  <c r="G368" i="1"/>
  <c r="H368" i="1"/>
  <c r="I368" i="1"/>
  <c r="J368" i="1"/>
  <c r="K368" i="1"/>
  <c r="L368" i="1"/>
  <c r="M368" i="1"/>
  <c r="N368" i="1"/>
  <c r="O368" i="1"/>
  <c r="B368" i="1"/>
  <c r="C362" i="1"/>
  <c r="D362" i="1"/>
  <c r="E362" i="1"/>
  <c r="F362" i="1"/>
  <c r="G362" i="1"/>
  <c r="H362" i="1"/>
  <c r="I362" i="1"/>
  <c r="J362" i="1"/>
  <c r="K362" i="1"/>
  <c r="L362" i="1"/>
  <c r="M362" i="1"/>
  <c r="N362" i="1"/>
  <c r="O362" i="1"/>
  <c r="B362" i="1"/>
  <c r="C340" i="1"/>
  <c r="D340" i="1"/>
  <c r="E340" i="1"/>
  <c r="F340" i="1"/>
  <c r="G340" i="1"/>
  <c r="H340" i="1"/>
  <c r="I340" i="1"/>
  <c r="J340" i="1"/>
  <c r="K340" i="1"/>
  <c r="L340" i="1"/>
  <c r="M340" i="1"/>
  <c r="N340" i="1"/>
  <c r="O340" i="1"/>
  <c r="B340" i="1"/>
  <c r="C335" i="1"/>
  <c r="D335" i="1"/>
  <c r="E335" i="1"/>
  <c r="F335" i="1"/>
  <c r="G335" i="1"/>
  <c r="H335" i="1"/>
  <c r="I335" i="1"/>
  <c r="J335" i="1"/>
  <c r="K335" i="1"/>
  <c r="L335" i="1"/>
  <c r="M335" i="1"/>
  <c r="N335" i="1"/>
  <c r="O335" i="1"/>
  <c r="B335" i="1"/>
  <c r="C321" i="1"/>
  <c r="D321" i="1"/>
  <c r="E321" i="1"/>
  <c r="F321" i="1"/>
  <c r="G321" i="1"/>
  <c r="H321" i="1"/>
  <c r="I321" i="1"/>
  <c r="J321" i="1"/>
  <c r="K321" i="1"/>
  <c r="L321" i="1"/>
  <c r="M321" i="1"/>
  <c r="N321" i="1"/>
  <c r="O321" i="1"/>
  <c r="B321" i="1"/>
  <c r="C308" i="1"/>
  <c r="D308" i="1"/>
  <c r="E308" i="1"/>
  <c r="F308" i="1"/>
  <c r="G308" i="1"/>
  <c r="H308" i="1"/>
  <c r="I308" i="1"/>
  <c r="J308" i="1"/>
  <c r="K308" i="1"/>
  <c r="L308" i="1"/>
  <c r="M308" i="1"/>
  <c r="N308" i="1"/>
  <c r="O308" i="1"/>
  <c r="B308" i="1"/>
  <c r="C301" i="1"/>
  <c r="D301" i="1"/>
  <c r="E301" i="1"/>
  <c r="F301" i="1"/>
  <c r="G301" i="1"/>
  <c r="H301" i="1"/>
  <c r="I301" i="1"/>
  <c r="J301" i="1"/>
  <c r="K301" i="1"/>
  <c r="O301" i="1"/>
  <c r="B301" i="1"/>
  <c r="C295" i="1"/>
  <c r="D295" i="1"/>
  <c r="E295" i="1"/>
  <c r="F295" i="1"/>
  <c r="G295" i="1"/>
  <c r="H295" i="1"/>
  <c r="I295" i="1"/>
  <c r="J295" i="1"/>
  <c r="K295" i="1"/>
  <c r="L295" i="1"/>
  <c r="M295" i="1"/>
  <c r="N295" i="1"/>
  <c r="O295" i="1"/>
  <c r="B295" i="1"/>
  <c r="C286" i="1"/>
  <c r="D286" i="1"/>
  <c r="E286" i="1"/>
  <c r="F286" i="1"/>
  <c r="G286" i="1"/>
  <c r="H286" i="1"/>
  <c r="I286" i="1"/>
  <c r="J286" i="1"/>
  <c r="K286" i="1"/>
  <c r="L286" i="1"/>
  <c r="M286" i="1"/>
  <c r="N286" i="1"/>
  <c r="O286" i="1"/>
  <c r="B286" i="1"/>
  <c r="C277" i="1"/>
  <c r="D277" i="1"/>
  <c r="E277" i="1"/>
  <c r="F277" i="1"/>
  <c r="G277" i="1"/>
  <c r="H277" i="1"/>
  <c r="I277" i="1"/>
  <c r="J277" i="1"/>
  <c r="K277" i="1"/>
  <c r="L277" i="1"/>
  <c r="M277" i="1"/>
  <c r="N277" i="1"/>
  <c r="O277" i="1"/>
  <c r="B277" i="1"/>
  <c r="C257" i="1"/>
  <c r="D257" i="1"/>
  <c r="E257" i="1"/>
  <c r="F257" i="1"/>
  <c r="G257" i="1"/>
  <c r="H257" i="1"/>
  <c r="I257" i="1"/>
  <c r="J257" i="1"/>
  <c r="K257" i="1"/>
  <c r="L257" i="1"/>
  <c r="M257" i="1"/>
  <c r="N257" i="1"/>
  <c r="O257" i="1"/>
  <c r="B257" i="1"/>
  <c r="C247" i="1"/>
  <c r="D247" i="1"/>
  <c r="E247" i="1"/>
  <c r="F247" i="1"/>
  <c r="G247" i="1"/>
  <c r="H247" i="1"/>
  <c r="I247" i="1"/>
  <c r="J247" i="1"/>
  <c r="K247" i="1"/>
  <c r="L247" i="1"/>
  <c r="M247" i="1"/>
  <c r="N247" i="1"/>
  <c r="O247" i="1"/>
  <c r="B247" i="1"/>
  <c r="C237" i="1"/>
  <c r="D237" i="1"/>
  <c r="E237" i="1"/>
  <c r="F237" i="1"/>
  <c r="G237" i="1"/>
  <c r="H237" i="1"/>
  <c r="I237" i="1"/>
  <c r="J237" i="1"/>
  <c r="K237" i="1"/>
  <c r="L237" i="1"/>
  <c r="M237" i="1"/>
  <c r="N237" i="1"/>
  <c r="O237" i="1"/>
  <c r="B237" i="1"/>
  <c r="P416" i="1" l="1"/>
  <c r="P433" i="1"/>
  <c r="M314" i="1"/>
  <c r="I314" i="1"/>
  <c r="P308" i="1"/>
  <c r="J387" i="1"/>
  <c r="F387" i="1"/>
  <c r="P335" i="1"/>
  <c r="P362" i="1"/>
  <c r="P374" i="1"/>
  <c r="P407" i="1"/>
  <c r="E314" i="1"/>
  <c r="N387" i="1"/>
  <c r="P237" i="1"/>
  <c r="P257" i="1"/>
  <c r="P286" i="1"/>
  <c r="P301" i="1"/>
  <c r="P321" i="1"/>
  <c r="P340" i="1"/>
  <c r="P368" i="1"/>
  <c r="P380" i="1"/>
  <c r="P425" i="1"/>
  <c r="P247" i="1"/>
  <c r="P277" i="1"/>
  <c r="P295" i="1"/>
  <c r="M387" i="1"/>
  <c r="I387" i="1"/>
  <c r="E387" i="1"/>
  <c r="E440" i="1" s="1"/>
  <c r="B314" i="1"/>
  <c r="H314" i="1"/>
  <c r="O314" i="1"/>
  <c r="K314" i="1"/>
  <c r="G314" i="1"/>
  <c r="C314" i="1"/>
  <c r="B387" i="1"/>
  <c r="L387" i="1"/>
  <c r="H387" i="1"/>
  <c r="D387" i="1"/>
  <c r="L314" i="1"/>
  <c r="D314" i="1"/>
  <c r="N314" i="1"/>
  <c r="J314" i="1"/>
  <c r="F314" i="1"/>
  <c r="O387" i="1"/>
  <c r="K387" i="1"/>
  <c r="G387" i="1"/>
  <c r="C387" i="1"/>
  <c r="N472" i="1"/>
  <c r="J472" i="1"/>
  <c r="F472" i="1"/>
  <c r="O472" i="1"/>
  <c r="K472" i="1"/>
  <c r="G472" i="1"/>
  <c r="C472" i="1"/>
  <c r="F568" i="1"/>
  <c r="M568" i="1"/>
  <c r="I568" i="1"/>
  <c r="E568" i="1"/>
  <c r="N568" i="1"/>
  <c r="J568" i="1"/>
  <c r="B568" i="1"/>
  <c r="L568" i="1"/>
  <c r="H568" i="1"/>
  <c r="D568" i="1"/>
  <c r="O568" i="1"/>
  <c r="K568" i="1"/>
  <c r="G568" i="1"/>
  <c r="C568" i="1"/>
  <c r="M472" i="1"/>
  <c r="I472" i="1"/>
  <c r="E472" i="1"/>
  <c r="B472" i="1"/>
  <c r="L472" i="1"/>
  <c r="H472" i="1"/>
  <c r="D472" i="1"/>
  <c r="O491" i="1"/>
  <c r="K491" i="1"/>
  <c r="G491" i="1"/>
  <c r="C491" i="1"/>
  <c r="M491" i="1"/>
  <c r="I491" i="1"/>
  <c r="E491" i="1"/>
  <c r="N491" i="1"/>
  <c r="J491" i="1"/>
  <c r="F491" i="1"/>
  <c r="B491" i="1"/>
  <c r="L491" i="1"/>
  <c r="H491" i="1"/>
  <c r="D491" i="1"/>
  <c r="C218" i="1"/>
  <c r="D218" i="1"/>
  <c r="E218" i="1"/>
  <c r="F218" i="1"/>
  <c r="G218" i="1"/>
  <c r="H218" i="1"/>
  <c r="I218" i="1"/>
  <c r="J218" i="1"/>
  <c r="K218" i="1"/>
  <c r="L218" i="1"/>
  <c r="M218" i="1"/>
  <c r="N218" i="1"/>
  <c r="O218" i="1"/>
  <c r="B218" i="1"/>
  <c r="C212" i="1"/>
  <c r="D212" i="1"/>
  <c r="E212" i="1"/>
  <c r="F212" i="1"/>
  <c r="G212" i="1"/>
  <c r="H212" i="1"/>
  <c r="I212" i="1"/>
  <c r="J212" i="1"/>
  <c r="K212" i="1"/>
  <c r="L212" i="1"/>
  <c r="M212" i="1"/>
  <c r="N212" i="1"/>
  <c r="O212" i="1"/>
  <c r="B212" i="1"/>
  <c r="C206" i="1"/>
  <c r="D206" i="1"/>
  <c r="E206" i="1"/>
  <c r="F206" i="1"/>
  <c r="G206" i="1"/>
  <c r="H206" i="1"/>
  <c r="I206" i="1"/>
  <c r="J206" i="1"/>
  <c r="K206" i="1"/>
  <c r="L206" i="1"/>
  <c r="M206" i="1"/>
  <c r="N206" i="1"/>
  <c r="O206" i="1"/>
  <c r="B206" i="1"/>
  <c r="C199" i="1"/>
  <c r="D199" i="1"/>
  <c r="E199" i="1"/>
  <c r="F199" i="1"/>
  <c r="G199" i="1"/>
  <c r="H199" i="1"/>
  <c r="I199" i="1"/>
  <c r="J199" i="1"/>
  <c r="K199" i="1"/>
  <c r="L199" i="1"/>
  <c r="M199" i="1"/>
  <c r="N199" i="1"/>
  <c r="O199" i="1"/>
  <c r="B199" i="1"/>
  <c r="C192" i="1"/>
  <c r="D192" i="1"/>
  <c r="E192" i="1"/>
  <c r="F192" i="1"/>
  <c r="G192" i="1"/>
  <c r="H192" i="1"/>
  <c r="I192" i="1"/>
  <c r="J192" i="1"/>
  <c r="K192" i="1"/>
  <c r="L192" i="1"/>
  <c r="M192" i="1"/>
  <c r="N192" i="1"/>
  <c r="O192" i="1"/>
  <c r="B192" i="1"/>
  <c r="Q218" i="1" l="1"/>
  <c r="E556" i="1"/>
  <c r="Q192" i="1"/>
  <c r="Q206" i="1"/>
  <c r="I556" i="1"/>
  <c r="G440" i="1"/>
  <c r="C440" i="1"/>
  <c r="J440" i="1"/>
  <c r="J565" i="1" s="1"/>
  <c r="K440" i="1"/>
  <c r="H440" i="1"/>
  <c r="H565" i="1" s="1"/>
  <c r="B440" i="1"/>
  <c r="N440" i="1"/>
  <c r="N565" i="1" s="1"/>
  <c r="F440" i="1"/>
  <c r="F565" i="1" s="1"/>
  <c r="M440" i="1"/>
  <c r="M565" i="1" s="1"/>
  <c r="O440" i="1"/>
  <c r="D440" i="1"/>
  <c r="D565" i="1" s="1"/>
  <c r="L440" i="1"/>
  <c r="I440" i="1"/>
  <c r="I565" i="1" s="1"/>
  <c r="M556" i="1"/>
  <c r="Q314" i="1"/>
  <c r="Q199" i="1"/>
  <c r="Q212" i="1"/>
  <c r="P314" i="1"/>
  <c r="B556" i="1"/>
  <c r="Q387" i="1"/>
  <c r="P387" i="1"/>
  <c r="C497" i="1"/>
  <c r="C566" i="1" s="1"/>
  <c r="D556" i="1"/>
  <c r="J556" i="1"/>
  <c r="C565" i="1"/>
  <c r="C556" i="1"/>
  <c r="H556" i="1"/>
  <c r="K556" i="1"/>
  <c r="F556" i="1"/>
  <c r="L565" i="1"/>
  <c r="L556" i="1"/>
  <c r="O556" i="1"/>
  <c r="N556" i="1"/>
  <c r="G556" i="1"/>
  <c r="K565" i="1"/>
  <c r="O565" i="1"/>
  <c r="B565" i="1"/>
  <c r="G223" i="1"/>
  <c r="G564" i="1" s="1"/>
  <c r="M497" i="1"/>
  <c r="M566" i="1" s="1"/>
  <c r="H497" i="1"/>
  <c r="H566" i="1" s="1"/>
  <c r="E565" i="1"/>
  <c r="E497" i="1"/>
  <c r="E566" i="1" s="1"/>
  <c r="B497" i="1"/>
  <c r="B566" i="1" s="1"/>
  <c r="K497" i="1"/>
  <c r="K566" i="1" s="1"/>
  <c r="G565" i="1"/>
  <c r="F497" i="1"/>
  <c r="F566" i="1" s="1"/>
  <c r="O497" i="1"/>
  <c r="O566" i="1" s="1"/>
  <c r="J497" i="1"/>
  <c r="J566" i="1" s="1"/>
  <c r="L497" i="1"/>
  <c r="L566" i="1" s="1"/>
  <c r="N497" i="1"/>
  <c r="N566" i="1" s="1"/>
  <c r="D497" i="1"/>
  <c r="D566" i="1" s="1"/>
  <c r="I497" i="1"/>
  <c r="I566" i="1" s="1"/>
  <c r="G497" i="1"/>
  <c r="G566" i="1" s="1"/>
  <c r="N223" i="1"/>
  <c r="N564" i="1" s="1"/>
  <c r="J223" i="1"/>
  <c r="J564" i="1" s="1"/>
  <c r="F223" i="1"/>
  <c r="F564" i="1" s="1"/>
  <c r="B223" i="1"/>
  <c r="L223" i="1"/>
  <c r="L564" i="1" s="1"/>
  <c r="H223" i="1"/>
  <c r="H564" i="1" s="1"/>
  <c r="D223" i="1"/>
  <c r="D564" i="1" s="1"/>
  <c r="I223" i="1"/>
  <c r="I564" i="1" s="1"/>
  <c r="E223" i="1"/>
  <c r="E564" i="1" s="1"/>
  <c r="O223" i="1"/>
  <c r="O564" i="1" s="1"/>
  <c r="K223" i="1"/>
  <c r="K564" i="1" s="1"/>
  <c r="C223" i="1"/>
  <c r="C564" i="1" s="1"/>
  <c r="M223" i="1"/>
  <c r="M564" i="1" s="1"/>
  <c r="C161" i="1"/>
  <c r="D161" i="1"/>
  <c r="E161" i="1"/>
  <c r="F161" i="1"/>
  <c r="G161" i="1"/>
  <c r="H161" i="1"/>
  <c r="I161" i="1"/>
  <c r="J161" i="1"/>
  <c r="K161" i="1"/>
  <c r="L161" i="1"/>
  <c r="M161" i="1"/>
  <c r="N161" i="1"/>
  <c r="O161" i="1"/>
  <c r="B161" i="1"/>
  <c r="C155" i="1"/>
  <c r="D155" i="1"/>
  <c r="E155" i="1"/>
  <c r="F155" i="1"/>
  <c r="G155" i="1"/>
  <c r="H155" i="1"/>
  <c r="I155" i="1"/>
  <c r="J155" i="1"/>
  <c r="K155" i="1"/>
  <c r="L155" i="1"/>
  <c r="M155" i="1"/>
  <c r="N155" i="1"/>
  <c r="O155" i="1"/>
  <c r="B155" i="1"/>
  <c r="C142" i="1"/>
  <c r="D142" i="1"/>
  <c r="E142" i="1"/>
  <c r="F142" i="1"/>
  <c r="G142" i="1"/>
  <c r="H142" i="1"/>
  <c r="I142" i="1"/>
  <c r="J142" i="1"/>
  <c r="K142" i="1"/>
  <c r="L142" i="1"/>
  <c r="M142" i="1"/>
  <c r="N142" i="1"/>
  <c r="O142" i="1"/>
  <c r="B142" i="1"/>
  <c r="C136" i="1"/>
  <c r="D136" i="1"/>
  <c r="E136" i="1"/>
  <c r="F136" i="1"/>
  <c r="G136" i="1"/>
  <c r="H136" i="1"/>
  <c r="I136" i="1"/>
  <c r="J136" i="1"/>
  <c r="K136" i="1"/>
  <c r="L136" i="1"/>
  <c r="M136" i="1"/>
  <c r="N136" i="1"/>
  <c r="O136" i="1"/>
  <c r="B136" i="1"/>
  <c r="C130" i="1"/>
  <c r="D130" i="1"/>
  <c r="E130" i="1"/>
  <c r="F130" i="1"/>
  <c r="G130" i="1"/>
  <c r="H130" i="1"/>
  <c r="I130" i="1"/>
  <c r="J130" i="1"/>
  <c r="K130" i="1"/>
  <c r="L130" i="1"/>
  <c r="M130" i="1"/>
  <c r="N130" i="1"/>
  <c r="O130" i="1"/>
  <c r="B130" i="1"/>
  <c r="C124" i="1"/>
  <c r="D124" i="1"/>
  <c r="E124" i="1"/>
  <c r="F124" i="1"/>
  <c r="G124" i="1"/>
  <c r="H124" i="1"/>
  <c r="I124" i="1"/>
  <c r="J124" i="1"/>
  <c r="K124" i="1"/>
  <c r="L124" i="1"/>
  <c r="M124" i="1"/>
  <c r="N124" i="1"/>
  <c r="O124" i="1"/>
  <c r="B124" i="1"/>
  <c r="C118" i="1"/>
  <c r="D118" i="1"/>
  <c r="E118" i="1"/>
  <c r="F118" i="1"/>
  <c r="G118" i="1"/>
  <c r="H118" i="1"/>
  <c r="I118" i="1"/>
  <c r="J118" i="1"/>
  <c r="K118" i="1"/>
  <c r="L118" i="1"/>
  <c r="M118" i="1"/>
  <c r="N118" i="1"/>
  <c r="O118" i="1"/>
  <c r="B118" i="1"/>
  <c r="C112" i="1"/>
  <c r="D112" i="1"/>
  <c r="E112" i="1"/>
  <c r="F112" i="1"/>
  <c r="G112" i="1"/>
  <c r="H112" i="1"/>
  <c r="I112" i="1"/>
  <c r="J112" i="1"/>
  <c r="K112" i="1"/>
  <c r="L112" i="1"/>
  <c r="M112" i="1"/>
  <c r="N112" i="1"/>
  <c r="O112" i="1"/>
  <c r="B112" i="1"/>
  <c r="C106" i="1"/>
  <c r="D106" i="1"/>
  <c r="E106" i="1"/>
  <c r="F106" i="1"/>
  <c r="G106" i="1"/>
  <c r="H106" i="1"/>
  <c r="I106" i="1"/>
  <c r="J106" i="1"/>
  <c r="K106" i="1"/>
  <c r="L106" i="1"/>
  <c r="M106" i="1"/>
  <c r="N106" i="1"/>
  <c r="O106" i="1"/>
  <c r="B106" i="1"/>
  <c r="C100" i="1"/>
  <c r="D100" i="1"/>
  <c r="E100" i="1"/>
  <c r="F100" i="1"/>
  <c r="G100" i="1"/>
  <c r="H100" i="1"/>
  <c r="I100" i="1"/>
  <c r="J100" i="1"/>
  <c r="K100" i="1"/>
  <c r="L100" i="1"/>
  <c r="M100" i="1"/>
  <c r="N100" i="1"/>
  <c r="O100" i="1"/>
  <c r="B100" i="1"/>
  <c r="C94" i="1"/>
  <c r="D94" i="1"/>
  <c r="E94" i="1"/>
  <c r="F94" i="1"/>
  <c r="G94" i="1"/>
  <c r="H94" i="1"/>
  <c r="I94" i="1"/>
  <c r="J94" i="1"/>
  <c r="K94" i="1"/>
  <c r="L94" i="1"/>
  <c r="M94" i="1"/>
  <c r="N94" i="1"/>
  <c r="B94" i="1"/>
  <c r="C83" i="1"/>
  <c r="D83" i="1"/>
  <c r="E83" i="1"/>
  <c r="F83" i="1"/>
  <c r="G83" i="1"/>
  <c r="H83" i="1"/>
  <c r="I83" i="1"/>
  <c r="J83" i="1"/>
  <c r="K83" i="1"/>
  <c r="L83" i="1"/>
  <c r="M83" i="1"/>
  <c r="N83" i="1"/>
  <c r="B83" i="1"/>
  <c r="C75" i="1"/>
  <c r="D75" i="1"/>
  <c r="E75" i="1"/>
  <c r="F75" i="1"/>
  <c r="G75" i="1"/>
  <c r="H75" i="1"/>
  <c r="I75" i="1"/>
  <c r="J75" i="1"/>
  <c r="K75" i="1"/>
  <c r="L75" i="1"/>
  <c r="M75" i="1"/>
  <c r="N75" i="1"/>
  <c r="B75" i="1"/>
  <c r="C69" i="1"/>
  <c r="D69" i="1"/>
  <c r="E69" i="1"/>
  <c r="F69" i="1"/>
  <c r="G69" i="1"/>
  <c r="H69" i="1"/>
  <c r="I69" i="1"/>
  <c r="J69" i="1"/>
  <c r="K69" i="1"/>
  <c r="L69" i="1"/>
  <c r="M69" i="1"/>
  <c r="N69" i="1"/>
  <c r="B69" i="1"/>
  <c r="C63" i="1"/>
  <c r="D63" i="1"/>
  <c r="E63" i="1"/>
  <c r="F63" i="1"/>
  <c r="G63" i="1"/>
  <c r="H63" i="1"/>
  <c r="I63" i="1"/>
  <c r="J63" i="1"/>
  <c r="K63" i="1"/>
  <c r="L63" i="1"/>
  <c r="M63" i="1"/>
  <c r="N63" i="1"/>
  <c r="B63" i="1"/>
  <c r="C56" i="1"/>
  <c r="D56" i="1"/>
  <c r="E56" i="1"/>
  <c r="F56" i="1"/>
  <c r="H56" i="1"/>
  <c r="I56" i="1"/>
  <c r="J56" i="1"/>
  <c r="K56" i="1"/>
  <c r="L56" i="1"/>
  <c r="M56" i="1"/>
  <c r="N56" i="1"/>
  <c r="O56" i="1"/>
  <c r="Q223" i="1" l="1"/>
  <c r="Q83" i="1"/>
  <c r="Q106" i="1"/>
  <c r="Q118" i="1"/>
  <c r="Q130" i="1"/>
  <c r="Q142" i="1"/>
  <c r="N166" i="1"/>
  <c r="J166" i="1"/>
  <c r="F166" i="1"/>
  <c r="F550" i="1" s="1"/>
  <c r="Q161" i="1"/>
  <c r="M166" i="1"/>
  <c r="I166" i="1"/>
  <c r="E166" i="1"/>
  <c r="E550" i="1" s="1"/>
  <c r="Q63" i="1"/>
  <c r="Q94" i="1"/>
  <c r="Q69" i="1"/>
  <c r="Q100" i="1"/>
  <c r="Q112" i="1"/>
  <c r="Q124" i="1"/>
  <c r="Q136" i="1"/>
  <c r="Q155" i="1"/>
  <c r="B166" i="1"/>
  <c r="L166" i="1"/>
  <c r="L550" i="1" s="1"/>
  <c r="H166" i="1"/>
  <c r="D166" i="1"/>
  <c r="D550" i="1" s="1"/>
  <c r="Q75" i="1"/>
  <c r="O166" i="1"/>
  <c r="O550" i="1" s="1"/>
  <c r="K166" i="1"/>
  <c r="K550" i="1" s="1"/>
  <c r="G166" i="1"/>
  <c r="G550" i="1" s="1"/>
  <c r="C166" i="1"/>
  <c r="C550" i="1" s="1"/>
  <c r="B564" i="1"/>
  <c r="P223" i="1"/>
  <c r="H550" i="1"/>
  <c r="N550" i="1"/>
  <c r="J550" i="1"/>
  <c r="M550" i="1"/>
  <c r="I550" i="1"/>
  <c r="B56" i="1"/>
  <c r="Q56" i="1" s="1"/>
  <c r="C48" i="1"/>
  <c r="D48" i="1"/>
  <c r="E48" i="1"/>
  <c r="F48" i="1"/>
  <c r="H48" i="1"/>
  <c r="I48" i="1"/>
  <c r="J48" i="1"/>
  <c r="K48" i="1"/>
  <c r="L48" i="1"/>
  <c r="M48" i="1"/>
  <c r="N48" i="1"/>
  <c r="O48" i="1"/>
  <c r="B48" i="1"/>
  <c r="C42" i="1"/>
  <c r="D42" i="1"/>
  <c r="E42" i="1"/>
  <c r="F42" i="1"/>
  <c r="G42" i="1"/>
  <c r="H42" i="1"/>
  <c r="I42" i="1"/>
  <c r="J42" i="1"/>
  <c r="K42" i="1"/>
  <c r="L42" i="1"/>
  <c r="M42" i="1"/>
  <c r="N42" i="1"/>
  <c r="O42" i="1"/>
  <c r="B42" i="1"/>
  <c r="C36" i="1"/>
  <c r="D36" i="1"/>
  <c r="E36" i="1"/>
  <c r="F36" i="1"/>
  <c r="G36" i="1"/>
  <c r="H36" i="1"/>
  <c r="I36" i="1"/>
  <c r="J36" i="1"/>
  <c r="K36" i="1"/>
  <c r="L36" i="1"/>
  <c r="M36" i="1"/>
  <c r="N36" i="1"/>
  <c r="O36" i="1"/>
  <c r="B36" i="1"/>
  <c r="C29" i="1"/>
  <c r="D29" i="1"/>
  <c r="E29" i="1"/>
  <c r="F29" i="1"/>
  <c r="H29" i="1"/>
  <c r="I29" i="1"/>
  <c r="J29" i="1"/>
  <c r="K29" i="1"/>
  <c r="L29" i="1"/>
  <c r="M29" i="1"/>
  <c r="N29" i="1"/>
  <c r="O29" i="1"/>
  <c r="B29" i="1"/>
  <c r="F147" i="1" l="1"/>
  <c r="F172" i="1" s="1"/>
  <c r="Q166" i="1"/>
  <c r="L147" i="1"/>
  <c r="L172" i="1" s="1"/>
  <c r="L562" i="1" s="1"/>
  <c r="H147" i="1"/>
  <c r="H172" i="1" s="1"/>
  <c r="H562" i="1" s="1"/>
  <c r="Q48" i="1"/>
  <c r="E147" i="1"/>
  <c r="E172" i="1" s="1"/>
  <c r="E562" i="1" s="1"/>
  <c r="O147" i="1"/>
  <c r="K147" i="1"/>
  <c r="Q36" i="1"/>
  <c r="N147" i="1"/>
  <c r="N172" i="1" s="1"/>
  <c r="J147" i="1"/>
  <c r="J172" i="1" s="1"/>
  <c r="G147" i="1"/>
  <c r="G172" i="1" s="1"/>
  <c r="G562" i="1" s="1"/>
  <c r="M147" i="1"/>
  <c r="I147" i="1"/>
  <c r="I172" i="1" s="1"/>
  <c r="I562" i="1" s="1"/>
  <c r="D147" i="1"/>
  <c r="D172" i="1" s="1"/>
  <c r="D562" i="1" s="1"/>
  <c r="P166" i="1"/>
  <c r="B550" i="1"/>
  <c r="Q42" i="1"/>
  <c r="Q29" i="1"/>
  <c r="B147" i="1"/>
  <c r="B172" i="1" s="1"/>
  <c r="C147" i="1"/>
  <c r="C172" i="1" s="1"/>
  <c r="O172" i="1"/>
  <c r="K172" i="1"/>
  <c r="M172" i="1"/>
  <c r="M562" i="1" s="1"/>
  <c r="Q147" i="1" l="1"/>
  <c r="P172" i="1"/>
  <c r="B562" i="1"/>
  <c r="B570" i="1" s="1"/>
  <c r="P147" i="1"/>
  <c r="K228" i="1"/>
  <c r="K562" i="1"/>
  <c r="N562" i="1"/>
  <c r="N570" i="1" s="1"/>
  <c r="C228" i="1"/>
  <c r="C562" i="1"/>
  <c r="C570" i="1" s="1"/>
  <c r="F228" i="1"/>
  <c r="F562" i="1"/>
  <c r="F570" i="1" s="1"/>
  <c r="J562" i="1"/>
  <c r="J570" i="1" s="1"/>
  <c r="O228" i="1"/>
  <c r="O562" i="1"/>
  <c r="O570" i="1" s="1"/>
  <c r="N228" i="1"/>
  <c r="J228" i="1"/>
  <c r="K570" i="1"/>
  <c r="I228" i="1"/>
  <c r="I570" i="1"/>
  <c r="L228" i="1"/>
  <c r="L570" i="1"/>
  <c r="M228" i="1"/>
  <c r="M570" i="1"/>
  <c r="B228" i="1"/>
  <c r="G228" i="1"/>
  <c r="G570" i="1"/>
  <c r="D228" i="1"/>
  <c r="D570" i="1"/>
  <c r="E228" i="1"/>
  <c r="E570" i="1"/>
  <c r="H228" i="1"/>
  <c r="H570" i="1"/>
  <c r="P228" i="1" l="1"/>
  <c r="B577" i="1"/>
</calcChain>
</file>

<file path=xl/sharedStrings.xml><?xml version="1.0" encoding="utf-8"?>
<sst xmlns="http://schemas.openxmlformats.org/spreadsheetml/2006/main" count="1823" uniqueCount="148">
  <si>
    <t>ZESTAWIENIE POWIERZCHNI DO UTRZYMANIA PORZĄDKÓW</t>
  </si>
  <si>
    <t xml:space="preserve">  </t>
  </si>
  <si>
    <t xml:space="preserve">            </t>
  </si>
  <si>
    <t>Wykaz powierzchni budynków do utrzymania porzadków</t>
  </si>
  <si>
    <t>OSPG DUSZNIKI ZDRÓJ</t>
  </si>
  <si>
    <t>lokalizacja powierzchni</t>
  </si>
  <si>
    <t>Powierzchnia korytarzy i klatek m2</t>
  </si>
  <si>
    <t>Powierzchnia toalet (terakota) m2</t>
  </si>
  <si>
    <t>Powierzchnia ścian
(lamperia, panele, itp.) m2</t>
  </si>
  <si>
    <t>Powierzchnia okien</t>
  </si>
  <si>
    <t>Powierzchnia  drzwi</t>
  </si>
  <si>
    <t>wykładziny dywanowe</t>
  </si>
  <si>
    <t>panele podłogowe</t>
  </si>
  <si>
    <t>terakota/beton</t>
  </si>
  <si>
    <t>podłogi PCV</t>
  </si>
  <si>
    <t>Zasłony</t>
  </si>
  <si>
    <t>Firany</t>
  </si>
  <si>
    <t>Rolety</t>
  </si>
  <si>
    <t>Żaluzje</t>
  </si>
  <si>
    <t>Wertikale</t>
  </si>
  <si>
    <t>m2</t>
  </si>
  <si>
    <t>piwnica</t>
  </si>
  <si>
    <t>parter</t>
  </si>
  <si>
    <t>I piętro</t>
  </si>
  <si>
    <t>RAZEM</t>
  </si>
  <si>
    <t>poddasze</t>
  </si>
  <si>
    <t>II piętro</t>
  </si>
  <si>
    <t>III pietro</t>
  </si>
  <si>
    <t>IV piętro</t>
  </si>
  <si>
    <t>piętro</t>
  </si>
  <si>
    <t>OGÓŁEM KOMPLEKS 4333</t>
  </si>
  <si>
    <t xml:space="preserve">Powierzchnia ścian m2
(lamperia, panele, itp.) </t>
  </si>
  <si>
    <t xml:space="preserve">KOMPLEKS 7780,  Zieleniec </t>
  </si>
  <si>
    <t>OGÓŁEM KOMPLEKS 7780</t>
  </si>
  <si>
    <t>przyziemie</t>
  </si>
  <si>
    <t>KOMPLEKS 5571,  Ostra Góra</t>
  </si>
  <si>
    <t>pietro</t>
  </si>
  <si>
    <t xml:space="preserve">KOMPLEKS 2388, ul. Walecznych nr. 59 </t>
  </si>
  <si>
    <t>JEDNOSTKA WOJSKOWA 4161 W Kłodzku</t>
  </si>
  <si>
    <t xml:space="preserve">OGÓŁEM ZA JW. 4161 </t>
  </si>
  <si>
    <t>GRUPA ZABEZPIECZENIA 2 WOG</t>
  </si>
  <si>
    <t>PARAFIA WOJSKOWA W KŁODZKU</t>
  </si>
  <si>
    <t>WĘZEŁ ŁĄCZNOŚCI W KŁODZKU</t>
  </si>
  <si>
    <t>OGÓŁEM KOMPLEKS  2388</t>
  </si>
  <si>
    <t xml:space="preserve">KOMPLEKS 2390, ul. Walecznych nr. 59 </t>
  </si>
  <si>
    <t xml:space="preserve">OGÓŁEM ZA GRUPĘ ZABEZPIECZENIA </t>
  </si>
  <si>
    <t>OGÓŁEM KOMPLEKS 2390</t>
  </si>
  <si>
    <t xml:space="preserve">KOMPLEKS 2389, ul. Walecznych nr. 28 </t>
  </si>
  <si>
    <t>OGÓŁEM KOMPLEKS 2389</t>
  </si>
  <si>
    <t>KOMPLEKS 8682, ul. Wyspiańskiego 2L</t>
  </si>
  <si>
    <t>OGÓŁEM KOMPLEKS 8682</t>
  </si>
  <si>
    <t>RAZEM SOI W KŁODZKU</t>
  </si>
  <si>
    <t>K-4333</t>
  </si>
  <si>
    <t>K-7780</t>
  </si>
  <si>
    <t>K-5571</t>
  </si>
  <si>
    <t>K-2388</t>
  </si>
  <si>
    <t>K-2390</t>
  </si>
  <si>
    <t>K-2389</t>
  </si>
  <si>
    <t>K-8682</t>
  </si>
  <si>
    <t>OGÓŁEM</t>
  </si>
  <si>
    <t>UWAGA:</t>
  </si>
  <si>
    <t xml:space="preserve">Zamawiający podaje powierzchnie okien i drzwi oraz powierzchnie zmywalne ścian </t>
  </si>
  <si>
    <t xml:space="preserve">wyłącznie informacyjnie w celu umożliwienia właściwej wyceny 1 m2 powierzchni wewnetrznej </t>
  </si>
  <si>
    <t>wskazanej w formularzu cenowym.</t>
  </si>
  <si>
    <t>BUDYNEK NR 23, zakres "D"</t>
  </si>
  <si>
    <t>BUDYNEK NR 24, zakres "D"</t>
  </si>
  <si>
    <t>BUDYNEK NR 74, zakres "D"</t>
  </si>
  <si>
    <t>BUDYNEK NR 8, zakres "C"</t>
  </si>
  <si>
    <t>Sekcja Obsługi Infrastruktury w Kłodzku</t>
  </si>
  <si>
    <t>CZĘŚĆ BUDYNKU  NR 3, zakres "B"</t>
  </si>
  <si>
    <t xml:space="preserve">CZĘŚĆ BUDYNKU  NR 7, zakres "A" </t>
  </si>
  <si>
    <t xml:space="preserve">OGÓŁEM ZA GRUPĘ ZABEZPIECZENIA 2 WOG-K2388 </t>
  </si>
  <si>
    <t>RAZEM  OSPG ZA KOMPLEKSY 4333, 5571, 7780</t>
  </si>
  <si>
    <t>CZĘŚĆ BUDYNKU  NR 1, zakres "A"</t>
  </si>
  <si>
    <t xml:space="preserve">                                              </t>
  </si>
  <si>
    <t>OGÓŁEM OSPG DUSZNIKI ZDRÓJ-K 4333</t>
  </si>
  <si>
    <t>OGÓŁEM GRUPA ZABEZPIECZENIA 2 WOG-K 4333</t>
  </si>
  <si>
    <t>PLACÓWKA ŻANDARMERII WOJSKOWEJ</t>
  </si>
  <si>
    <t>ZAŁĄCZNIK NR 2</t>
  </si>
  <si>
    <t>OGÓŁEM KOMPLEKS NR   5571</t>
  </si>
  <si>
    <t>stołowka</t>
  </si>
  <si>
    <t>BUDYNEK NR 1, zakres "A/B"</t>
  </si>
  <si>
    <t>CZĘŚĆ BUDYNKU NR 4, zakres "A" zrobione</t>
  </si>
  <si>
    <t>Powierzchnia toalet, łażni,  umywalni (terakota, ściany zmywalne ) m2</t>
  </si>
  <si>
    <t xml:space="preserve">BUDYNEK NR 1 , zakres "A" </t>
  </si>
  <si>
    <t xml:space="preserve">BUDYNEK NR 2, zakres "A" </t>
  </si>
  <si>
    <t xml:space="preserve">BUDYNEK NR 3, zakres "A" </t>
  </si>
  <si>
    <t xml:space="preserve">BUDYNEK NR  4, zakres "D"  </t>
  </si>
  <si>
    <t xml:space="preserve">BUDYNEK NR  5, zakres "A" </t>
  </si>
  <si>
    <t xml:space="preserve">BUDYNEK NR 6, zakres "A" </t>
  </si>
  <si>
    <t xml:space="preserve">BUDYNEK NR 8, zakres "A"  </t>
  </si>
  <si>
    <t>BUDYNEK NR  9, zakres "A"</t>
  </si>
  <si>
    <t xml:space="preserve">BUDYNEK NR  10, zakres "A" </t>
  </si>
  <si>
    <t xml:space="preserve">BUDYNEK NR 11, zakres "A/B" </t>
  </si>
  <si>
    <t xml:space="preserve">BUDYNEK NR 17, zakres "A" </t>
  </si>
  <si>
    <t xml:space="preserve">BUDYNEK NR 28, zakres "A" </t>
  </si>
  <si>
    <t xml:space="preserve">BUDYNEK NR 29, zakres "A" </t>
  </si>
  <si>
    <t xml:space="preserve">BUDYNEK NR 30, zakres "A" </t>
  </si>
  <si>
    <t xml:space="preserve">BUDYNEK NR 32, zakres "A" </t>
  </si>
  <si>
    <t xml:space="preserve">BUDYNEK NR 34, zakres "A" </t>
  </si>
  <si>
    <t xml:space="preserve">BUDYNEK NR 35, zakres "A" </t>
  </si>
  <si>
    <t xml:space="preserve">BUDYNEK NR  21  zakres "F" </t>
  </si>
  <si>
    <t xml:space="preserve">BUDYNEK NR  22 zakres "D" </t>
  </si>
  <si>
    <t xml:space="preserve">BUDYNEK NR 1, zakres "A" </t>
  </si>
  <si>
    <t xml:space="preserve">BUDYNEK NR 5, zakres "A/B" </t>
  </si>
  <si>
    <t xml:space="preserve">BUDYNEK NR  7, zakres "C" </t>
  </si>
  <si>
    <t xml:space="preserve">BUDYNEK NR 4, zakres "A" </t>
  </si>
  <si>
    <t xml:space="preserve">BUDYNEK NR 7, zakres "A"  </t>
  </si>
  <si>
    <t xml:space="preserve">BUDYNEK NR 8, zakres "A" </t>
  </si>
  <si>
    <t xml:space="preserve">BUDYNEK NR 11, zakres "D"   </t>
  </si>
  <si>
    <t xml:space="preserve">CZĘŚĆ  BUDYNKU NR 1, zakres "E", (Miejsce Udzielania Świadczeń Med)   </t>
  </si>
  <si>
    <t xml:space="preserve">CZĘŚĆ  BUDYNKU NR 4, zakres "A" </t>
  </si>
  <si>
    <t xml:space="preserve">CZĘŚĆ BUDYNKU NR 8, zakres "D" </t>
  </si>
  <si>
    <t xml:space="preserve">BUDYNEK NR 10, zakres "F" </t>
  </si>
  <si>
    <t xml:space="preserve">CZĘŚĆ BUDYNKU  NR 11, zakres "D" </t>
  </si>
  <si>
    <t>RAZEM GRUPA ZABEZPIECZENIA ZA KOMPLEKSY 2388,2390,4333</t>
  </si>
  <si>
    <r>
      <t xml:space="preserve">BUDYNEK NR 7, zakres "A" </t>
    </r>
    <r>
      <rPr>
        <b/>
        <sz val="12"/>
        <color rgb="FFFF0000"/>
        <rFont val="Times New Roman"/>
        <family val="1"/>
        <charset val="238"/>
      </rPr>
      <t xml:space="preserve"> </t>
    </r>
  </si>
  <si>
    <r>
      <t>BUDYNEK NR 31, zakres "A"</t>
    </r>
    <r>
      <rPr>
        <b/>
        <sz val="12"/>
        <color rgb="FFFF0000"/>
        <rFont val="Times New Roman"/>
        <family val="1"/>
        <charset val="238"/>
      </rPr>
      <t xml:space="preserve"> </t>
    </r>
  </si>
  <si>
    <r>
      <t>BUDYNEK NR 33, zakres "A"</t>
    </r>
    <r>
      <rPr>
        <b/>
        <sz val="12"/>
        <color rgb="FFFF0000"/>
        <rFont val="Times New Roman"/>
        <family val="1"/>
        <charset val="238"/>
      </rPr>
      <t xml:space="preserve"> </t>
    </r>
  </si>
  <si>
    <r>
      <t xml:space="preserve">CZĘŚĆ  BUDYNEK NR 1, zakres "E",  /ZZM/    </t>
    </r>
    <r>
      <rPr>
        <b/>
        <sz val="12"/>
        <color rgb="FFFF0000"/>
        <rFont val="Times New Roman"/>
        <family val="1"/>
        <charset val="238"/>
      </rPr>
      <t xml:space="preserve"> </t>
    </r>
  </si>
  <si>
    <r>
      <t>BUDYNEK NR 5, zakres "A"</t>
    </r>
    <r>
      <rPr>
        <b/>
        <sz val="12"/>
        <color rgb="FFFF0000"/>
        <rFont val="Times New Roman"/>
        <family val="1"/>
        <charset val="238"/>
      </rPr>
      <t xml:space="preserve"> </t>
    </r>
  </si>
  <si>
    <r>
      <t xml:space="preserve">BUDYNEK NR 6, zakres "A"   </t>
    </r>
    <r>
      <rPr>
        <b/>
        <sz val="12"/>
        <color rgb="FFFF0000"/>
        <rFont val="Times New Roman"/>
        <family val="1"/>
        <charset val="238"/>
      </rPr>
      <t xml:space="preserve"> </t>
    </r>
  </si>
  <si>
    <r>
      <t>BUDYNEK NR 27, zakres "A"</t>
    </r>
    <r>
      <rPr>
        <b/>
        <sz val="12"/>
        <color rgb="FFFF0000"/>
        <rFont val="Times New Roman"/>
        <family val="1"/>
        <charset val="238"/>
      </rPr>
      <t xml:space="preserve"> </t>
    </r>
  </si>
  <si>
    <r>
      <t>Powierzchnia pomieszczeń m</t>
    </r>
    <r>
      <rPr>
        <vertAlign val="superscript"/>
        <sz val="12"/>
        <rFont val="Times New Roman"/>
        <family val="1"/>
        <charset val="238"/>
      </rPr>
      <t>2</t>
    </r>
  </si>
  <si>
    <r>
      <t>Powierzchnia w m</t>
    </r>
    <r>
      <rPr>
        <vertAlign val="superscript"/>
        <sz val="12"/>
        <rFont val="Times New Roman"/>
        <family val="1"/>
        <charset val="238"/>
      </rPr>
      <t>2</t>
    </r>
  </si>
  <si>
    <r>
      <t>Powierzchnia pomieszczeń m</t>
    </r>
    <r>
      <rPr>
        <vertAlign val="superscript"/>
        <sz val="12"/>
        <color indexed="8"/>
        <rFont val="Times New Roman"/>
        <family val="1"/>
        <charset val="238"/>
      </rPr>
      <t>2</t>
    </r>
  </si>
  <si>
    <r>
      <t>Powierzchnia w m</t>
    </r>
    <r>
      <rPr>
        <vertAlign val="superscript"/>
        <sz val="12"/>
        <color indexed="8"/>
        <rFont val="Times New Roman"/>
        <family val="1"/>
        <charset val="238"/>
      </rPr>
      <t>2</t>
    </r>
  </si>
  <si>
    <t>CZĘŚĆ BUDYNKU NR 2, zakres "A", (161  Batalion Lekkiej Piechoty)</t>
  </si>
  <si>
    <t>161 BATALION LEKKIEJ PIECHOTY</t>
  </si>
  <si>
    <t>KOMPLEKS 2391 STRZELNICA</t>
  </si>
  <si>
    <t xml:space="preserve"> </t>
  </si>
  <si>
    <t>K-2391</t>
  </si>
  <si>
    <t xml:space="preserve">BUDYNEK NR 2, zakres "A",  </t>
  </si>
  <si>
    <t xml:space="preserve">CZĘŚĆ BUDYNKU NR 10, zakres "A" </t>
  </si>
  <si>
    <t xml:space="preserve">CZĘŚĆ BUDYNKU  NR 21, zakres "D" </t>
  </si>
  <si>
    <t>KOMPLEKS 2390</t>
  </si>
  <si>
    <t>OGÓŁEM KOMPLEKS 2391</t>
  </si>
  <si>
    <t>stołówka</t>
  </si>
  <si>
    <t xml:space="preserve">BUDYNEK NR 12, zakres "D" </t>
  </si>
  <si>
    <t xml:space="preserve">CZĘŚĆ BUDYNKU  NR 22, zakres "D" </t>
  </si>
  <si>
    <t>KONTENER MIESZKALNY "A"</t>
  </si>
  <si>
    <t xml:space="preserve">WOJSKOWE CENTRUM REKRUTACJI  </t>
  </si>
  <si>
    <t>BUDYNEK NR 75, zakres "A" (MIESZKALNY)</t>
  </si>
  <si>
    <t>BUDYNEK NR 76, zakres "A" (SANITARNY)</t>
  </si>
  <si>
    <t xml:space="preserve">BUDYNEK MIESZKALNY B/N, zakres "A" </t>
  </si>
  <si>
    <t>RAZEM JW4161 ZA KOMPLEKSY 2388, 2389, 2390, 8682, 2391</t>
  </si>
  <si>
    <t xml:space="preserve">KOMPLEKS 4333, ul. Sudecka nr. 49 </t>
  </si>
  <si>
    <t xml:space="preserve"> zadanie nr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</si>
</sst>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&quot;zł&quot;* #,##0.00_);_(&quot;zł&quot;* \(#,##0.00\);_(&quot;zł&quot;* &quot;-&quot;??_);_(@_)"/>
    <numFmt numFmtId="165" formatCode="_(* #,##0.00_);_(* \(#,##0.00\);_(* &quot;-&quot;??_);_(@_)"/>
    <numFmt numFmtId="166" formatCode="_-* #,##0.00\ _z_ł_-;\-* #,##0.00\ _z_ł_-;_-* &quot;-&quot;??\ _z_ł_-;_-@_-"/>
  </numFmts>
  <fonts count="36" x14ac:knownFonts="1">
    <font>
      <sz val="11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sz val="7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b/>
      <sz val="12"/>
      <name val="Arial"/>
      <family val="2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2"/>
      <color rgb="FF0070C0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b/>
      <sz val="12"/>
      <color rgb="FFC00000"/>
      <name val="Times New Roman"/>
      <family val="1"/>
      <charset val="238"/>
    </font>
    <font>
      <b/>
      <sz val="12"/>
      <color rgb="FF00B050"/>
      <name val="Times New Roman"/>
      <family val="1"/>
      <charset val="238"/>
    </font>
    <font>
      <b/>
      <sz val="12"/>
      <color theme="4"/>
      <name val="Times New Roman"/>
      <family val="1"/>
      <charset val="238"/>
    </font>
    <font>
      <b/>
      <sz val="12"/>
      <color indexed="20"/>
      <name val="Times New Roman"/>
      <family val="1"/>
      <charset val="238"/>
    </font>
    <font>
      <b/>
      <sz val="12"/>
      <color rgb="FF7030A0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u/>
      <sz val="12"/>
      <color indexed="20"/>
      <name val="Times New Roman"/>
      <family val="1"/>
      <charset val="238"/>
    </font>
    <font>
      <vertAlign val="superscript"/>
      <sz val="12"/>
      <name val="Times New Roman"/>
      <family val="1"/>
      <charset val="238"/>
    </font>
    <font>
      <b/>
      <sz val="12"/>
      <color indexed="60"/>
      <name val="Times New Roman"/>
      <family val="1"/>
      <charset val="238"/>
    </font>
    <font>
      <sz val="12"/>
      <color indexed="8"/>
      <name val="Times New Roman"/>
      <family val="1"/>
      <charset val="238"/>
    </font>
    <font>
      <vertAlign val="superscript"/>
      <sz val="12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u/>
      <sz val="12"/>
      <color theme="5" tint="-0.499984740745262"/>
      <name val="Times New Roman"/>
      <family val="1"/>
      <charset val="238"/>
    </font>
    <font>
      <b/>
      <sz val="12"/>
      <color theme="5" tint="-0.499984740745262"/>
      <name val="Times New Roman"/>
      <family val="1"/>
      <charset val="238"/>
    </font>
    <font>
      <sz val="12"/>
      <color rgb="FF00B050"/>
      <name val="Times New Roman"/>
      <family val="1"/>
      <charset val="238"/>
    </font>
    <font>
      <b/>
      <u/>
      <sz val="12"/>
      <color rgb="FF00B050"/>
      <name val="Times New Roman"/>
      <family val="1"/>
      <charset val="238"/>
    </font>
    <font>
      <b/>
      <sz val="12"/>
      <color theme="6" tint="-0.249977111117893"/>
      <name val="Times New Roman"/>
      <family val="1"/>
      <charset val="238"/>
    </font>
  </fonts>
  <fills count="10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</fills>
  <borders count="8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10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ck">
        <color indexed="10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ck">
        <color rgb="FFFF0000"/>
      </right>
      <top/>
      <bottom style="thin">
        <color indexed="64"/>
      </bottom>
      <diagonal/>
    </border>
    <border>
      <left style="thin">
        <color indexed="64"/>
      </left>
      <right style="thick">
        <color indexed="10"/>
      </right>
      <top/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medium">
        <color indexed="64"/>
      </bottom>
      <diagonal/>
    </border>
    <border>
      <left/>
      <right style="thick">
        <color rgb="FFFF0000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ck">
        <color rgb="FFFF0000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rgb="FFFF0000"/>
      </right>
      <top style="thin">
        <color indexed="64"/>
      </top>
      <bottom/>
      <diagonal/>
    </border>
    <border>
      <left style="thin">
        <color indexed="64"/>
      </left>
      <right style="thick">
        <color rgb="FFFF0000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rgb="FFFF0000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10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10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FF0000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theme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ck">
        <color indexed="10"/>
      </left>
      <right style="thin">
        <color indexed="64"/>
      </right>
      <top style="medium">
        <color indexed="64"/>
      </top>
      <bottom/>
      <diagonal/>
    </border>
    <border>
      <left style="thick">
        <color indexed="10"/>
      </left>
      <right style="thin">
        <color indexed="64"/>
      </right>
      <top/>
      <bottom style="medium">
        <color indexed="64"/>
      </bottom>
      <diagonal/>
    </border>
    <border>
      <left/>
      <right style="thick">
        <color indexed="10"/>
      </right>
      <top style="medium">
        <color indexed="64"/>
      </top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0" fontId="5" fillId="0" borderId="0"/>
    <xf numFmtId="164" fontId="10" fillId="0" borderId="0" applyFont="0" applyFill="0" applyBorder="0" applyAlignment="0" applyProtection="0"/>
    <xf numFmtId="165" fontId="10" fillId="0" borderId="0" applyFont="0" applyFill="0" applyBorder="0" applyAlignment="0" applyProtection="0"/>
  </cellStyleXfs>
  <cellXfs count="648">
    <xf numFmtId="0" fontId="0" fillId="0" borderId="0" xfId="0"/>
    <xf numFmtId="4" fontId="0" fillId="0" borderId="0" xfId="0" applyNumberFormat="1"/>
    <xf numFmtId="0" fontId="6" fillId="0" borderId="0" xfId="0" applyFont="1"/>
    <xf numFmtId="0" fontId="0" fillId="3" borderId="0" xfId="0" applyFill="1"/>
    <xf numFmtId="0" fontId="0" fillId="0" borderId="0" xfId="0" applyBorder="1"/>
    <xf numFmtId="0" fontId="6" fillId="0" borderId="0" xfId="0" applyFont="1" applyBorder="1"/>
    <xf numFmtId="0" fontId="0" fillId="0" borderId="0" xfId="0" applyBorder="1" applyAlignment="1"/>
    <xf numFmtId="0" fontId="0" fillId="0" borderId="0" xfId="0" applyAlignment="1"/>
    <xf numFmtId="2" fontId="6" fillId="0" borderId="0" xfId="0" applyNumberFormat="1" applyFont="1"/>
    <xf numFmtId="0" fontId="6" fillId="3" borderId="0" xfId="0" applyFont="1" applyFill="1"/>
    <xf numFmtId="0" fontId="1" fillId="0" borderId="0" xfId="1" applyFont="1" applyBorder="1" applyAlignment="1"/>
    <xf numFmtId="0" fontId="1" fillId="0" borderId="0" xfId="1" applyFont="1" applyAlignment="1"/>
    <xf numFmtId="4" fontId="6" fillId="0" borderId="0" xfId="0" applyNumberFormat="1" applyFont="1"/>
    <xf numFmtId="0" fontId="8" fillId="0" borderId="0" xfId="0" applyFont="1"/>
    <xf numFmtId="0" fontId="6" fillId="0" borderId="0" xfId="0" applyFont="1" applyAlignment="1">
      <alignment horizontal="right"/>
    </xf>
    <xf numFmtId="0" fontId="8" fillId="0" borderId="0" xfId="0" applyFont="1" applyAlignment="1">
      <alignment vertical="center"/>
    </xf>
    <xf numFmtId="0" fontId="8" fillId="0" borderId="0" xfId="0" applyFont="1" applyAlignment="1"/>
    <xf numFmtId="0" fontId="4" fillId="3" borderId="0" xfId="0" applyFont="1" applyFill="1" applyBorder="1"/>
    <xf numFmtId="2" fontId="9" fillId="3" borderId="0" xfId="0" applyNumberFormat="1" applyFont="1" applyFill="1"/>
    <xf numFmtId="0" fontId="2" fillId="3" borderId="0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4" fontId="3" fillId="3" borderId="0" xfId="0" applyNumberFormat="1" applyFont="1" applyFill="1" applyBorder="1" applyAlignment="1">
      <alignment horizontal="right" vertical="center" wrapText="1"/>
    </xf>
    <xf numFmtId="0" fontId="4" fillId="3" borderId="0" xfId="0" applyFont="1" applyFill="1" applyBorder="1" applyAlignment="1">
      <alignment horizontal="center" vertical="center"/>
    </xf>
    <xf numFmtId="4" fontId="4" fillId="3" borderId="0" xfId="0" applyNumberFormat="1" applyFont="1" applyFill="1" applyBorder="1" applyAlignment="1">
      <alignment horizontal="right" vertical="center"/>
    </xf>
    <xf numFmtId="0" fontId="3" fillId="3" borderId="0" xfId="0" applyFont="1" applyFill="1" applyBorder="1" applyAlignment="1">
      <alignment horizontal="left" vertical="center" wrapText="1"/>
    </xf>
    <xf numFmtId="4" fontId="6" fillId="3" borderId="0" xfId="0" applyNumberFormat="1" applyFont="1" applyFill="1" applyBorder="1"/>
    <xf numFmtId="0" fontId="7" fillId="0" borderId="0" xfId="1" applyFont="1" applyBorder="1" applyAlignment="1"/>
    <xf numFmtId="0" fontId="11" fillId="0" borderId="0" xfId="0" applyFont="1"/>
    <xf numFmtId="0" fontId="12" fillId="0" borderId="0" xfId="0" applyFont="1"/>
    <xf numFmtId="0" fontId="0" fillId="3" borderId="0" xfId="0" applyFill="1" applyAlignment="1"/>
    <xf numFmtId="0" fontId="0" fillId="3" borderId="0" xfId="0" applyFill="1" applyBorder="1" applyAlignment="1"/>
    <xf numFmtId="2" fontId="0" fillId="0" borderId="0" xfId="0" applyNumberFormat="1"/>
    <xf numFmtId="2" fontId="8" fillId="0" borderId="0" xfId="0" applyNumberFormat="1" applyFont="1" applyAlignment="1">
      <alignment vertical="center"/>
    </xf>
    <xf numFmtId="0" fontId="11" fillId="0" borderId="0" xfId="0" applyFont="1" applyBorder="1"/>
    <xf numFmtId="0" fontId="0" fillId="0" borderId="0" xfId="0" applyBorder="1" applyAlignment="1">
      <alignment wrapText="1"/>
    </xf>
    <xf numFmtId="0" fontId="13" fillId="0" borderId="0" xfId="0" applyFont="1"/>
    <xf numFmtId="0" fontId="14" fillId="0" borderId="0" xfId="0" applyFont="1"/>
    <xf numFmtId="164" fontId="14" fillId="0" borderId="0" xfId="2" applyFont="1" applyAlignment="1">
      <alignment horizontal="left"/>
    </xf>
    <xf numFmtId="0" fontId="14" fillId="0" borderId="0" xfId="1" applyFont="1" applyBorder="1" applyAlignment="1"/>
    <xf numFmtId="0" fontId="15" fillId="0" borderId="0" xfId="0" applyFont="1" applyBorder="1" applyAlignment="1"/>
    <xf numFmtId="0" fontId="15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5" fillId="0" borderId="0" xfId="0" applyFont="1" applyBorder="1" applyAlignment="1">
      <alignment horizontal="center"/>
    </xf>
    <xf numFmtId="2" fontId="15" fillId="0" borderId="0" xfId="0" applyNumberFormat="1" applyFont="1" applyBorder="1" applyAlignment="1">
      <alignment horizontal="center" vertical="center"/>
    </xf>
    <xf numFmtId="2" fontId="14" fillId="0" borderId="0" xfId="0" applyNumberFormat="1" applyFont="1" applyBorder="1" applyAlignment="1">
      <alignment horizontal="center" vertical="center"/>
    </xf>
    <xf numFmtId="2" fontId="15" fillId="0" borderId="0" xfId="1" applyNumberFormat="1" applyFont="1" applyBorder="1" applyAlignment="1">
      <alignment wrapText="1"/>
    </xf>
    <xf numFmtId="2" fontId="15" fillId="0" borderId="0" xfId="0" applyNumberFormat="1" applyFont="1" applyBorder="1" applyAlignment="1">
      <alignment vertical="center"/>
    </xf>
    <xf numFmtId="0" fontId="21" fillId="0" borderId="0" xfId="1" applyFont="1" applyAlignment="1"/>
    <xf numFmtId="0" fontId="14" fillId="0" borderId="45" xfId="0" applyFont="1" applyFill="1" applyBorder="1" applyAlignment="1">
      <alignment horizontal="center"/>
    </xf>
    <xf numFmtId="0" fontId="22" fillId="0" borderId="0" xfId="0" applyFont="1"/>
    <xf numFmtId="0" fontId="22" fillId="0" borderId="0" xfId="0" applyFont="1" applyBorder="1" applyAlignment="1"/>
    <xf numFmtId="0" fontId="22" fillId="0" borderId="0" xfId="0" applyFont="1" applyBorder="1"/>
    <xf numFmtId="0" fontId="13" fillId="0" borderId="22" xfId="0" applyFont="1" applyBorder="1" applyAlignment="1">
      <alignment horizontal="center" vertical="center" wrapText="1"/>
    </xf>
    <xf numFmtId="0" fontId="13" fillId="0" borderId="2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/>
    </xf>
    <xf numFmtId="0" fontId="13" fillId="0" borderId="12" xfId="0" applyFont="1" applyFill="1" applyBorder="1" applyAlignment="1">
      <alignment horizontal="center" vertical="center"/>
    </xf>
    <xf numFmtId="0" fontId="13" fillId="0" borderId="15" xfId="0" applyFont="1" applyFill="1" applyBorder="1" applyAlignment="1">
      <alignment horizontal="center" vertical="center"/>
    </xf>
    <xf numFmtId="0" fontId="13" fillId="0" borderId="17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/>
    </xf>
    <xf numFmtId="0" fontId="13" fillId="0" borderId="24" xfId="0" applyFont="1" applyBorder="1" applyAlignment="1">
      <alignment horizontal="center" vertical="center"/>
    </xf>
    <xf numFmtId="2" fontId="13" fillId="0" borderId="6" xfId="0" applyNumberFormat="1" applyFont="1" applyBorder="1" applyAlignment="1">
      <alignment horizontal="right"/>
    </xf>
    <xf numFmtId="0" fontId="14" fillId="0" borderId="27" xfId="0" applyFont="1" applyBorder="1" applyAlignment="1">
      <alignment horizontal="center" vertical="center"/>
    </xf>
    <xf numFmtId="4" fontId="22" fillId="0" borderId="0" xfId="0" applyNumberFormat="1" applyFont="1"/>
    <xf numFmtId="0" fontId="14" fillId="0" borderId="0" xfId="0" applyFont="1" applyBorder="1" applyAlignment="1">
      <alignment horizontal="center" vertical="center"/>
    </xf>
    <xf numFmtId="4" fontId="14" fillId="0" borderId="0" xfId="0" applyNumberFormat="1" applyFont="1" applyBorder="1" applyAlignment="1">
      <alignment horizontal="center" vertical="center"/>
    </xf>
    <xf numFmtId="2" fontId="13" fillId="0" borderId="20" xfId="0" applyNumberFormat="1" applyFont="1" applyBorder="1" applyAlignment="1">
      <alignment horizontal="right" vertical="center"/>
    </xf>
    <xf numFmtId="2" fontId="13" fillId="0" borderId="30" xfId="0" applyNumberFormat="1" applyFont="1" applyBorder="1" applyAlignment="1">
      <alignment horizontal="right" vertical="center"/>
    </xf>
    <xf numFmtId="2" fontId="13" fillId="0" borderId="22" xfId="0" applyNumberFormat="1" applyFont="1" applyBorder="1" applyAlignment="1">
      <alignment horizontal="right" vertical="center"/>
    </xf>
    <xf numFmtId="2" fontId="13" fillId="0" borderId="31" xfId="0" applyNumberFormat="1" applyFont="1" applyBorder="1" applyAlignment="1">
      <alignment horizontal="right" vertical="center" wrapText="1"/>
    </xf>
    <xf numFmtId="2" fontId="13" fillId="0" borderId="32" xfId="0" applyNumberFormat="1" applyFont="1" applyBorder="1" applyAlignment="1">
      <alignment horizontal="right" vertical="center" wrapText="1"/>
    </xf>
    <xf numFmtId="2" fontId="13" fillId="0" borderId="6" xfId="0" applyNumberFormat="1" applyFont="1" applyBorder="1" applyAlignment="1">
      <alignment horizontal="right" vertical="center"/>
    </xf>
    <xf numFmtId="2" fontId="13" fillId="0" borderId="9" xfId="0" applyNumberFormat="1" applyFont="1" applyBorder="1" applyAlignment="1">
      <alignment horizontal="right" vertical="center"/>
    </xf>
    <xf numFmtId="2" fontId="13" fillId="0" borderId="26" xfId="0" applyNumberFormat="1" applyFont="1" applyBorder="1" applyAlignment="1">
      <alignment horizontal="right" vertical="center"/>
    </xf>
    <xf numFmtId="2" fontId="13" fillId="0" borderId="30" xfId="0" applyNumberFormat="1" applyFont="1" applyBorder="1" applyAlignment="1">
      <alignment horizontal="right" vertical="center" wrapText="1"/>
    </xf>
    <xf numFmtId="2" fontId="13" fillId="0" borderId="31" xfId="0" applyNumberFormat="1" applyFont="1" applyBorder="1" applyAlignment="1">
      <alignment horizontal="right" vertical="center"/>
    </xf>
    <xf numFmtId="2" fontId="13" fillId="0" borderId="32" xfId="0" applyNumberFormat="1" applyFont="1" applyBorder="1" applyAlignment="1">
      <alignment horizontal="right" vertical="center"/>
    </xf>
    <xf numFmtId="4" fontId="14" fillId="0" borderId="28" xfId="0" applyNumberFormat="1" applyFont="1" applyBorder="1" applyAlignment="1">
      <alignment horizontal="right" vertical="center"/>
    </xf>
    <xf numFmtId="0" fontId="13" fillId="0" borderId="0" xfId="0" applyFont="1" applyFill="1" applyBorder="1"/>
    <xf numFmtId="0" fontId="22" fillId="3" borderId="0" xfId="0" applyFont="1" applyFill="1"/>
    <xf numFmtId="0" fontId="13" fillId="0" borderId="0" xfId="1" applyFont="1" applyBorder="1" applyAlignment="1">
      <alignment horizontal="center"/>
    </xf>
    <xf numFmtId="1" fontId="13" fillId="0" borderId="0" xfId="1" applyNumberFormat="1" applyFont="1" applyBorder="1" applyAlignment="1">
      <alignment horizontal="center"/>
    </xf>
    <xf numFmtId="1" fontId="13" fillId="0" borderId="0" xfId="1" applyNumberFormat="1" applyFont="1" applyBorder="1" applyAlignment="1">
      <alignment horizontal="center" wrapText="1"/>
    </xf>
    <xf numFmtId="0" fontId="14" fillId="0" borderId="0" xfId="1" applyFont="1" applyAlignment="1">
      <alignment horizontal="center" vertical="center"/>
    </xf>
    <xf numFmtId="0" fontId="13" fillId="0" borderId="0" xfId="1" applyFont="1"/>
    <xf numFmtId="0" fontId="13" fillId="0" borderId="17" xfId="0" applyFont="1" applyFill="1" applyBorder="1" applyAlignment="1">
      <alignment horizontal="center" vertical="center"/>
    </xf>
    <xf numFmtId="2" fontId="13" fillId="0" borderId="21" xfId="0" applyNumberFormat="1" applyFont="1" applyBorder="1" applyAlignment="1">
      <alignment horizontal="right" vertical="center"/>
    </xf>
    <xf numFmtId="2" fontId="13" fillId="0" borderId="34" xfId="0" applyNumberFormat="1" applyFont="1" applyBorder="1" applyAlignment="1">
      <alignment horizontal="right" vertical="center" wrapText="1"/>
    </xf>
    <xf numFmtId="2" fontId="13" fillId="0" borderId="0" xfId="1" applyNumberFormat="1" applyFont="1" applyBorder="1" applyAlignment="1">
      <alignment horizontal="center" wrapText="1"/>
    </xf>
    <xf numFmtId="0" fontId="13" fillId="0" borderId="45" xfId="0" applyFont="1" applyBorder="1"/>
    <xf numFmtId="0" fontId="13" fillId="0" borderId="31" xfId="0" applyFont="1" applyBorder="1" applyAlignment="1">
      <alignment horizontal="center" vertical="center" wrapText="1"/>
    </xf>
    <xf numFmtId="0" fontId="13" fillId="0" borderId="32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10" xfId="0" applyFont="1" applyBorder="1" applyAlignment="1">
      <alignment horizontal="center" vertical="center" wrapText="1"/>
    </xf>
    <xf numFmtId="2" fontId="13" fillId="0" borderId="35" xfId="0" applyNumberFormat="1" applyFont="1" applyBorder="1" applyAlignment="1">
      <alignment horizontal="right" vertical="center" wrapText="1"/>
    </xf>
    <xf numFmtId="1" fontId="13" fillId="0" borderId="0" xfId="1" applyNumberFormat="1" applyFont="1" applyBorder="1" applyAlignment="1">
      <alignment horizontal="right"/>
    </xf>
    <xf numFmtId="1" fontId="13" fillId="0" borderId="0" xfId="1" applyNumberFormat="1" applyFont="1" applyBorder="1" applyAlignment="1">
      <alignment horizontal="right" wrapText="1"/>
    </xf>
    <xf numFmtId="0" fontId="13" fillId="0" borderId="26" xfId="0" applyFont="1" applyFill="1" applyBorder="1" applyAlignment="1">
      <alignment horizontal="center" vertical="center"/>
    </xf>
    <xf numFmtId="0" fontId="13" fillId="0" borderId="66" xfId="0" applyFont="1" applyBorder="1" applyAlignment="1">
      <alignment horizontal="center" vertical="center"/>
    </xf>
    <xf numFmtId="2" fontId="13" fillId="0" borderId="31" xfId="1" applyNumberFormat="1" applyFont="1" applyBorder="1" applyAlignment="1">
      <alignment horizontal="right" vertical="center" wrapText="1"/>
    </xf>
    <xf numFmtId="2" fontId="13" fillId="0" borderId="30" xfId="1" applyNumberFormat="1" applyFont="1" applyBorder="1" applyAlignment="1">
      <alignment horizontal="right" vertical="center" wrapText="1"/>
    </xf>
    <xf numFmtId="0" fontId="13" fillId="0" borderId="36" xfId="0" applyFont="1" applyFill="1" applyBorder="1" applyAlignment="1">
      <alignment horizontal="center" vertical="center"/>
    </xf>
    <xf numFmtId="2" fontId="13" fillId="0" borderId="37" xfId="0" applyNumberFormat="1" applyFont="1" applyBorder="1" applyAlignment="1">
      <alignment horizontal="right" vertical="center" wrapText="1"/>
    </xf>
    <xf numFmtId="2" fontId="13" fillId="0" borderId="34" xfId="0" applyNumberFormat="1" applyFont="1" applyBorder="1" applyAlignment="1">
      <alignment horizontal="right" vertical="center"/>
    </xf>
    <xf numFmtId="2" fontId="13" fillId="0" borderId="17" xfId="0" applyNumberFormat="1" applyFont="1" applyBorder="1" applyAlignment="1">
      <alignment horizontal="right" vertical="center"/>
    </xf>
    <xf numFmtId="2" fontId="14" fillId="0" borderId="0" xfId="1" applyNumberFormat="1" applyFont="1" applyBorder="1" applyAlignment="1">
      <alignment horizontal="right" wrapText="1"/>
    </xf>
    <xf numFmtId="2" fontId="14" fillId="0" borderId="0" xfId="1" applyNumberFormat="1" applyFont="1" applyBorder="1" applyAlignment="1">
      <alignment horizontal="center" vertical="center" wrapText="1"/>
    </xf>
    <xf numFmtId="2" fontId="25" fillId="0" borderId="0" xfId="1" applyNumberFormat="1" applyFont="1" applyBorder="1" applyAlignment="1">
      <alignment horizontal="right" wrapText="1"/>
    </xf>
    <xf numFmtId="0" fontId="13" fillId="0" borderId="0" xfId="1" applyFont="1" applyBorder="1" applyAlignment="1">
      <alignment horizontal="center" wrapText="1"/>
    </xf>
    <xf numFmtId="0" fontId="14" fillId="0" borderId="0" xfId="0" applyFont="1" applyAlignment="1">
      <alignment horizontal="center" vertical="center"/>
    </xf>
    <xf numFmtId="2" fontId="13" fillId="0" borderId="33" xfId="1" applyNumberFormat="1" applyFont="1" applyBorder="1" applyAlignment="1">
      <alignment horizontal="center" wrapText="1"/>
    </xf>
    <xf numFmtId="0" fontId="13" fillId="0" borderId="33" xfId="1" applyFont="1" applyBorder="1"/>
    <xf numFmtId="0" fontId="14" fillId="0" borderId="0" xfId="1" applyFont="1" applyBorder="1" applyAlignment="1">
      <alignment horizontal="center" vertical="center"/>
    </xf>
    <xf numFmtId="0" fontId="13" fillId="0" borderId="0" xfId="1" applyFont="1" applyBorder="1"/>
    <xf numFmtId="0" fontId="22" fillId="0" borderId="45" xfId="0" applyFont="1" applyBorder="1"/>
    <xf numFmtId="0" fontId="14" fillId="0" borderId="0" xfId="1" applyFont="1" applyBorder="1" applyAlignment="1">
      <alignment horizontal="center"/>
    </xf>
    <xf numFmtId="2" fontId="14" fillId="0" borderId="0" xfId="1" applyNumberFormat="1" applyFont="1" applyBorder="1" applyAlignment="1">
      <alignment horizontal="center" vertical="center"/>
    </xf>
    <xf numFmtId="2" fontId="13" fillId="0" borderId="39" xfId="1" applyNumberFormat="1" applyFont="1" applyBorder="1" applyAlignment="1">
      <alignment horizontal="right" vertical="center" wrapText="1"/>
    </xf>
    <xf numFmtId="0" fontId="13" fillId="0" borderId="12" xfId="0" applyFont="1" applyBorder="1" applyAlignment="1">
      <alignment horizontal="right" vertical="center" wrapText="1"/>
    </xf>
    <xf numFmtId="2" fontId="13" fillId="0" borderId="9" xfId="1" applyNumberFormat="1" applyFont="1" applyBorder="1" applyAlignment="1">
      <alignment horizontal="right" vertical="center" wrapText="1"/>
    </xf>
    <xf numFmtId="2" fontId="13" fillId="0" borderId="6" xfId="1" applyNumberFormat="1" applyFont="1" applyBorder="1" applyAlignment="1">
      <alignment horizontal="right" vertical="center"/>
    </xf>
    <xf numFmtId="2" fontId="13" fillId="0" borderId="10" xfId="1" applyNumberFormat="1" applyFont="1" applyBorder="1" applyAlignment="1">
      <alignment horizontal="right" vertical="center"/>
    </xf>
    <xf numFmtId="2" fontId="13" fillId="0" borderId="10" xfId="0" applyNumberFormat="1" applyFont="1" applyBorder="1" applyAlignment="1">
      <alignment horizontal="right" vertical="center"/>
    </xf>
    <xf numFmtId="0" fontId="13" fillId="0" borderId="40" xfId="0" applyFont="1" applyBorder="1" applyAlignment="1">
      <alignment horizontal="center" vertical="center"/>
    </xf>
    <xf numFmtId="2" fontId="13" fillId="0" borderId="16" xfId="0" applyNumberFormat="1" applyFont="1" applyBorder="1" applyAlignment="1">
      <alignment horizontal="right" vertical="center"/>
    </xf>
    <xf numFmtId="2" fontId="13" fillId="0" borderId="41" xfId="0" applyNumberFormat="1" applyFont="1" applyBorder="1" applyAlignment="1">
      <alignment horizontal="right" vertical="center"/>
    </xf>
    <xf numFmtId="2" fontId="13" fillId="0" borderId="38" xfId="0" applyNumberFormat="1" applyFont="1" applyBorder="1" applyAlignment="1">
      <alignment horizontal="right" vertical="center"/>
    </xf>
    <xf numFmtId="2" fontId="13" fillId="0" borderId="42" xfId="0" applyNumberFormat="1" applyFont="1" applyBorder="1" applyAlignment="1">
      <alignment horizontal="right" vertical="center"/>
    </xf>
    <xf numFmtId="2" fontId="13" fillId="0" borderId="13" xfId="0" applyNumberFormat="1" applyFont="1" applyBorder="1" applyAlignment="1">
      <alignment horizontal="right" vertical="center"/>
    </xf>
    <xf numFmtId="2" fontId="13" fillId="0" borderId="43" xfId="0" applyNumberFormat="1" applyFont="1" applyBorder="1" applyAlignment="1">
      <alignment horizontal="right" vertical="center"/>
    </xf>
    <xf numFmtId="2" fontId="13" fillId="0" borderId="44" xfId="0" applyNumberFormat="1" applyFont="1" applyBorder="1" applyAlignment="1">
      <alignment horizontal="right" vertical="center"/>
    </xf>
    <xf numFmtId="0" fontId="13" fillId="0" borderId="8" xfId="0" applyFont="1" applyBorder="1" applyAlignment="1">
      <alignment horizontal="center" vertical="center" wrapText="1"/>
    </xf>
    <xf numFmtId="0" fontId="13" fillId="0" borderId="52" xfId="0" applyFont="1" applyBorder="1" applyAlignment="1">
      <alignment horizontal="center" vertical="center" wrapText="1"/>
    </xf>
    <xf numFmtId="0" fontId="13" fillId="0" borderId="52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67" xfId="0" applyFont="1" applyFill="1" applyBorder="1" applyAlignment="1">
      <alignment horizontal="center" vertical="center"/>
    </xf>
    <xf numFmtId="0" fontId="13" fillId="0" borderId="64" xfId="0" applyFont="1" applyBorder="1" applyAlignment="1">
      <alignment horizontal="center" vertical="center" wrapText="1"/>
    </xf>
    <xf numFmtId="2" fontId="13" fillId="0" borderId="74" xfId="0" applyNumberFormat="1" applyFont="1" applyBorder="1" applyAlignment="1">
      <alignment horizontal="right" vertical="center" wrapText="1"/>
    </xf>
    <xf numFmtId="2" fontId="13" fillId="0" borderId="13" xfId="0" applyNumberFormat="1" applyFont="1" applyBorder="1" applyAlignment="1">
      <alignment horizontal="right" vertical="center" wrapText="1"/>
    </xf>
    <xf numFmtId="2" fontId="13" fillId="0" borderId="36" xfId="0" applyNumberFormat="1" applyFont="1" applyBorder="1" applyAlignment="1">
      <alignment horizontal="right" vertical="center" wrapText="1"/>
    </xf>
    <xf numFmtId="2" fontId="13" fillId="0" borderId="12" xfId="0" applyNumberFormat="1" applyFont="1" applyBorder="1" applyAlignment="1">
      <alignment horizontal="right" vertical="center" wrapText="1"/>
    </xf>
    <xf numFmtId="2" fontId="13" fillId="0" borderId="17" xfId="0" applyNumberFormat="1" applyFont="1" applyBorder="1" applyAlignment="1">
      <alignment horizontal="right" vertical="center" wrapText="1"/>
    </xf>
    <xf numFmtId="0" fontId="13" fillId="0" borderId="48" xfId="0" applyFont="1" applyBorder="1" applyAlignment="1">
      <alignment horizontal="center" vertical="center" wrapText="1"/>
    </xf>
    <xf numFmtId="0" fontId="13" fillId="0" borderId="57" xfId="0" applyFont="1" applyBorder="1" applyAlignment="1">
      <alignment horizontal="center" vertical="center"/>
    </xf>
    <xf numFmtId="2" fontId="13" fillId="0" borderId="30" xfId="0" applyNumberFormat="1" applyFont="1" applyBorder="1" applyAlignment="1">
      <alignment vertical="center" wrapText="1"/>
    </xf>
    <xf numFmtId="2" fontId="13" fillId="0" borderId="16" xfId="1" applyNumberFormat="1" applyFont="1" applyBorder="1" applyAlignment="1">
      <alignment horizontal="right" vertical="center"/>
    </xf>
    <xf numFmtId="2" fontId="13" fillId="0" borderId="41" xfId="1" applyNumberFormat="1" applyFont="1" applyBorder="1" applyAlignment="1">
      <alignment horizontal="right" vertical="center"/>
    </xf>
    <xf numFmtId="2" fontId="13" fillId="0" borderId="13" xfId="1" applyNumberFormat="1" applyFont="1" applyFill="1" applyBorder="1" applyAlignment="1">
      <alignment horizontal="right" vertical="center"/>
    </xf>
    <xf numFmtId="2" fontId="13" fillId="0" borderId="48" xfId="0" applyNumberFormat="1" applyFont="1" applyBorder="1" applyAlignment="1">
      <alignment horizontal="right" vertical="center" wrapText="1"/>
    </xf>
    <xf numFmtId="4" fontId="22" fillId="0" borderId="0" xfId="0" applyNumberFormat="1" applyFont="1" applyBorder="1"/>
    <xf numFmtId="0" fontId="13" fillId="0" borderId="33" xfId="0" applyFont="1" applyBorder="1"/>
    <xf numFmtId="0" fontId="22" fillId="3" borderId="0" xfId="0" applyFont="1" applyFill="1" applyBorder="1"/>
    <xf numFmtId="2" fontId="13" fillId="0" borderId="41" xfId="0" applyNumberFormat="1" applyFont="1" applyBorder="1" applyAlignment="1">
      <alignment horizontal="right" vertical="center" wrapText="1"/>
    </xf>
    <xf numFmtId="2" fontId="13" fillId="0" borderId="50" xfId="1" applyNumberFormat="1" applyFont="1" applyFill="1" applyBorder="1" applyAlignment="1">
      <alignment horizontal="right" vertical="center"/>
    </xf>
    <xf numFmtId="2" fontId="14" fillId="0" borderId="28" xfId="0" applyNumberFormat="1" applyFont="1" applyBorder="1" applyAlignment="1">
      <alignment horizontal="right" vertical="center"/>
    </xf>
    <xf numFmtId="2" fontId="14" fillId="0" borderId="0" xfId="0" applyNumberFormat="1" applyFont="1" applyBorder="1" applyAlignment="1">
      <alignment horizontal="right" vertical="center"/>
    </xf>
    <xf numFmtId="0" fontId="26" fillId="5" borderId="31" xfId="0" applyFont="1" applyFill="1" applyBorder="1" applyAlignment="1">
      <alignment horizontal="center" vertical="center" wrapText="1"/>
    </xf>
    <xf numFmtId="0" fontId="26" fillId="5" borderId="48" xfId="0" applyFont="1" applyFill="1" applyBorder="1" applyAlignment="1">
      <alignment horizontal="center" vertical="center" wrapText="1"/>
    </xf>
    <xf numFmtId="0" fontId="26" fillId="5" borderId="12" xfId="0" applyFont="1" applyFill="1" applyBorder="1" applyAlignment="1">
      <alignment horizontal="center" vertical="center" wrapText="1"/>
    </xf>
    <xf numFmtId="0" fontId="26" fillId="5" borderId="13" xfId="0" applyFont="1" applyFill="1" applyBorder="1" applyAlignment="1">
      <alignment horizontal="center" vertical="center" wrapText="1"/>
    </xf>
    <xf numFmtId="0" fontId="13" fillId="5" borderId="13" xfId="0" applyFont="1" applyFill="1" applyBorder="1" applyAlignment="1">
      <alignment horizontal="center" vertical="center" wrapText="1"/>
    </xf>
    <xf numFmtId="0" fontId="26" fillId="5" borderId="13" xfId="0" applyFont="1" applyFill="1" applyBorder="1" applyAlignment="1">
      <alignment horizontal="center" vertical="center"/>
    </xf>
    <xf numFmtId="0" fontId="26" fillId="5" borderId="15" xfId="0" applyFont="1" applyFill="1" applyBorder="1" applyAlignment="1">
      <alignment horizontal="center" vertical="center"/>
    </xf>
    <xf numFmtId="0" fontId="26" fillId="5" borderId="17" xfId="0" applyFont="1" applyFill="1" applyBorder="1" applyAlignment="1">
      <alignment horizontal="center" vertical="center" wrapText="1"/>
    </xf>
    <xf numFmtId="0" fontId="28" fillId="0" borderId="27" xfId="0" applyFont="1" applyBorder="1" applyAlignment="1">
      <alignment horizontal="center" vertical="center"/>
    </xf>
    <xf numFmtId="4" fontId="28" fillId="0" borderId="28" xfId="0" applyNumberFormat="1" applyFont="1" applyBorder="1" applyAlignment="1">
      <alignment horizontal="right" vertical="center"/>
    </xf>
    <xf numFmtId="2" fontId="13" fillId="0" borderId="30" xfId="0" applyNumberFormat="1" applyFont="1" applyBorder="1" applyAlignment="1">
      <alignment horizontal="center" vertical="center" wrapText="1"/>
    </xf>
    <xf numFmtId="2" fontId="13" fillId="0" borderId="6" xfId="1" applyNumberFormat="1" applyFont="1" applyFill="1" applyBorder="1" applyAlignment="1">
      <alignment horizontal="right" vertical="center"/>
    </xf>
    <xf numFmtId="0" fontId="13" fillId="0" borderId="3" xfId="0" applyFont="1" applyBorder="1" applyAlignment="1">
      <alignment horizontal="center" vertical="center"/>
    </xf>
    <xf numFmtId="2" fontId="13" fillId="0" borderId="51" xfId="0" applyNumberFormat="1" applyFont="1" applyBorder="1" applyAlignment="1">
      <alignment horizontal="right" vertical="center" wrapText="1"/>
    </xf>
    <xf numFmtId="2" fontId="13" fillId="0" borderId="52" xfId="0" applyNumberFormat="1" applyFont="1" applyBorder="1" applyAlignment="1">
      <alignment horizontal="right" vertical="center" wrapText="1"/>
    </xf>
    <xf numFmtId="2" fontId="13" fillId="0" borderId="52" xfId="0" applyNumberFormat="1" applyFont="1" applyBorder="1" applyAlignment="1">
      <alignment horizontal="right" vertical="center"/>
    </xf>
    <xf numFmtId="2" fontId="13" fillId="0" borderId="5" xfId="1" applyNumberFormat="1" applyFont="1" applyBorder="1" applyAlignment="1">
      <alignment horizontal="right" vertical="center"/>
    </xf>
    <xf numFmtId="2" fontId="13" fillId="0" borderId="52" xfId="1" applyNumberFormat="1" applyFont="1" applyBorder="1" applyAlignment="1">
      <alignment horizontal="right" vertical="center"/>
    </xf>
    <xf numFmtId="2" fontId="13" fillId="0" borderId="8" xfId="0" applyNumberFormat="1" applyFont="1" applyBorder="1" applyAlignment="1">
      <alignment horizontal="right" vertical="center" wrapText="1"/>
    </xf>
    <xf numFmtId="2" fontId="13" fillId="0" borderId="53" xfId="0" applyNumberFormat="1" applyFont="1" applyBorder="1" applyAlignment="1">
      <alignment horizontal="right" vertical="center" wrapText="1"/>
    </xf>
    <xf numFmtId="2" fontId="13" fillId="0" borderId="42" xfId="1" applyNumberFormat="1" applyFont="1" applyFill="1" applyBorder="1" applyAlignment="1">
      <alignment horizontal="right" vertical="center"/>
    </xf>
    <xf numFmtId="2" fontId="13" fillId="0" borderId="49" xfId="0" applyNumberFormat="1" applyFont="1" applyBorder="1" applyAlignment="1">
      <alignment horizontal="right" vertical="center" wrapText="1"/>
    </xf>
    <xf numFmtId="2" fontId="14" fillId="0" borderId="28" xfId="0" applyNumberFormat="1" applyFont="1" applyBorder="1" applyAlignment="1">
      <alignment horizontal="right" vertical="center" wrapText="1"/>
    </xf>
    <xf numFmtId="2" fontId="13" fillId="0" borderId="1" xfId="0" applyNumberFormat="1" applyFont="1" applyBorder="1" applyAlignment="1">
      <alignment horizontal="right" vertical="center" wrapText="1"/>
    </xf>
    <xf numFmtId="2" fontId="13" fillId="0" borderId="42" xfId="0" applyNumberFormat="1" applyFont="1" applyBorder="1" applyAlignment="1">
      <alignment horizontal="right" vertical="center" wrapText="1"/>
    </xf>
    <xf numFmtId="2" fontId="13" fillId="0" borderId="54" xfId="0" applyNumberFormat="1" applyFont="1" applyBorder="1" applyAlignment="1">
      <alignment horizontal="right" vertical="center" wrapText="1"/>
    </xf>
    <xf numFmtId="2" fontId="13" fillId="0" borderId="52" xfId="1" applyNumberFormat="1" applyFont="1" applyFill="1" applyBorder="1" applyAlignment="1">
      <alignment horizontal="right" vertical="center"/>
    </xf>
    <xf numFmtId="2" fontId="13" fillId="0" borderId="55" xfId="0" applyNumberFormat="1" applyFont="1" applyBorder="1" applyAlignment="1">
      <alignment horizontal="right" vertical="center" wrapText="1"/>
    </xf>
    <xf numFmtId="2" fontId="13" fillId="0" borderId="0" xfId="0" applyNumberFormat="1" applyFont="1" applyBorder="1" applyAlignment="1">
      <alignment horizontal="right" vertical="center" wrapText="1"/>
    </xf>
    <xf numFmtId="2" fontId="13" fillId="0" borderId="0" xfId="0" applyNumberFormat="1" applyFont="1" applyBorder="1" applyAlignment="1">
      <alignment horizontal="right" vertical="center"/>
    </xf>
    <xf numFmtId="2" fontId="14" fillId="0" borderId="0" xfId="1" applyNumberFormat="1" applyFont="1" applyBorder="1" applyAlignment="1">
      <alignment horizontal="right" vertical="center"/>
    </xf>
    <xf numFmtId="2" fontId="14" fillId="0" borderId="0" xfId="0" applyNumberFormat="1" applyFont="1" applyBorder="1" applyAlignment="1">
      <alignment horizontal="right" vertical="center" wrapText="1"/>
    </xf>
    <xf numFmtId="2" fontId="14" fillId="0" borderId="0" xfId="1" applyNumberFormat="1" applyFont="1" applyFill="1" applyBorder="1" applyAlignment="1">
      <alignment horizontal="right" vertical="center"/>
    </xf>
    <xf numFmtId="0" fontId="28" fillId="0" borderId="0" xfId="0" applyFont="1" applyBorder="1" applyAlignment="1">
      <alignment horizontal="center" vertical="center"/>
    </xf>
    <xf numFmtId="4" fontId="28" fillId="0" borderId="0" xfId="0" applyNumberFormat="1" applyFont="1" applyBorder="1" applyAlignment="1">
      <alignment horizontal="center" vertical="center"/>
    </xf>
    <xf numFmtId="4" fontId="28" fillId="4" borderId="0" xfId="0" applyNumberFormat="1" applyFont="1" applyFill="1" applyBorder="1" applyAlignment="1">
      <alignment horizontal="center" vertical="center"/>
    </xf>
    <xf numFmtId="0" fontId="28" fillId="0" borderId="77" xfId="0" applyFont="1" applyBorder="1" applyAlignment="1">
      <alignment horizontal="center" vertical="center"/>
    </xf>
    <xf numFmtId="4" fontId="28" fillId="0" borderId="77" xfId="0" applyNumberFormat="1" applyFont="1" applyBorder="1" applyAlignment="1">
      <alignment horizontal="center" vertical="center"/>
    </xf>
    <xf numFmtId="4" fontId="14" fillId="0" borderId="77" xfId="0" applyNumberFormat="1" applyFont="1" applyBorder="1" applyAlignment="1">
      <alignment horizontal="center" vertical="center"/>
    </xf>
    <xf numFmtId="4" fontId="28" fillId="4" borderId="77" xfId="0" applyNumberFormat="1" applyFont="1" applyFill="1" applyBorder="1" applyAlignment="1">
      <alignment horizontal="center" vertical="center"/>
    </xf>
    <xf numFmtId="0" fontId="14" fillId="0" borderId="0" xfId="1" applyFont="1" applyFill="1" applyBorder="1" applyAlignment="1"/>
    <xf numFmtId="0" fontId="13" fillId="0" borderId="0" xfId="0" applyFont="1" applyBorder="1"/>
    <xf numFmtId="0" fontId="13" fillId="5" borderId="31" xfId="0" applyFont="1" applyFill="1" applyBorder="1" applyAlignment="1">
      <alignment horizontal="center" vertical="center" wrapText="1"/>
    </xf>
    <xf numFmtId="0" fontId="13" fillId="5" borderId="48" xfId="0" applyFont="1" applyFill="1" applyBorder="1" applyAlignment="1">
      <alignment horizontal="center" vertical="center" wrapText="1"/>
    </xf>
    <xf numFmtId="0" fontId="13" fillId="5" borderId="9" xfId="0" applyFont="1" applyFill="1" applyBorder="1" applyAlignment="1">
      <alignment horizontal="center" vertical="center" wrapText="1"/>
    </xf>
    <xf numFmtId="0" fontId="13" fillId="5" borderId="6" xfId="0" applyFont="1" applyFill="1" applyBorder="1" applyAlignment="1">
      <alignment horizontal="center" vertical="center" wrapText="1"/>
    </xf>
    <xf numFmtId="0" fontId="13" fillId="5" borderId="6" xfId="0" applyFont="1" applyFill="1" applyBorder="1" applyAlignment="1">
      <alignment horizontal="center" vertical="center"/>
    </xf>
    <xf numFmtId="0" fontId="13" fillId="5" borderId="9" xfId="0" applyFont="1" applyFill="1" applyBorder="1" applyAlignment="1">
      <alignment horizontal="center" vertical="center"/>
    </xf>
    <xf numFmtId="0" fontId="13" fillId="5" borderId="7" xfId="0" applyFont="1" applyFill="1" applyBorder="1" applyAlignment="1">
      <alignment horizontal="center" vertical="center"/>
    </xf>
    <xf numFmtId="0" fontId="13" fillId="5" borderId="10" xfId="0" applyFont="1" applyFill="1" applyBorder="1" applyAlignment="1">
      <alignment horizontal="center" vertical="center" wrapText="1"/>
    </xf>
    <xf numFmtId="2" fontId="13" fillId="0" borderId="56" xfId="0" applyNumberFormat="1" applyFont="1" applyBorder="1" applyAlignment="1">
      <alignment horizontal="right" vertical="center" wrapText="1"/>
    </xf>
    <xf numFmtId="2" fontId="13" fillId="0" borderId="6" xfId="0" applyNumberFormat="1" applyFont="1" applyBorder="1" applyAlignment="1">
      <alignment horizontal="right" vertical="center" wrapText="1"/>
    </xf>
    <xf numFmtId="2" fontId="13" fillId="0" borderId="57" xfId="1" applyNumberFormat="1" applyFont="1" applyBorder="1" applyAlignment="1">
      <alignment horizontal="right" vertical="center"/>
    </xf>
    <xf numFmtId="2" fontId="13" fillId="0" borderId="9" xfId="0" applyNumberFormat="1" applyFont="1" applyBorder="1" applyAlignment="1">
      <alignment horizontal="right" vertical="center" wrapText="1"/>
    </xf>
    <xf numFmtId="2" fontId="13" fillId="0" borderId="26" xfId="0" applyNumberFormat="1" applyFont="1" applyBorder="1" applyAlignment="1">
      <alignment horizontal="right" vertical="center" wrapText="1"/>
    </xf>
    <xf numFmtId="2" fontId="13" fillId="0" borderId="30" xfId="1" applyNumberFormat="1" applyFont="1" applyFill="1" applyBorder="1" applyAlignment="1">
      <alignment horizontal="right" vertical="center"/>
    </xf>
    <xf numFmtId="0" fontId="13" fillId="0" borderId="11" xfId="0" applyFont="1" applyBorder="1" applyAlignment="1">
      <alignment horizontal="center" vertical="center"/>
    </xf>
    <xf numFmtId="2" fontId="13" fillId="0" borderId="14" xfId="1" applyNumberFormat="1" applyFont="1" applyBorder="1" applyAlignment="1">
      <alignment horizontal="right" vertical="center"/>
    </xf>
    <xf numFmtId="2" fontId="13" fillId="0" borderId="41" xfId="1" applyNumberFormat="1" applyFont="1" applyFill="1" applyBorder="1" applyAlignment="1">
      <alignment horizontal="right" vertical="center"/>
    </xf>
    <xf numFmtId="0" fontId="13" fillId="0" borderId="0" xfId="0" applyFont="1" applyBorder="1" applyAlignment="1">
      <alignment horizontal="center" vertical="center"/>
    </xf>
    <xf numFmtId="2" fontId="13" fillId="0" borderId="0" xfId="1" applyNumberFormat="1" applyFont="1" applyFill="1" applyBorder="1" applyAlignment="1">
      <alignment horizontal="right" vertical="center"/>
    </xf>
    <xf numFmtId="0" fontId="23" fillId="3" borderId="0" xfId="0" applyFont="1" applyFill="1" applyBorder="1" applyAlignment="1"/>
    <xf numFmtId="0" fontId="13" fillId="0" borderId="0" xfId="0" applyFont="1" applyBorder="1" applyAlignment="1">
      <alignment vertical="center" wrapText="1"/>
    </xf>
    <xf numFmtId="0" fontId="13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vertical="center"/>
    </xf>
    <xf numFmtId="2" fontId="13" fillId="0" borderId="47" xfId="0" applyNumberFormat="1" applyFont="1" applyBorder="1" applyAlignment="1">
      <alignment horizontal="right" vertical="center"/>
    </xf>
    <xf numFmtId="2" fontId="13" fillId="0" borderId="48" xfId="1" applyNumberFormat="1" applyFont="1" applyFill="1" applyBorder="1" applyAlignment="1">
      <alignment horizontal="right" vertical="center"/>
    </xf>
    <xf numFmtId="2" fontId="13" fillId="0" borderId="59" xfId="0" applyNumberFormat="1" applyFont="1" applyBorder="1" applyAlignment="1">
      <alignment horizontal="right" vertical="center" wrapText="1"/>
    </xf>
    <xf numFmtId="0" fontId="25" fillId="0" borderId="33" xfId="1" applyFont="1" applyBorder="1" applyAlignment="1"/>
    <xf numFmtId="0" fontId="14" fillId="0" borderId="33" xfId="1" applyFont="1" applyBorder="1" applyAlignment="1">
      <alignment horizontal="center"/>
    </xf>
    <xf numFmtId="2" fontId="13" fillId="0" borderId="0" xfId="1" applyNumberFormat="1" applyFont="1" applyBorder="1" applyAlignment="1"/>
    <xf numFmtId="0" fontId="14" fillId="0" borderId="0" xfId="1" applyFont="1" applyBorder="1" applyAlignment="1">
      <alignment horizontal="center" wrapText="1"/>
    </xf>
    <xf numFmtId="2" fontId="14" fillId="0" borderId="0" xfId="1" applyNumberFormat="1" applyFont="1" applyBorder="1" applyAlignment="1">
      <alignment horizontal="center" wrapText="1"/>
    </xf>
    <xf numFmtId="0" fontId="13" fillId="0" borderId="0" xfId="1" applyFont="1" applyAlignment="1">
      <alignment horizontal="center"/>
    </xf>
    <xf numFmtId="4" fontId="28" fillId="0" borderId="0" xfId="0" applyNumberFormat="1" applyFont="1" applyBorder="1" applyAlignment="1">
      <alignment horizontal="right" vertical="center"/>
    </xf>
    <xf numFmtId="4" fontId="14" fillId="0" borderId="0" xfId="0" applyNumberFormat="1" applyFont="1" applyBorder="1" applyAlignment="1">
      <alignment horizontal="right" vertical="center"/>
    </xf>
    <xf numFmtId="0" fontId="13" fillId="8" borderId="22" xfId="0" applyFont="1" applyFill="1" applyBorder="1" applyAlignment="1">
      <alignment horizontal="center" vertical="center" wrapText="1"/>
    </xf>
    <xf numFmtId="0" fontId="13" fillId="8" borderId="72" xfId="0" applyFont="1" applyFill="1" applyBorder="1" applyAlignment="1">
      <alignment horizontal="center" vertical="center" wrapText="1"/>
    </xf>
    <xf numFmtId="0" fontId="13" fillId="8" borderId="12" xfId="0" applyFont="1" applyFill="1" applyBorder="1" applyAlignment="1">
      <alignment horizontal="center" vertical="center" wrapText="1"/>
    </xf>
    <xf numFmtId="0" fontId="13" fillId="8" borderId="13" xfId="0" applyFont="1" applyFill="1" applyBorder="1" applyAlignment="1">
      <alignment horizontal="center" vertical="center" wrapText="1"/>
    </xf>
    <xf numFmtId="0" fontId="13" fillId="8" borderId="13" xfId="0" applyFont="1" applyFill="1" applyBorder="1" applyAlignment="1">
      <alignment horizontal="center" vertical="center"/>
    </xf>
    <xf numFmtId="0" fontId="13" fillId="8" borderId="15" xfId="0" applyFont="1" applyFill="1" applyBorder="1" applyAlignment="1">
      <alignment horizontal="center" vertical="center"/>
    </xf>
    <xf numFmtId="0" fontId="13" fillId="8" borderId="17" xfId="0" applyFont="1" applyFill="1" applyBorder="1" applyAlignment="1">
      <alignment horizontal="center" vertical="center" wrapText="1"/>
    </xf>
    <xf numFmtId="2" fontId="14" fillId="0" borderId="0" xfId="1" applyNumberFormat="1" applyFont="1" applyBorder="1" applyAlignment="1">
      <alignment horizontal="center"/>
    </xf>
    <xf numFmtId="4" fontId="22" fillId="0" borderId="0" xfId="0" applyNumberFormat="1" applyFont="1" applyAlignment="1"/>
    <xf numFmtId="4" fontId="13" fillId="0" borderId="0" xfId="0" applyNumberFormat="1" applyFont="1"/>
    <xf numFmtId="0" fontId="13" fillId="0" borderId="58" xfId="0" applyFont="1" applyBorder="1" applyAlignment="1">
      <alignment horizontal="center" vertical="center"/>
    </xf>
    <xf numFmtId="2" fontId="13" fillId="0" borderId="12" xfId="0" applyNumberFormat="1" applyFont="1" applyBorder="1" applyAlignment="1">
      <alignment horizontal="right" vertical="center"/>
    </xf>
    <xf numFmtId="2" fontId="13" fillId="0" borderId="36" xfId="0" applyNumberFormat="1" applyFont="1" applyBorder="1" applyAlignment="1">
      <alignment horizontal="right" vertical="center"/>
    </xf>
    <xf numFmtId="0" fontId="13" fillId="0" borderId="0" xfId="0" applyFont="1" applyBorder="1" applyAlignment="1"/>
    <xf numFmtId="0" fontId="14" fillId="0" borderId="0" xfId="0" applyFont="1" applyBorder="1" applyAlignment="1">
      <alignment horizontal="center"/>
    </xf>
    <xf numFmtId="0" fontId="13" fillId="0" borderId="45" xfId="0" applyFont="1" applyBorder="1" applyAlignment="1"/>
    <xf numFmtId="2" fontId="29" fillId="0" borderId="20" xfId="0" applyNumberFormat="1" applyFont="1" applyBorder="1" applyAlignment="1">
      <alignment horizontal="right" vertical="center"/>
    </xf>
    <xf numFmtId="2" fontId="29" fillId="0" borderId="6" xfId="0" applyNumberFormat="1" applyFont="1" applyBorder="1" applyAlignment="1">
      <alignment horizontal="right" vertical="center"/>
    </xf>
    <xf numFmtId="2" fontId="29" fillId="0" borderId="13" xfId="0" applyNumberFormat="1" applyFont="1" applyBorder="1" applyAlignment="1">
      <alignment horizontal="right" vertical="center"/>
    </xf>
    <xf numFmtId="2" fontId="30" fillId="0" borderId="28" xfId="0" applyNumberFormat="1" applyFont="1" applyBorder="1" applyAlignment="1">
      <alignment horizontal="right" vertical="center"/>
    </xf>
    <xf numFmtId="0" fontId="14" fillId="0" borderId="0" xfId="0" applyFont="1" applyBorder="1" applyAlignment="1">
      <alignment vertical="center"/>
    </xf>
    <xf numFmtId="2" fontId="14" fillId="0" borderId="20" xfId="0" applyNumberFormat="1" applyFont="1" applyBorder="1" applyAlignment="1">
      <alignment horizontal="right" vertical="center"/>
    </xf>
    <xf numFmtId="2" fontId="14" fillId="0" borderId="6" xfId="0" applyNumberFormat="1" applyFont="1" applyBorder="1" applyAlignment="1">
      <alignment horizontal="right" vertical="center"/>
    </xf>
    <xf numFmtId="2" fontId="14" fillId="0" borderId="22" xfId="0" applyNumberFormat="1" applyFont="1" applyBorder="1" applyAlignment="1">
      <alignment horizontal="right" vertical="center"/>
    </xf>
    <xf numFmtId="2" fontId="14" fillId="0" borderId="26" xfId="0" applyNumberFormat="1" applyFont="1" applyBorder="1" applyAlignment="1">
      <alignment horizontal="right" vertical="center"/>
    </xf>
    <xf numFmtId="2" fontId="14" fillId="0" borderId="9" xfId="0" applyNumberFormat="1" applyFont="1" applyBorder="1" applyAlignment="1">
      <alignment horizontal="right" vertical="center"/>
    </xf>
    <xf numFmtId="2" fontId="14" fillId="0" borderId="10" xfId="0" applyNumberFormat="1" applyFont="1" applyBorder="1" applyAlignment="1">
      <alignment horizontal="right" vertical="center"/>
    </xf>
    <xf numFmtId="0" fontId="13" fillId="7" borderId="31" xfId="0" applyFont="1" applyFill="1" applyBorder="1" applyAlignment="1">
      <alignment horizontal="center" vertical="center" wrapText="1"/>
    </xf>
    <xf numFmtId="0" fontId="13" fillId="7" borderId="32" xfId="0" applyFont="1" applyFill="1" applyBorder="1" applyAlignment="1">
      <alignment horizontal="center" vertical="center" wrapText="1"/>
    </xf>
    <xf numFmtId="0" fontId="13" fillId="7" borderId="12" xfId="0" applyFont="1" applyFill="1" applyBorder="1" applyAlignment="1">
      <alignment horizontal="center" vertical="center" wrapText="1"/>
    </xf>
    <xf numFmtId="0" fontId="13" fillId="7" borderId="13" xfId="0" applyFont="1" applyFill="1" applyBorder="1" applyAlignment="1">
      <alignment horizontal="center" vertical="center" wrapText="1"/>
    </xf>
    <xf numFmtId="0" fontId="13" fillId="7" borderId="13" xfId="0" applyFont="1" applyFill="1" applyBorder="1" applyAlignment="1">
      <alignment horizontal="center" vertical="center"/>
    </xf>
    <xf numFmtId="0" fontId="13" fillId="7" borderId="12" xfId="0" applyFont="1" applyFill="1" applyBorder="1" applyAlignment="1">
      <alignment horizontal="center" vertical="center"/>
    </xf>
    <xf numFmtId="0" fontId="13" fillId="7" borderId="15" xfId="0" applyFont="1" applyFill="1" applyBorder="1" applyAlignment="1">
      <alignment horizontal="center" vertical="center"/>
    </xf>
    <xf numFmtId="0" fontId="13" fillId="7" borderId="17" xfId="0" applyFont="1" applyFill="1" applyBorder="1" applyAlignment="1">
      <alignment horizontal="center" vertical="center" wrapText="1"/>
    </xf>
    <xf numFmtId="2" fontId="13" fillId="0" borderId="78" xfId="0" applyNumberFormat="1" applyFont="1" applyBorder="1" applyAlignment="1">
      <alignment horizontal="right" vertical="center"/>
    </xf>
    <xf numFmtId="2" fontId="13" fillId="0" borderId="70" xfId="0" applyNumberFormat="1" applyFont="1" applyBorder="1" applyAlignment="1">
      <alignment horizontal="right" vertical="center"/>
    </xf>
    <xf numFmtId="2" fontId="13" fillId="0" borderId="53" xfId="0" applyNumberFormat="1" applyFont="1" applyBorder="1" applyAlignment="1">
      <alignment horizontal="right" vertical="center"/>
    </xf>
    <xf numFmtId="2" fontId="13" fillId="0" borderId="8" xfId="0" applyNumberFormat="1" applyFont="1" applyBorder="1" applyAlignment="1">
      <alignment horizontal="right" vertical="center"/>
    </xf>
    <xf numFmtId="2" fontId="13" fillId="0" borderId="64" xfId="0" applyNumberFormat="1" applyFont="1" applyBorder="1" applyAlignment="1">
      <alignment horizontal="right" vertical="center"/>
    </xf>
    <xf numFmtId="2" fontId="14" fillId="0" borderId="29" xfId="0" applyNumberFormat="1" applyFont="1" applyBorder="1" applyAlignment="1">
      <alignment horizontal="right" vertical="center"/>
    </xf>
    <xf numFmtId="0" fontId="14" fillId="0" borderId="33" xfId="0" applyFont="1" applyBorder="1" applyAlignment="1">
      <alignment horizontal="center" vertical="center"/>
    </xf>
    <xf numFmtId="2" fontId="14" fillId="0" borderId="33" xfId="0" applyNumberFormat="1" applyFont="1" applyBorder="1" applyAlignment="1">
      <alignment horizontal="right" vertical="center"/>
    </xf>
    <xf numFmtId="2" fontId="13" fillId="0" borderId="73" xfId="0" applyNumberFormat="1" applyFont="1" applyBorder="1" applyAlignment="1">
      <alignment horizontal="right" vertical="center"/>
    </xf>
    <xf numFmtId="0" fontId="13" fillId="0" borderId="20" xfId="0" applyFont="1" applyBorder="1" applyAlignment="1">
      <alignment horizontal="center" vertical="center" wrapText="1"/>
    </xf>
    <xf numFmtId="0" fontId="14" fillId="0" borderId="20" xfId="0" applyFont="1" applyBorder="1" applyAlignment="1">
      <alignment horizontal="center" vertical="center" wrapText="1"/>
    </xf>
    <xf numFmtId="2" fontId="14" fillId="0" borderId="62" xfId="0" applyNumberFormat="1" applyFont="1" applyBorder="1" applyAlignment="1">
      <alignment horizontal="right" vertical="center" wrapText="1"/>
    </xf>
    <xf numFmtId="0" fontId="14" fillId="0" borderId="20" xfId="0" applyFont="1" applyBorder="1" applyAlignment="1">
      <alignment horizontal="center" vertical="center"/>
    </xf>
    <xf numFmtId="0" fontId="14" fillId="0" borderId="22" xfId="0" applyFont="1" applyFill="1" applyBorder="1" applyAlignment="1">
      <alignment horizontal="center" vertical="center"/>
    </xf>
    <xf numFmtId="0" fontId="14" fillId="0" borderId="63" xfId="0" applyFont="1" applyFill="1" applyBorder="1" applyAlignment="1">
      <alignment horizontal="center" vertical="center"/>
    </xf>
    <xf numFmtId="2" fontId="14" fillId="0" borderId="1" xfId="0" applyNumberFormat="1" applyFont="1" applyBorder="1" applyAlignment="1">
      <alignment horizontal="right" vertical="center" wrapText="1"/>
    </xf>
    <xf numFmtId="0" fontId="14" fillId="0" borderId="52" xfId="0" applyFont="1" applyBorder="1" applyAlignment="1">
      <alignment horizontal="center" vertical="center" wrapText="1"/>
    </xf>
    <xf numFmtId="2" fontId="14" fillId="0" borderId="64" xfId="0" applyNumberFormat="1" applyFont="1" applyBorder="1" applyAlignment="1">
      <alignment horizontal="right" vertical="center" wrapText="1"/>
    </xf>
    <xf numFmtId="2" fontId="13" fillId="0" borderId="56" xfId="1" applyNumberFormat="1" applyFont="1" applyBorder="1" applyAlignment="1">
      <alignment horizontal="right" vertical="center"/>
    </xf>
    <xf numFmtId="2" fontId="14" fillId="0" borderId="6" xfId="1" applyNumberFormat="1" applyFont="1" applyBorder="1" applyAlignment="1">
      <alignment horizontal="right" vertical="center"/>
    </xf>
    <xf numFmtId="2" fontId="14" fillId="0" borderId="6" xfId="0" applyNumberFormat="1" applyFont="1" applyBorder="1" applyAlignment="1">
      <alignment horizontal="right" vertical="center" wrapText="1"/>
    </xf>
    <xf numFmtId="2" fontId="14" fillId="0" borderId="30" xfId="0" applyNumberFormat="1" applyFont="1" applyBorder="1" applyAlignment="1">
      <alignment horizontal="right" vertical="center" wrapText="1"/>
    </xf>
    <xf numFmtId="2" fontId="14" fillId="0" borderId="10" xfId="1" applyNumberFormat="1" applyFont="1" applyBorder="1" applyAlignment="1">
      <alignment horizontal="right" vertical="center"/>
    </xf>
    <xf numFmtId="2" fontId="13" fillId="0" borderId="6" xfId="0" applyNumberFormat="1" applyFont="1" applyBorder="1" applyAlignment="1">
      <alignment horizontal="center" vertical="center" wrapText="1"/>
    </xf>
    <xf numFmtId="2" fontId="13" fillId="0" borderId="6" xfId="0" applyNumberFormat="1" applyFont="1" applyBorder="1" applyAlignment="1">
      <alignment horizontal="center" vertical="center"/>
    </xf>
    <xf numFmtId="2" fontId="13" fillId="0" borderId="30" xfId="0" applyNumberFormat="1" applyFont="1" applyBorder="1" applyAlignment="1">
      <alignment horizontal="right"/>
    </xf>
    <xf numFmtId="2" fontId="13" fillId="0" borderId="30" xfId="0" applyNumberFormat="1" applyFont="1" applyBorder="1" applyAlignment="1">
      <alignment horizontal="right" wrapText="1"/>
    </xf>
    <xf numFmtId="2" fontId="13" fillId="0" borderId="41" xfId="0" applyNumberFormat="1" applyFont="1" applyBorder="1" applyAlignment="1">
      <alignment horizontal="right" wrapText="1"/>
    </xf>
    <xf numFmtId="2" fontId="13" fillId="0" borderId="31" xfId="0" applyNumberFormat="1" applyFont="1" applyBorder="1" applyAlignment="1">
      <alignment horizontal="right" wrapText="1"/>
    </xf>
    <xf numFmtId="2" fontId="13" fillId="0" borderId="34" xfId="0" applyNumberFormat="1" applyFont="1" applyBorder="1" applyAlignment="1">
      <alignment horizontal="right" wrapText="1"/>
    </xf>
    <xf numFmtId="2" fontId="13" fillId="0" borderId="32" xfId="0" applyNumberFormat="1" applyFont="1" applyBorder="1" applyAlignment="1">
      <alignment horizontal="right" wrapText="1"/>
    </xf>
    <xf numFmtId="4" fontId="14" fillId="0" borderId="28" xfId="0" applyNumberFormat="1" applyFont="1" applyBorder="1" applyAlignment="1">
      <alignment horizontal="right"/>
    </xf>
    <xf numFmtId="0" fontId="13" fillId="0" borderId="0" xfId="0" applyFont="1" applyAlignment="1">
      <alignment horizontal="right"/>
    </xf>
    <xf numFmtId="2" fontId="13" fillId="0" borderId="32" xfId="0" applyNumberFormat="1" applyFont="1" applyBorder="1" applyAlignment="1">
      <alignment horizontal="right"/>
    </xf>
    <xf numFmtId="4" fontId="14" fillId="0" borderId="0" xfId="0" applyNumberFormat="1" applyFont="1" applyBorder="1" applyAlignment="1">
      <alignment horizontal="right"/>
    </xf>
    <xf numFmtId="4" fontId="14" fillId="0" borderId="0" xfId="0" applyNumberFormat="1" applyFont="1" applyBorder="1" applyAlignment="1">
      <alignment horizontal="center"/>
    </xf>
    <xf numFmtId="4" fontId="14" fillId="0" borderId="45" xfId="0" applyNumberFormat="1" applyFont="1" applyBorder="1" applyAlignment="1">
      <alignment horizontal="center"/>
    </xf>
    <xf numFmtId="4" fontId="14" fillId="0" borderId="45" xfId="0" applyNumberFormat="1" applyFont="1" applyBorder="1" applyAlignment="1">
      <alignment horizontal="right"/>
    </xf>
    <xf numFmtId="2" fontId="29" fillId="0" borderId="30" xfId="0" applyNumberFormat="1" applyFont="1" applyBorder="1" applyAlignment="1">
      <alignment horizontal="right"/>
    </xf>
    <xf numFmtId="0" fontId="13" fillId="0" borderId="30" xfId="0" applyFont="1" applyBorder="1" applyAlignment="1">
      <alignment horizontal="right" wrapText="1"/>
    </xf>
    <xf numFmtId="2" fontId="13" fillId="0" borderId="41" xfId="1" applyNumberFormat="1" applyFont="1" applyBorder="1" applyAlignment="1">
      <alignment horizontal="right"/>
    </xf>
    <xf numFmtId="0" fontId="13" fillId="0" borderId="32" xfId="0" applyFont="1" applyBorder="1" applyAlignment="1">
      <alignment horizontal="right" wrapText="1"/>
    </xf>
    <xf numFmtId="4" fontId="29" fillId="0" borderId="0" xfId="0" applyNumberFormat="1" applyFont="1"/>
    <xf numFmtId="0" fontId="13" fillId="7" borderId="48" xfId="0" applyFont="1" applyFill="1" applyBorder="1" applyAlignment="1">
      <alignment horizontal="center" vertical="center" wrapText="1"/>
    </xf>
    <xf numFmtId="0" fontId="13" fillId="8" borderId="31" xfId="0" applyFont="1" applyFill="1" applyBorder="1" applyAlignment="1">
      <alignment horizontal="center" vertical="center" wrapText="1"/>
    </xf>
    <xf numFmtId="0" fontId="13" fillId="8" borderId="48" xfId="0" applyFont="1" applyFill="1" applyBorder="1" applyAlignment="1">
      <alignment horizontal="center" vertical="center" wrapText="1"/>
    </xf>
    <xf numFmtId="0" fontId="13" fillId="8" borderId="9" xfId="0" applyFont="1" applyFill="1" applyBorder="1" applyAlignment="1">
      <alignment horizontal="center" vertical="center" wrapText="1"/>
    </xf>
    <xf numFmtId="0" fontId="13" fillId="8" borderId="6" xfId="0" applyFont="1" applyFill="1" applyBorder="1" applyAlignment="1">
      <alignment horizontal="center" vertical="center" wrapText="1"/>
    </xf>
    <xf numFmtId="0" fontId="13" fillId="8" borderId="6" xfId="0" applyFont="1" applyFill="1" applyBorder="1" applyAlignment="1">
      <alignment horizontal="center" vertical="center"/>
    </xf>
    <xf numFmtId="0" fontId="13" fillId="8" borderId="9" xfId="0" applyFont="1" applyFill="1" applyBorder="1" applyAlignment="1">
      <alignment horizontal="center" vertical="center"/>
    </xf>
    <xf numFmtId="0" fontId="13" fillId="8" borderId="7" xfId="0" applyFont="1" applyFill="1" applyBorder="1" applyAlignment="1">
      <alignment horizontal="center" vertical="center"/>
    </xf>
    <xf numFmtId="0" fontId="13" fillId="8" borderId="10" xfId="0" applyFont="1" applyFill="1" applyBorder="1" applyAlignment="1">
      <alignment horizontal="center" vertical="center" wrapText="1"/>
    </xf>
    <xf numFmtId="0" fontId="14" fillId="0" borderId="45" xfId="1" applyFont="1" applyBorder="1" applyAlignment="1"/>
    <xf numFmtId="2" fontId="13" fillId="0" borderId="16" xfId="1" applyNumberFormat="1" applyFont="1" applyBorder="1" applyAlignment="1">
      <alignment horizontal="right"/>
    </xf>
    <xf numFmtId="2" fontId="13" fillId="0" borderId="30" xfId="1" applyNumberFormat="1" applyFont="1" applyBorder="1" applyAlignment="1">
      <alignment horizontal="right"/>
    </xf>
    <xf numFmtId="2" fontId="13" fillId="0" borderId="44" xfId="1" applyNumberFormat="1" applyFont="1" applyFill="1" applyBorder="1" applyAlignment="1">
      <alignment horizontal="right"/>
    </xf>
    <xf numFmtId="2" fontId="13" fillId="0" borderId="47" xfId="0" applyNumberFormat="1" applyFont="1" applyBorder="1" applyAlignment="1">
      <alignment horizontal="right"/>
    </xf>
    <xf numFmtId="0" fontId="22" fillId="0" borderId="0" xfId="0" applyFont="1" applyAlignment="1"/>
    <xf numFmtId="0" fontId="13" fillId="0" borderId="0" xfId="0" applyFont="1" applyAlignment="1"/>
    <xf numFmtId="0" fontId="14" fillId="0" borderId="2" xfId="1" applyFont="1" applyBorder="1" applyAlignment="1"/>
    <xf numFmtId="0" fontId="13" fillId="8" borderId="46" xfId="0" applyFont="1" applyFill="1" applyBorder="1" applyAlignment="1">
      <alignment horizontal="center" vertical="center" wrapText="1"/>
    </xf>
    <xf numFmtId="2" fontId="14" fillId="0" borderId="0" xfId="1" applyNumberFormat="1" applyFont="1" applyBorder="1" applyAlignment="1">
      <alignment horizontal="right" vertical="center" wrapText="1"/>
    </xf>
    <xf numFmtId="2" fontId="13" fillId="0" borderId="0" xfId="1" applyNumberFormat="1" applyFont="1" applyBorder="1" applyAlignment="1">
      <alignment horizontal="right" vertical="center" wrapText="1"/>
    </xf>
    <xf numFmtId="2" fontId="13" fillId="0" borderId="0" xfId="1" applyNumberFormat="1" applyFont="1" applyAlignment="1">
      <alignment horizontal="right" vertical="center"/>
    </xf>
    <xf numFmtId="2" fontId="13" fillId="0" borderId="0" xfId="0" applyNumberFormat="1" applyFont="1" applyAlignment="1">
      <alignment horizontal="right" vertical="center"/>
    </xf>
    <xf numFmtId="0" fontId="14" fillId="0" borderId="33" xfId="1" applyFont="1" applyBorder="1" applyAlignment="1">
      <alignment horizontal="center" wrapText="1"/>
    </xf>
    <xf numFmtId="2" fontId="14" fillId="0" borderId="33" xfId="1" applyNumberFormat="1" applyFont="1" applyBorder="1" applyAlignment="1">
      <alignment horizontal="center" vertical="center"/>
    </xf>
    <xf numFmtId="0" fontId="13" fillId="5" borderId="32" xfId="0" applyFont="1" applyFill="1" applyBorder="1" applyAlignment="1">
      <alignment horizontal="center" vertical="center" wrapText="1"/>
    </xf>
    <xf numFmtId="0" fontId="13" fillId="5" borderId="12" xfId="0" applyFont="1" applyFill="1" applyBorder="1" applyAlignment="1">
      <alignment horizontal="center" vertical="center" wrapText="1"/>
    </xf>
    <xf numFmtId="0" fontId="13" fillId="5" borderId="13" xfId="0" applyFont="1" applyFill="1" applyBorder="1" applyAlignment="1">
      <alignment horizontal="center" vertical="center"/>
    </xf>
    <xf numFmtId="0" fontId="13" fillId="5" borderId="12" xfId="0" applyFont="1" applyFill="1" applyBorder="1" applyAlignment="1">
      <alignment horizontal="center" vertical="center"/>
    </xf>
    <xf numFmtId="0" fontId="13" fillId="5" borderId="15" xfId="0" applyFont="1" applyFill="1" applyBorder="1" applyAlignment="1">
      <alignment horizontal="center" vertical="center"/>
    </xf>
    <xf numFmtId="0" fontId="13" fillId="5" borderId="17" xfId="0" applyFont="1" applyFill="1" applyBorder="1" applyAlignment="1">
      <alignment horizontal="center" vertical="center" wrapText="1"/>
    </xf>
    <xf numFmtId="0" fontId="14" fillId="0" borderId="0" xfId="1" applyFont="1" applyAlignment="1"/>
    <xf numFmtId="2" fontId="14" fillId="0" borderId="33" xfId="1" applyNumberFormat="1" applyFont="1" applyBorder="1" applyAlignment="1">
      <alignment horizontal="center" wrapText="1"/>
    </xf>
    <xf numFmtId="2" fontId="13" fillId="0" borderId="30" xfId="0" applyNumberFormat="1" applyFont="1" applyBorder="1" applyAlignment="1"/>
    <xf numFmtId="2" fontId="13" fillId="0" borderId="31" xfId="0" applyNumberFormat="1" applyFont="1" applyBorder="1" applyAlignment="1"/>
    <xf numFmtId="2" fontId="13" fillId="0" borderId="35" xfId="0" applyNumberFormat="1" applyFont="1" applyBorder="1" applyAlignment="1">
      <alignment wrapText="1"/>
    </xf>
    <xf numFmtId="2" fontId="13" fillId="0" borderId="31" xfId="0" applyNumberFormat="1" applyFont="1" applyBorder="1" applyAlignment="1">
      <alignment wrapText="1"/>
    </xf>
    <xf numFmtId="2" fontId="13" fillId="0" borderId="30" xfId="0" applyNumberFormat="1" applyFont="1" applyBorder="1" applyAlignment="1">
      <alignment wrapText="1"/>
    </xf>
    <xf numFmtId="2" fontId="13" fillId="0" borderId="32" xfId="0" applyNumberFormat="1" applyFont="1" applyBorder="1" applyAlignment="1">
      <alignment wrapText="1"/>
    </xf>
    <xf numFmtId="2" fontId="14" fillId="0" borderId="28" xfId="0" applyNumberFormat="1" applyFont="1" applyBorder="1" applyAlignment="1"/>
    <xf numFmtId="2" fontId="14" fillId="0" borderId="0" xfId="0" applyNumberFormat="1" applyFont="1" applyBorder="1" applyAlignment="1"/>
    <xf numFmtId="2" fontId="13" fillId="0" borderId="41" xfId="1" applyNumberFormat="1" applyFont="1" applyBorder="1" applyAlignment="1"/>
    <xf numFmtId="2" fontId="13" fillId="0" borderId="30" xfId="1" applyNumberFormat="1" applyFont="1" applyBorder="1" applyAlignment="1"/>
    <xf numFmtId="2" fontId="13" fillId="0" borderId="34" xfId="0" applyNumberFormat="1" applyFont="1" applyBorder="1" applyAlignment="1">
      <alignment wrapText="1"/>
    </xf>
    <xf numFmtId="2" fontId="13" fillId="0" borderId="42" xfId="1" applyNumberFormat="1" applyFont="1" applyBorder="1" applyAlignment="1"/>
    <xf numFmtId="2" fontId="13" fillId="0" borderId="65" xfId="1" applyNumberFormat="1" applyFont="1" applyBorder="1" applyAlignment="1"/>
    <xf numFmtId="2" fontId="13" fillId="0" borderId="32" xfId="0" applyNumberFormat="1" applyFont="1" applyBorder="1" applyAlignment="1"/>
    <xf numFmtId="0" fontId="14" fillId="0" borderId="0" xfId="0" applyFont="1" applyFill="1" applyBorder="1"/>
    <xf numFmtId="0" fontId="13" fillId="4" borderId="0" xfId="0" applyFont="1" applyFill="1"/>
    <xf numFmtId="2" fontId="13" fillId="0" borderId="0" xfId="0" applyNumberFormat="1" applyFont="1" applyBorder="1" applyAlignment="1">
      <alignment horizontal="center" vertical="center"/>
    </xf>
    <xf numFmtId="1" fontId="13" fillId="0" borderId="45" xfId="1" applyNumberFormat="1" applyFont="1" applyBorder="1" applyAlignment="1">
      <alignment horizontal="center" wrapText="1"/>
    </xf>
    <xf numFmtId="0" fontId="13" fillId="0" borderId="45" xfId="1" applyFont="1" applyBorder="1"/>
    <xf numFmtId="4" fontId="14" fillId="0" borderId="28" xfId="0" applyNumberFormat="1" applyFont="1" applyBorder="1" applyAlignment="1">
      <alignment horizontal="center" vertical="center"/>
    </xf>
    <xf numFmtId="2" fontId="13" fillId="0" borderId="0" xfId="1" applyNumberFormat="1" applyFont="1" applyBorder="1"/>
    <xf numFmtId="2" fontId="13" fillId="0" borderId="0" xfId="0" applyNumberFormat="1" applyFont="1"/>
    <xf numFmtId="2" fontId="14" fillId="0" borderId="0" xfId="0" applyNumberFormat="1" applyFont="1" applyAlignment="1">
      <alignment horizontal="center" vertical="center"/>
    </xf>
    <xf numFmtId="0" fontId="13" fillId="0" borderId="0" xfId="1" applyFont="1" applyBorder="1" applyAlignment="1">
      <alignment horizontal="right"/>
    </xf>
    <xf numFmtId="4" fontId="13" fillId="0" borderId="0" xfId="1" applyNumberFormat="1" applyFont="1" applyBorder="1" applyAlignment="1">
      <alignment horizontal="right"/>
    </xf>
    <xf numFmtId="2" fontId="13" fillId="0" borderId="30" xfId="0" applyNumberFormat="1" applyFont="1" applyBorder="1"/>
    <xf numFmtId="2" fontId="13" fillId="0" borderId="20" xfId="0" applyNumberFormat="1" applyFont="1" applyBorder="1" applyAlignment="1">
      <alignment horizontal="center" vertical="center"/>
    </xf>
    <xf numFmtId="2" fontId="13" fillId="0" borderId="22" xfId="0" applyNumberFormat="1" applyFont="1" applyBorder="1" applyAlignment="1">
      <alignment horizontal="center" vertical="center"/>
    </xf>
    <xf numFmtId="2" fontId="13" fillId="0" borderId="21" xfId="0" applyNumberFormat="1" applyFont="1" applyBorder="1" applyAlignment="1">
      <alignment horizontal="center" vertical="center"/>
    </xf>
    <xf numFmtId="2" fontId="13" fillId="0" borderId="23" xfId="0" applyNumberFormat="1" applyFont="1" applyBorder="1" applyAlignment="1">
      <alignment horizontal="center" vertical="center"/>
    </xf>
    <xf numFmtId="2" fontId="13" fillId="0" borderId="6" xfId="0" applyNumberFormat="1" applyFont="1" applyBorder="1"/>
    <xf numFmtId="2" fontId="13" fillId="0" borderId="9" xfId="0" applyNumberFormat="1" applyFont="1" applyBorder="1" applyAlignment="1">
      <alignment horizontal="center" vertical="center"/>
    </xf>
    <xf numFmtId="2" fontId="13" fillId="0" borderId="26" xfId="0" applyNumberFormat="1" applyFont="1" applyBorder="1" applyAlignment="1">
      <alignment horizontal="center" vertical="center"/>
    </xf>
    <xf numFmtId="2" fontId="13" fillId="0" borderId="30" xfId="0" applyNumberFormat="1" applyFont="1" applyBorder="1" applyAlignment="1">
      <alignment horizontal="right" vertical="top" wrapText="1"/>
    </xf>
    <xf numFmtId="2" fontId="13" fillId="0" borderId="32" xfId="0" applyNumberFormat="1" applyFont="1" applyBorder="1" applyAlignment="1">
      <alignment horizontal="right" vertical="top" wrapText="1"/>
    </xf>
    <xf numFmtId="0" fontId="13" fillId="0" borderId="0" xfId="1" applyFont="1" applyBorder="1" applyAlignment="1"/>
    <xf numFmtId="0" fontId="13" fillId="0" borderId="66" xfId="0" applyFont="1" applyBorder="1" applyAlignment="1">
      <alignment horizontal="center" vertical="center" wrapText="1"/>
    </xf>
    <xf numFmtId="2" fontId="13" fillId="0" borderId="38" xfId="0" applyNumberFormat="1" applyFont="1" applyBorder="1" applyAlignment="1">
      <alignment horizontal="right" vertical="center" wrapText="1"/>
    </xf>
    <xf numFmtId="0" fontId="13" fillId="0" borderId="20" xfId="0" applyFont="1" applyBorder="1" applyAlignment="1">
      <alignment horizontal="center" vertical="center"/>
    </xf>
    <xf numFmtId="0" fontId="13" fillId="0" borderId="22" xfId="0" applyFont="1" applyFill="1" applyBorder="1" applyAlignment="1">
      <alignment horizontal="center" vertical="center"/>
    </xf>
    <xf numFmtId="0" fontId="13" fillId="0" borderId="21" xfId="0" applyFont="1" applyFill="1" applyBorder="1" applyAlignment="1">
      <alignment horizontal="center" vertical="center"/>
    </xf>
    <xf numFmtId="2" fontId="13" fillId="0" borderId="64" xfId="0" applyNumberFormat="1" applyFont="1" applyBorder="1" applyAlignment="1">
      <alignment horizontal="right" vertical="center" wrapText="1"/>
    </xf>
    <xf numFmtId="2" fontId="13" fillId="0" borderId="73" xfId="0" applyNumberFormat="1" applyFont="1" applyBorder="1" applyAlignment="1">
      <alignment horizontal="right"/>
    </xf>
    <xf numFmtId="2" fontId="13" fillId="0" borderId="9" xfId="1" applyNumberFormat="1" applyFont="1" applyBorder="1" applyAlignment="1">
      <alignment horizontal="right" wrapText="1"/>
    </xf>
    <xf numFmtId="2" fontId="13" fillId="0" borderId="6" xfId="1" applyNumberFormat="1" applyFont="1" applyBorder="1" applyAlignment="1">
      <alignment horizontal="right"/>
    </xf>
    <xf numFmtId="2" fontId="13" fillId="0" borderId="10" xfId="1" applyNumberFormat="1" applyFont="1" applyBorder="1" applyAlignment="1">
      <alignment horizontal="right"/>
    </xf>
    <xf numFmtId="2" fontId="14" fillId="0" borderId="28" xfId="0" applyNumberFormat="1" applyFont="1" applyBorder="1" applyAlignment="1">
      <alignment horizontal="right"/>
    </xf>
    <xf numFmtId="4" fontId="22" fillId="3" borderId="0" xfId="0" applyNumberFormat="1" applyFont="1" applyFill="1"/>
    <xf numFmtId="0" fontId="14" fillId="5" borderId="27" xfId="0" applyFont="1" applyFill="1" applyBorder="1"/>
    <xf numFmtId="0" fontId="14" fillId="0" borderId="0" xfId="0" applyFont="1" applyAlignment="1">
      <alignment horizontal="left"/>
    </xf>
    <xf numFmtId="0" fontId="13" fillId="0" borderId="0" xfId="0" applyFont="1" applyAlignment="1">
      <alignment horizontal="center"/>
    </xf>
    <xf numFmtId="2" fontId="13" fillId="0" borderId="0" xfId="0" applyNumberFormat="1" applyFont="1" applyAlignment="1">
      <alignment horizontal="center"/>
    </xf>
    <xf numFmtId="2" fontId="29" fillId="0" borderId="22" xfId="0" applyNumberFormat="1" applyFont="1" applyBorder="1" applyAlignment="1">
      <alignment horizontal="right" vertical="center"/>
    </xf>
    <xf numFmtId="2" fontId="29" fillId="0" borderId="9" xfId="0" applyNumberFormat="1" applyFont="1" applyBorder="1" applyAlignment="1">
      <alignment horizontal="right" vertical="center"/>
    </xf>
    <xf numFmtId="2" fontId="29" fillId="0" borderId="26" xfId="0" applyNumberFormat="1" applyFont="1" applyBorder="1" applyAlignment="1">
      <alignment horizontal="right" vertical="center"/>
    </xf>
    <xf numFmtId="0" fontId="33" fillId="0" borderId="0" xfId="0" applyFont="1" applyBorder="1" applyAlignment="1"/>
    <xf numFmtId="0" fontId="33" fillId="0" borderId="0" xfId="0" applyFont="1" applyBorder="1"/>
    <xf numFmtId="0" fontId="33" fillId="0" borderId="0" xfId="0" applyFont="1"/>
    <xf numFmtId="4" fontId="33" fillId="0" borderId="0" xfId="0" applyNumberFormat="1" applyFont="1"/>
    <xf numFmtId="0" fontId="18" fillId="0" borderId="0" xfId="0" applyFont="1" applyBorder="1" applyAlignment="1">
      <alignment horizontal="center" vertical="center"/>
    </xf>
    <xf numFmtId="4" fontId="18" fillId="0" borderId="0" xfId="0" applyNumberFormat="1" applyFont="1" applyBorder="1" applyAlignment="1">
      <alignment horizontal="center" vertical="center"/>
    </xf>
    <xf numFmtId="2" fontId="33" fillId="0" borderId="6" xfId="0" applyNumberFormat="1" applyFont="1" applyBorder="1" applyAlignment="1">
      <alignment horizontal="right" vertical="center"/>
    </xf>
    <xf numFmtId="2" fontId="33" fillId="0" borderId="9" xfId="0" applyNumberFormat="1" applyFont="1" applyBorder="1" applyAlignment="1">
      <alignment horizontal="right" vertical="center"/>
    </xf>
    <xf numFmtId="4" fontId="33" fillId="0" borderId="60" xfId="0" applyNumberFormat="1" applyFont="1" applyBorder="1"/>
    <xf numFmtId="4" fontId="18" fillId="0" borderId="33" xfId="0" applyNumberFormat="1" applyFont="1" applyBorder="1" applyAlignment="1">
      <alignment horizontal="center" vertical="center"/>
    </xf>
    <xf numFmtId="2" fontId="29" fillId="0" borderId="12" xfId="0" applyNumberFormat="1" applyFont="1" applyBorder="1" applyAlignment="1">
      <alignment horizontal="right" vertical="center"/>
    </xf>
    <xf numFmtId="2" fontId="29" fillId="0" borderId="36" xfId="0" applyNumberFormat="1" applyFont="1" applyBorder="1" applyAlignment="1">
      <alignment horizontal="right" vertical="center"/>
    </xf>
    <xf numFmtId="2" fontId="16" fillId="0" borderId="0" xfId="0" applyNumberFormat="1" applyFont="1" applyBorder="1" applyAlignment="1">
      <alignment horizontal="right" vertical="center"/>
    </xf>
    <xf numFmtId="0" fontId="13" fillId="0" borderId="13" xfId="0" applyFont="1" applyBorder="1" applyAlignment="1">
      <alignment horizontal="center" vertical="center" wrapText="1"/>
    </xf>
    <xf numFmtId="0" fontId="13" fillId="0" borderId="31" xfId="0" applyFont="1" applyBorder="1" applyAlignment="1">
      <alignment horizontal="center" vertical="center" wrapText="1"/>
    </xf>
    <xf numFmtId="2" fontId="13" fillId="0" borderId="19" xfId="0" applyNumberFormat="1" applyFont="1" applyBorder="1" applyAlignment="1">
      <alignment vertical="center"/>
    </xf>
    <xf numFmtId="2" fontId="13" fillId="0" borderId="20" xfId="0" applyNumberFormat="1" applyFont="1" applyBorder="1" applyAlignment="1">
      <alignment vertical="center"/>
    </xf>
    <xf numFmtId="2" fontId="13" fillId="0" borderId="21" xfId="0" applyNumberFormat="1" applyFont="1" applyBorder="1" applyAlignment="1">
      <alignment vertical="center"/>
    </xf>
    <xf numFmtId="2" fontId="13" fillId="0" borderId="22" xfId="0" applyNumberFormat="1" applyFont="1" applyBorder="1" applyAlignment="1">
      <alignment vertical="center"/>
    </xf>
    <xf numFmtId="2" fontId="13" fillId="0" borderId="23" xfId="0" applyNumberFormat="1" applyFont="1" applyBorder="1" applyAlignment="1">
      <alignment vertical="center"/>
    </xf>
    <xf numFmtId="2" fontId="13" fillId="0" borderId="25" xfId="0" applyNumberFormat="1" applyFont="1" applyBorder="1" applyAlignment="1">
      <alignment vertical="center"/>
    </xf>
    <xf numFmtId="2" fontId="13" fillId="0" borderId="6" xfId="0" applyNumberFormat="1" applyFont="1" applyBorder="1" applyAlignment="1">
      <alignment vertical="center"/>
    </xf>
    <xf numFmtId="2" fontId="13" fillId="0" borderId="26" xfId="0" applyNumberFormat="1" applyFont="1" applyBorder="1" applyAlignment="1">
      <alignment vertical="center"/>
    </xf>
    <xf numFmtId="2" fontId="13" fillId="0" borderId="9" xfId="0" applyNumberFormat="1" applyFont="1" applyBorder="1" applyAlignment="1">
      <alignment vertical="center"/>
    </xf>
    <xf numFmtId="2" fontId="13" fillId="0" borderId="10" xfId="0" applyNumberFormat="1" applyFont="1" applyBorder="1" applyAlignment="1">
      <alignment vertical="center"/>
    </xf>
    <xf numFmtId="4" fontId="14" fillId="0" borderId="28" xfId="0" applyNumberFormat="1" applyFont="1" applyBorder="1" applyAlignment="1">
      <alignment vertical="center"/>
    </xf>
    <xf numFmtId="2" fontId="13" fillId="0" borderId="21" xfId="0" applyNumberFormat="1" applyFont="1" applyBorder="1" applyAlignment="1">
      <alignment horizontal="right" vertical="center" wrapText="1"/>
    </xf>
    <xf numFmtId="2" fontId="16" fillId="0" borderId="45" xfId="0" applyNumberFormat="1" applyFont="1" applyBorder="1" applyAlignment="1">
      <alignment horizontal="right" vertical="center"/>
    </xf>
    <xf numFmtId="0" fontId="29" fillId="0" borderId="0" xfId="0" applyFont="1"/>
    <xf numFmtId="0" fontId="22" fillId="0" borderId="0" xfId="0" applyFont="1" applyAlignment="1">
      <alignment horizontal="right"/>
    </xf>
    <xf numFmtId="0" fontId="0" fillId="0" borderId="0" xfId="0" applyAlignment="1">
      <alignment horizontal="right"/>
    </xf>
    <xf numFmtId="0" fontId="0" fillId="0" borderId="0" xfId="0" applyBorder="1" applyAlignment="1">
      <alignment horizontal="right"/>
    </xf>
    <xf numFmtId="165" fontId="13" fillId="0" borderId="0" xfId="0" applyNumberFormat="1" applyFont="1" applyAlignment="1">
      <alignment horizontal="center"/>
    </xf>
    <xf numFmtId="0" fontId="13" fillId="8" borderId="31" xfId="0" applyFont="1" applyFill="1" applyBorder="1" applyAlignment="1">
      <alignment horizontal="center" vertical="center" wrapText="1"/>
    </xf>
    <xf numFmtId="0" fontId="13" fillId="0" borderId="31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165" fontId="13" fillId="0" borderId="0" xfId="0" applyNumberFormat="1" applyFont="1"/>
    <xf numFmtId="0" fontId="13" fillId="5" borderId="27" xfId="0" applyFont="1" applyFill="1" applyBorder="1" applyAlignment="1">
      <alignment horizontal="center" vertical="center" wrapText="1"/>
    </xf>
    <xf numFmtId="0" fontId="13" fillId="5" borderId="27" xfId="0" applyFont="1" applyFill="1" applyBorder="1" applyAlignment="1">
      <alignment horizontal="center" vertical="center"/>
    </xf>
    <xf numFmtId="0" fontId="14" fillId="6" borderId="27" xfId="0" applyFont="1" applyFill="1" applyBorder="1"/>
    <xf numFmtId="2" fontId="14" fillId="0" borderId="27" xfId="0" applyNumberFormat="1" applyFont="1" applyBorder="1" applyAlignment="1">
      <alignment horizontal="right" vertical="center"/>
    </xf>
    <xf numFmtId="0" fontId="14" fillId="6" borderId="27" xfId="0" applyFont="1" applyFill="1" applyBorder="1" applyAlignment="1">
      <alignment horizontal="left"/>
    </xf>
    <xf numFmtId="4" fontId="14" fillId="0" borderId="27" xfId="0" applyNumberFormat="1" applyFont="1" applyBorder="1" applyAlignment="1">
      <alignment horizontal="right" vertical="center"/>
    </xf>
    <xf numFmtId="166" fontId="13" fillId="0" borderId="0" xfId="0" applyNumberFormat="1" applyFont="1" applyAlignment="1">
      <alignment horizontal="center"/>
    </xf>
    <xf numFmtId="0" fontId="13" fillId="0" borderId="11" xfId="0" applyFont="1" applyBorder="1" applyAlignment="1">
      <alignment horizontal="center" vertical="center" wrapText="1"/>
    </xf>
    <xf numFmtId="0" fontId="13" fillId="0" borderId="61" xfId="0" applyFont="1" applyBorder="1" applyAlignment="1">
      <alignment horizontal="center" vertical="center" wrapText="1"/>
    </xf>
    <xf numFmtId="0" fontId="13" fillId="0" borderId="31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3" fillId="5" borderId="13" xfId="0" applyFont="1" applyFill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/>
    </xf>
    <xf numFmtId="0" fontId="13" fillId="5" borderId="31" xfId="0" applyFont="1" applyFill="1" applyBorder="1" applyAlignment="1">
      <alignment horizontal="center" vertical="center" wrapText="1"/>
    </xf>
    <xf numFmtId="4" fontId="22" fillId="9" borderId="0" xfId="0" applyNumberFormat="1" applyFont="1" applyFill="1"/>
    <xf numFmtId="4" fontId="22" fillId="9" borderId="0" xfId="0" applyNumberFormat="1" applyFont="1" applyFill="1" applyBorder="1"/>
    <xf numFmtId="2" fontId="22" fillId="9" borderId="0" xfId="0" applyNumberFormat="1" applyFont="1" applyFill="1"/>
    <xf numFmtId="2" fontId="15" fillId="0" borderId="0" xfId="0" applyNumberFormat="1" applyFont="1" applyBorder="1" applyAlignment="1">
      <alignment horizontal="center"/>
    </xf>
    <xf numFmtId="2" fontId="12" fillId="0" borderId="0" xfId="0" applyNumberFormat="1" applyFont="1"/>
    <xf numFmtId="4" fontId="12" fillId="9" borderId="0" xfId="0" applyNumberFormat="1" applyFont="1" applyFill="1"/>
    <xf numFmtId="4" fontId="13" fillId="9" borderId="0" xfId="0" applyNumberFormat="1" applyFont="1" applyFill="1"/>
    <xf numFmtId="0" fontId="22" fillId="9" borderId="0" xfId="0" applyFont="1" applyFill="1"/>
    <xf numFmtId="2" fontId="14" fillId="0" borderId="31" xfId="0" applyNumberFormat="1" applyFont="1" applyBorder="1" applyAlignment="1">
      <alignment horizontal="right" vertical="center" wrapText="1"/>
    </xf>
    <xf numFmtId="2" fontId="14" fillId="0" borderId="35" xfId="0" applyNumberFormat="1" applyFont="1" applyBorder="1" applyAlignment="1">
      <alignment horizontal="right" vertical="center" wrapText="1"/>
    </xf>
    <xf numFmtId="2" fontId="14" fillId="0" borderId="6" xfId="1" applyNumberFormat="1" applyFont="1" applyBorder="1" applyAlignment="1">
      <alignment horizontal="right" vertical="center" wrapText="1"/>
    </xf>
    <xf numFmtId="2" fontId="13" fillId="0" borderId="82" xfId="1" applyNumberFormat="1" applyFont="1" applyBorder="1" applyAlignment="1">
      <alignment horizontal="right" vertical="center" wrapText="1"/>
    </xf>
    <xf numFmtId="2" fontId="14" fillId="0" borderId="45" xfId="0" applyNumberFormat="1" applyFont="1" applyBorder="1" applyAlignment="1">
      <alignment horizontal="right" vertical="center"/>
    </xf>
    <xf numFmtId="0" fontId="13" fillId="8" borderId="23" xfId="0" applyFont="1" applyFill="1" applyBorder="1" applyAlignment="1">
      <alignment horizontal="center" vertical="center" wrapText="1"/>
    </xf>
    <xf numFmtId="0" fontId="13" fillId="8" borderId="12" xfId="0" applyFont="1" applyFill="1" applyBorder="1" applyAlignment="1">
      <alignment horizontal="center" vertical="center"/>
    </xf>
    <xf numFmtId="0" fontId="13" fillId="3" borderId="31" xfId="0" applyFont="1" applyFill="1" applyBorder="1" applyAlignment="1">
      <alignment horizontal="center" vertical="center" wrapText="1"/>
    </xf>
    <xf numFmtId="0" fontId="13" fillId="3" borderId="48" xfId="0" applyFont="1" applyFill="1" applyBorder="1" applyAlignment="1">
      <alignment horizontal="center" vertical="center" wrapText="1"/>
    </xf>
    <xf numFmtId="0" fontId="13" fillId="3" borderId="9" xfId="0" applyFont="1" applyFill="1" applyBorder="1" applyAlignment="1">
      <alignment horizontal="center" vertical="center" wrapText="1"/>
    </xf>
    <xf numFmtId="0" fontId="13" fillId="3" borderId="6" xfId="0" applyFont="1" applyFill="1" applyBorder="1" applyAlignment="1">
      <alignment horizontal="center" vertical="center" wrapText="1"/>
    </xf>
    <xf numFmtId="0" fontId="13" fillId="3" borderId="6" xfId="0" applyFont="1" applyFill="1" applyBorder="1" applyAlignment="1">
      <alignment horizontal="center" vertical="center"/>
    </xf>
    <xf numFmtId="0" fontId="13" fillId="3" borderId="9" xfId="0" applyFont="1" applyFill="1" applyBorder="1" applyAlignment="1">
      <alignment horizontal="center" vertical="center"/>
    </xf>
    <xf numFmtId="0" fontId="13" fillId="3" borderId="7" xfId="0" applyFont="1" applyFill="1" applyBorder="1" applyAlignment="1">
      <alignment horizontal="center" vertical="center"/>
    </xf>
    <xf numFmtId="0" fontId="13" fillId="3" borderId="10" xfId="0" applyFont="1" applyFill="1" applyBorder="1" applyAlignment="1">
      <alignment horizontal="center" vertical="center" wrapText="1"/>
    </xf>
    <xf numFmtId="165" fontId="14" fillId="5" borderId="27" xfId="3" applyFont="1" applyFill="1" applyBorder="1" applyAlignment="1">
      <alignment horizontal="right" vertical="center"/>
    </xf>
    <xf numFmtId="165" fontId="8" fillId="0" borderId="0" xfId="0" applyNumberFormat="1" applyFont="1" applyAlignment="1">
      <alignment vertical="center"/>
    </xf>
    <xf numFmtId="165" fontId="8" fillId="0" borderId="0" xfId="0" applyNumberFormat="1" applyFont="1" applyAlignment="1"/>
    <xf numFmtId="166" fontId="13" fillId="0" borderId="0" xfId="0" applyNumberFormat="1" applyFont="1"/>
    <xf numFmtId="166" fontId="13" fillId="0" borderId="0" xfId="0" applyNumberFormat="1" applyFont="1" applyBorder="1"/>
    <xf numFmtId="0" fontId="21" fillId="0" borderId="0" xfId="1" applyFont="1" applyAlignment="1">
      <alignment horizontal="center"/>
    </xf>
    <xf numFmtId="0" fontId="13" fillId="5" borderId="11" xfId="0" applyFont="1" applyFill="1" applyBorder="1" applyAlignment="1">
      <alignment horizontal="center" vertical="center" wrapText="1"/>
    </xf>
    <xf numFmtId="0" fontId="13" fillId="5" borderId="2" xfId="0" applyFont="1" applyFill="1" applyBorder="1" applyAlignment="1">
      <alignment horizontal="center" vertical="center"/>
    </xf>
    <xf numFmtId="0" fontId="13" fillId="5" borderId="38" xfId="0" applyFont="1" applyFill="1" applyBorder="1" applyAlignment="1">
      <alignment horizontal="center" vertical="center" wrapText="1"/>
    </xf>
    <xf numFmtId="0" fontId="13" fillId="5" borderId="14" xfId="0" applyFont="1" applyFill="1" applyBorder="1" applyAlignment="1">
      <alignment horizontal="center" vertical="center" wrapText="1"/>
    </xf>
    <xf numFmtId="0" fontId="13" fillId="0" borderId="61" xfId="0" applyFont="1" applyBorder="1" applyAlignment="1">
      <alignment horizontal="center" vertical="center" wrapText="1"/>
    </xf>
    <xf numFmtId="0" fontId="13" fillId="0" borderId="74" xfId="0" applyFont="1" applyBorder="1" applyAlignment="1">
      <alignment horizontal="center" vertical="center" wrapText="1"/>
    </xf>
    <xf numFmtId="0" fontId="13" fillId="5" borderId="30" xfId="0" applyFont="1" applyFill="1" applyBorder="1" applyAlignment="1">
      <alignment horizontal="center" vertical="center"/>
    </xf>
    <xf numFmtId="0" fontId="13" fillId="5" borderId="35" xfId="0" applyFont="1" applyFill="1" applyBorder="1" applyAlignment="1">
      <alignment horizontal="center" vertical="center"/>
    </xf>
    <xf numFmtId="0" fontId="13" fillId="5" borderId="1" xfId="0" applyFont="1" applyFill="1" applyBorder="1" applyAlignment="1">
      <alignment horizontal="center" vertical="center" wrapText="1"/>
    </xf>
    <xf numFmtId="4" fontId="14" fillId="0" borderId="0" xfId="0" applyNumberFormat="1" applyFont="1" applyBorder="1" applyAlignment="1">
      <alignment horizontal="center"/>
    </xf>
    <xf numFmtId="0" fontId="14" fillId="0" borderId="45" xfId="1" applyFont="1" applyBorder="1" applyAlignment="1">
      <alignment horizontal="left"/>
    </xf>
    <xf numFmtId="0" fontId="13" fillId="3" borderId="11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/>
    </xf>
    <xf numFmtId="0" fontId="13" fillId="3" borderId="38" xfId="0" applyFont="1" applyFill="1" applyBorder="1" applyAlignment="1">
      <alignment horizontal="center" vertical="center" wrapText="1"/>
    </xf>
    <xf numFmtId="0" fontId="13" fillId="3" borderId="47" xfId="0" applyFont="1" applyFill="1" applyBorder="1" applyAlignment="1">
      <alignment horizontal="center" vertical="center" wrapText="1"/>
    </xf>
    <xf numFmtId="0" fontId="13" fillId="3" borderId="61" xfId="0" applyFont="1" applyFill="1" applyBorder="1" applyAlignment="1">
      <alignment horizontal="center" vertical="center" wrapText="1"/>
    </xf>
    <xf numFmtId="0" fontId="13" fillId="3" borderId="74" xfId="0" applyFont="1" applyFill="1" applyBorder="1" applyAlignment="1">
      <alignment horizontal="center" vertical="center" wrapText="1"/>
    </xf>
    <xf numFmtId="0" fontId="13" fillId="3" borderId="30" xfId="0" applyFont="1" applyFill="1" applyBorder="1" applyAlignment="1">
      <alignment horizontal="center" vertical="center"/>
    </xf>
    <xf numFmtId="0" fontId="13" fillId="3" borderId="35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 wrapText="1"/>
    </xf>
    <xf numFmtId="0" fontId="13" fillId="3" borderId="31" xfId="0" applyFont="1" applyFill="1" applyBorder="1" applyAlignment="1">
      <alignment horizontal="center" vertical="center" wrapText="1"/>
    </xf>
    <xf numFmtId="0" fontId="13" fillId="8" borderId="11" xfId="0" applyFont="1" applyFill="1" applyBorder="1" applyAlignment="1">
      <alignment horizontal="center" vertical="center" wrapText="1"/>
    </xf>
    <xf numFmtId="0" fontId="13" fillId="8" borderId="2" xfId="0" applyFont="1" applyFill="1" applyBorder="1" applyAlignment="1">
      <alignment horizontal="center" vertical="center"/>
    </xf>
    <xf numFmtId="0" fontId="13" fillId="8" borderId="38" xfId="0" applyFont="1" applyFill="1" applyBorder="1" applyAlignment="1">
      <alignment horizontal="center" vertical="center" wrapText="1"/>
    </xf>
    <xf numFmtId="0" fontId="13" fillId="8" borderId="14" xfId="0" applyFont="1" applyFill="1" applyBorder="1" applyAlignment="1">
      <alignment horizontal="center" vertical="center" wrapText="1"/>
    </xf>
    <xf numFmtId="0" fontId="13" fillId="8" borderId="30" xfId="0" applyFont="1" applyFill="1" applyBorder="1" applyAlignment="1">
      <alignment horizontal="center" vertical="center"/>
    </xf>
    <xf numFmtId="0" fontId="13" fillId="8" borderId="35" xfId="0" applyFont="1" applyFill="1" applyBorder="1" applyAlignment="1">
      <alignment horizontal="center" vertical="center"/>
    </xf>
    <xf numFmtId="0" fontId="13" fillId="8" borderId="1" xfId="0" applyFont="1" applyFill="1" applyBorder="1" applyAlignment="1">
      <alignment horizontal="center" vertical="center" wrapText="1"/>
    </xf>
    <xf numFmtId="0" fontId="13" fillId="7" borderId="11" xfId="0" applyFont="1" applyFill="1" applyBorder="1" applyAlignment="1">
      <alignment horizontal="center" vertical="center" wrapText="1"/>
    </xf>
    <xf numFmtId="0" fontId="13" fillId="7" borderId="2" xfId="0" applyFont="1" applyFill="1" applyBorder="1" applyAlignment="1">
      <alignment horizontal="center" vertical="center"/>
    </xf>
    <xf numFmtId="0" fontId="13" fillId="7" borderId="38" xfId="0" applyFont="1" applyFill="1" applyBorder="1" applyAlignment="1">
      <alignment horizontal="center" vertical="center" wrapText="1"/>
    </xf>
    <xf numFmtId="0" fontId="13" fillId="7" borderId="14" xfId="0" applyFont="1" applyFill="1" applyBorder="1" applyAlignment="1">
      <alignment horizontal="center" vertical="center" wrapText="1"/>
    </xf>
    <xf numFmtId="0" fontId="13" fillId="7" borderId="30" xfId="0" applyFont="1" applyFill="1" applyBorder="1" applyAlignment="1">
      <alignment horizontal="center" vertical="center"/>
    </xf>
    <xf numFmtId="0" fontId="13" fillId="7" borderId="35" xfId="0" applyFont="1" applyFill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 wrapText="1"/>
    </xf>
    <xf numFmtId="0" fontId="13" fillId="7" borderId="16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center"/>
    </xf>
    <xf numFmtId="0" fontId="13" fillId="0" borderId="11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4" fillId="0" borderId="0" xfId="0" applyFont="1" applyAlignment="1">
      <alignment horizontal="center"/>
    </xf>
    <xf numFmtId="0" fontId="20" fillId="0" borderId="0" xfId="0" applyFont="1" applyBorder="1" applyAlignment="1">
      <alignment horizontal="center"/>
    </xf>
    <xf numFmtId="164" fontId="20" fillId="0" borderId="0" xfId="2" applyFont="1" applyAlignment="1">
      <alignment horizontal="center"/>
    </xf>
    <xf numFmtId="0" fontId="13" fillId="2" borderId="0" xfId="0" applyFont="1" applyFill="1" applyAlignment="1">
      <alignment horizontal="center"/>
    </xf>
    <xf numFmtId="0" fontId="14" fillId="0" borderId="0" xfId="1" applyFont="1" applyBorder="1" applyAlignment="1">
      <alignment horizontal="left"/>
    </xf>
    <xf numFmtId="0" fontId="23" fillId="5" borderId="0" xfId="0" applyFont="1" applyFill="1" applyAlignment="1">
      <alignment horizontal="center"/>
    </xf>
    <xf numFmtId="0" fontId="34" fillId="5" borderId="0" xfId="0" applyFont="1" applyFill="1" applyAlignment="1">
      <alignment horizontal="center"/>
    </xf>
    <xf numFmtId="0" fontId="23" fillId="5" borderId="0" xfId="0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0" fontId="17" fillId="0" borderId="0" xfId="1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13" fillId="0" borderId="31" xfId="0" applyFont="1" applyBorder="1" applyAlignment="1">
      <alignment horizontal="center" vertical="center" wrapText="1"/>
    </xf>
    <xf numFmtId="0" fontId="14" fillId="0" borderId="45" xfId="1" applyFont="1" applyBorder="1" applyAlignment="1">
      <alignment horizontal="center"/>
    </xf>
    <xf numFmtId="0" fontId="2" fillId="3" borderId="0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0" fontId="29" fillId="0" borderId="0" xfId="0" applyFont="1" applyAlignment="1">
      <alignment horizontal="left"/>
    </xf>
    <xf numFmtId="2" fontId="14" fillId="0" borderId="0" xfId="0" applyNumberFormat="1" applyFont="1" applyAlignment="1">
      <alignment horizontal="right"/>
    </xf>
    <xf numFmtId="0" fontId="13" fillId="0" borderId="30" xfId="0" applyFont="1" applyBorder="1" applyAlignment="1">
      <alignment horizontal="center" vertical="center"/>
    </xf>
    <xf numFmtId="0" fontId="13" fillId="0" borderId="35" xfId="0" applyFont="1" applyBorder="1" applyAlignment="1">
      <alignment horizontal="center" vertical="center"/>
    </xf>
    <xf numFmtId="0" fontId="13" fillId="5" borderId="27" xfId="0" applyFont="1" applyFill="1" applyBorder="1" applyAlignment="1">
      <alignment horizontal="center" vertical="center" wrapText="1"/>
    </xf>
    <xf numFmtId="0" fontId="13" fillId="5" borderId="27" xfId="0" applyFont="1" applyFill="1" applyBorder="1" applyAlignment="1">
      <alignment horizontal="center" vertical="center"/>
    </xf>
    <xf numFmtId="0" fontId="13" fillId="0" borderId="27" xfId="0" applyFont="1" applyBorder="1" applyAlignment="1">
      <alignment horizontal="center" vertical="center" wrapText="1"/>
    </xf>
    <xf numFmtId="0" fontId="18" fillId="0" borderId="0" xfId="1" applyFont="1" applyAlignment="1">
      <alignment horizontal="center"/>
    </xf>
    <xf numFmtId="0" fontId="13" fillId="8" borderId="18" xfId="0" applyFont="1" applyFill="1" applyBorder="1" applyAlignment="1">
      <alignment horizontal="center" vertical="center" wrapText="1"/>
    </xf>
    <xf numFmtId="0" fontId="13" fillId="8" borderId="40" xfId="0" applyFont="1" applyFill="1" applyBorder="1" applyAlignment="1">
      <alignment horizontal="center" vertical="center" wrapText="1"/>
    </xf>
    <xf numFmtId="0" fontId="13" fillId="8" borderId="19" xfId="0" applyFont="1" applyFill="1" applyBorder="1" applyAlignment="1">
      <alignment horizontal="center" vertical="center"/>
    </xf>
    <xf numFmtId="0" fontId="13" fillId="8" borderId="69" xfId="0" applyFont="1" applyFill="1" applyBorder="1" applyAlignment="1">
      <alignment horizontal="center" vertical="center"/>
    </xf>
    <xf numFmtId="0" fontId="13" fillId="8" borderId="22" xfId="0" applyFont="1" applyFill="1" applyBorder="1" applyAlignment="1">
      <alignment horizontal="center" vertical="center"/>
    </xf>
    <xf numFmtId="0" fontId="13" fillId="8" borderId="83" xfId="0" applyFont="1" applyFill="1" applyBorder="1" applyAlignment="1">
      <alignment horizontal="center" vertical="center" wrapText="1"/>
    </xf>
    <xf numFmtId="0" fontId="13" fillId="8" borderId="44" xfId="0" applyFont="1" applyFill="1" applyBorder="1" applyAlignment="1">
      <alignment horizontal="center" vertical="center" wrapText="1"/>
    </xf>
    <xf numFmtId="0" fontId="13" fillId="0" borderId="75" xfId="0" applyFont="1" applyBorder="1" applyAlignment="1">
      <alignment horizontal="center" vertical="center" wrapText="1"/>
    </xf>
    <xf numFmtId="0" fontId="13" fillId="0" borderId="76" xfId="0" applyFont="1" applyBorder="1" applyAlignment="1">
      <alignment horizontal="center" vertical="center" wrapText="1"/>
    </xf>
    <xf numFmtId="0" fontId="13" fillId="8" borderId="62" xfId="0" applyFont="1" applyFill="1" applyBorder="1" applyAlignment="1">
      <alignment horizontal="center" vertical="center"/>
    </xf>
    <xf numFmtId="0" fontId="13" fillId="8" borderId="81" xfId="0" applyFont="1" applyFill="1" applyBorder="1" applyAlignment="1">
      <alignment horizontal="center" vertical="center"/>
    </xf>
    <xf numFmtId="0" fontId="13" fillId="8" borderId="79" xfId="0" applyFont="1" applyFill="1" applyBorder="1" applyAlignment="1">
      <alignment horizontal="center" vertical="center" wrapText="1"/>
    </xf>
    <xf numFmtId="0" fontId="13" fillId="8" borderId="80" xfId="0" applyFont="1" applyFill="1" applyBorder="1" applyAlignment="1">
      <alignment horizontal="center" vertical="center" wrapText="1"/>
    </xf>
    <xf numFmtId="0" fontId="35" fillId="0" borderId="0" xfId="1" applyFont="1" applyAlignment="1">
      <alignment horizontal="center"/>
    </xf>
    <xf numFmtId="0" fontId="13" fillId="0" borderId="38" xfId="0" applyFont="1" applyBorder="1" applyAlignment="1">
      <alignment horizontal="center" vertical="center" wrapText="1"/>
    </xf>
    <xf numFmtId="0" fontId="13" fillId="0" borderId="47" xfId="0" applyFont="1" applyBorder="1" applyAlignment="1">
      <alignment horizontal="center" vertical="center" wrapText="1"/>
    </xf>
    <xf numFmtId="0" fontId="13" fillId="0" borderId="40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13" fillId="0" borderId="66" xfId="0" applyFont="1" applyBorder="1" applyAlignment="1">
      <alignment horizontal="center" vertical="center" wrapText="1"/>
    </xf>
    <xf numFmtId="2" fontId="15" fillId="0" borderId="0" xfId="0" applyNumberFormat="1" applyFont="1" applyBorder="1" applyAlignment="1">
      <alignment horizontal="center" vertical="center"/>
    </xf>
    <xf numFmtId="0" fontId="13" fillId="7" borderId="18" xfId="0" applyFont="1" applyFill="1" applyBorder="1" applyAlignment="1">
      <alignment horizontal="center" vertical="center" wrapText="1"/>
    </xf>
    <xf numFmtId="0" fontId="13" fillId="7" borderId="40" xfId="0" applyFont="1" applyFill="1" applyBorder="1" applyAlignment="1">
      <alignment horizontal="center" vertical="center" wrapText="1"/>
    </xf>
    <xf numFmtId="0" fontId="13" fillId="7" borderId="19" xfId="0" applyFont="1" applyFill="1" applyBorder="1" applyAlignment="1">
      <alignment horizontal="center" vertical="center"/>
    </xf>
    <xf numFmtId="0" fontId="13" fillId="7" borderId="69" xfId="0" applyFont="1" applyFill="1" applyBorder="1" applyAlignment="1">
      <alignment horizontal="center" vertical="center"/>
    </xf>
    <xf numFmtId="0" fontId="13" fillId="7" borderId="22" xfId="0" applyFont="1" applyFill="1" applyBorder="1" applyAlignment="1">
      <alignment horizontal="center" vertical="center"/>
    </xf>
    <xf numFmtId="0" fontId="13" fillId="7" borderId="78" xfId="0" applyFont="1" applyFill="1" applyBorder="1" applyAlignment="1">
      <alignment horizontal="center" vertical="center" wrapText="1"/>
    </xf>
    <xf numFmtId="0" fontId="13" fillId="7" borderId="41" xfId="0" applyFont="1" applyFill="1" applyBorder="1" applyAlignment="1">
      <alignment horizontal="center" vertical="center" wrapText="1"/>
    </xf>
    <xf numFmtId="0" fontId="13" fillId="7" borderId="62" xfId="0" applyFont="1" applyFill="1" applyBorder="1" applyAlignment="1">
      <alignment horizontal="center" vertical="center"/>
    </xf>
    <xf numFmtId="0" fontId="13" fillId="7" borderId="81" xfId="0" applyFont="1" applyFill="1" applyBorder="1" applyAlignment="1">
      <alignment horizontal="center" vertical="center"/>
    </xf>
    <xf numFmtId="0" fontId="13" fillId="7" borderId="79" xfId="0" applyFont="1" applyFill="1" applyBorder="1" applyAlignment="1">
      <alignment horizontal="center" vertical="center" wrapText="1"/>
    </xf>
    <xf numFmtId="0" fontId="13" fillId="7" borderId="80" xfId="0" applyFont="1" applyFill="1" applyBorder="1" applyAlignment="1">
      <alignment horizontal="center" vertical="center" wrapText="1"/>
    </xf>
    <xf numFmtId="0" fontId="14" fillId="3" borderId="45" xfId="1" applyFont="1" applyFill="1" applyBorder="1" applyAlignment="1">
      <alignment horizontal="left"/>
    </xf>
    <xf numFmtId="0" fontId="13" fillId="0" borderId="18" xfId="0" applyFont="1" applyBorder="1" applyAlignment="1">
      <alignment horizontal="center" vertical="center" wrapText="1"/>
    </xf>
    <xf numFmtId="0" fontId="13" fillId="0" borderId="69" xfId="0" applyFont="1" applyBorder="1" applyAlignment="1">
      <alignment horizontal="center" vertical="center"/>
    </xf>
    <xf numFmtId="0" fontId="13" fillId="0" borderId="68" xfId="0" applyFont="1" applyBorder="1" applyAlignment="1">
      <alignment horizontal="center" vertical="center" wrapText="1"/>
    </xf>
    <xf numFmtId="0" fontId="13" fillId="0" borderId="20" xfId="0" applyFont="1" applyBorder="1" applyAlignment="1">
      <alignment horizontal="center" vertical="center"/>
    </xf>
    <xf numFmtId="0" fontId="13" fillId="0" borderId="63" xfId="0" applyFont="1" applyBorder="1" applyAlignment="1">
      <alignment horizontal="center" vertical="center"/>
    </xf>
    <xf numFmtId="0" fontId="13" fillId="8" borderId="47" xfId="0" applyFont="1" applyFill="1" applyBorder="1" applyAlignment="1">
      <alignment horizontal="center" vertical="center" wrapText="1"/>
    </xf>
    <xf numFmtId="0" fontId="13" fillId="8" borderId="31" xfId="0" applyFont="1" applyFill="1" applyBorder="1" applyAlignment="1">
      <alignment horizontal="center" vertical="center" wrapText="1"/>
    </xf>
    <xf numFmtId="0" fontId="13" fillId="8" borderId="66" xfId="0" applyFont="1" applyFill="1" applyBorder="1" applyAlignment="1">
      <alignment horizontal="center" vertical="center" wrapText="1"/>
    </xf>
    <xf numFmtId="0" fontId="14" fillId="0" borderId="2" xfId="1" applyFont="1" applyBorder="1" applyAlignment="1">
      <alignment horizontal="left"/>
    </xf>
    <xf numFmtId="0" fontId="13" fillId="8" borderId="3" xfId="0" applyFont="1" applyFill="1" applyBorder="1" applyAlignment="1">
      <alignment horizontal="center" vertical="center" wrapText="1"/>
    </xf>
    <xf numFmtId="0" fontId="13" fillId="8" borderId="4" xfId="0" applyFont="1" applyFill="1" applyBorder="1" applyAlignment="1">
      <alignment horizontal="center" vertical="center"/>
    </xf>
    <xf numFmtId="0" fontId="13" fillId="8" borderId="5" xfId="0" applyFont="1" applyFill="1" applyBorder="1" applyAlignment="1">
      <alignment horizontal="center" vertical="center" wrapText="1"/>
    </xf>
    <xf numFmtId="0" fontId="13" fillId="8" borderId="6" xfId="0" applyFont="1" applyFill="1" applyBorder="1" applyAlignment="1">
      <alignment horizontal="center" vertical="center"/>
    </xf>
    <xf numFmtId="0" fontId="13" fillId="8" borderId="7" xfId="0" applyFont="1" applyFill="1" applyBorder="1" applyAlignment="1">
      <alignment horizontal="center" vertical="center"/>
    </xf>
    <xf numFmtId="0" fontId="13" fillId="8" borderId="8" xfId="0" applyFont="1" applyFill="1" applyBorder="1" applyAlignment="1">
      <alignment horizontal="center" vertical="center" wrapText="1"/>
    </xf>
    <xf numFmtId="0" fontId="13" fillId="8" borderId="68" xfId="0" applyFont="1" applyFill="1" applyBorder="1" applyAlignment="1">
      <alignment horizontal="center" vertical="center" wrapText="1"/>
    </xf>
    <xf numFmtId="0" fontId="13" fillId="8" borderId="20" xfId="0" applyFont="1" applyFill="1" applyBorder="1" applyAlignment="1">
      <alignment horizontal="center" vertical="center"/>
    </xf>
    <xf numFmtId="0" fontId="13" fillId="8" borderId="63" xfId="0" applyFont="1" applyFill="1" applyBorder="1" applyAlignment="1">
      <alignment horizontal="center" vertical="center"/>
    </xf>
    <xf numFmtId="0" fontId="13" fillId="8" borderId="70" xfId="0" applyFont="1" applyFill="1" applyBorder="1" applyAlignment="1">
      <alignment horizontal="center" vertical="center" wrapText="1"/>
    </xf>
    <xf numFmtId="0" fontId="13" fillId="8" borderId="16" xfId="0" applyFont="1" applyFill="1" applyBorder="1" applyAlignment="1">
      <alignment horizontal="center" vertical="center" wrapText="1"/>
    </xf>
    <xf numFmtId="0" fontId="14" fillId="0" borderId="45" xfId="0" applyFont="1" applyBorder="1" applyAlignment="1">
      <alignment horizontal="left" vertical="center"/>
    </xf>
    <xf numFmtId="0" fontId="19" fillId="0" borderId="0" xfId="0" applyFont="1" applyBorder="1" applyAlignment="1">
      <alignment horizontal="center" vertical="center"/>
    </xf>
    <xf numFmtId="4" fontId="15" fillId="0" borderId="0" xfId="0" applyNumberFormat="1" applyFont="1" applyBorder="1" applyAlignment="1">
      <alignment horizontal="center" vertical="center"/>
    </xf>
    <xf numFmtId="0" fontId="14" fillId="0" borderId="71" xfId="1" applyFont="1" applyBorder="1" applyAlignment="1">
      <alignment horizontal="left"/>
    </xf>
    <xf numFmtId="0" fontId="13" fillId="0" borderId="39" xfId="0" applyFont="1" applyBorder="1" applyAlignment="1">
      <alignment horizontal="center" vertical="center" wrapText="1"/>
    </xf>
    <xf numFmtId="0" fontId="14" fillId="0" borderId="71" xfId="1" applyFont="1" applyFill="1" applyBorder="1" applyAlignment="1">
      <alignment horizontal="left"/>
    </xf>
    <xf numFmtId="0" fontId="14" fillId="0" borderId="45" xfId="1" applyFont="1" applyFill="1" applyBorder="1" applyAlignment="1">
      <alignment horizontal="left"/>
    </xf>
    <xf numFmtId="0" fontId="13" fillId="0" borderId="30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4" fillId="0" borderId="45" xfId="0" applyFont="1" applyBorder="1" applyAlignment="1">
      <alignment horizontal="left"/>
    </xf>
    <xf numFmtId="0" fontId="26" fillId="5" borderId="11" xfId="0" applyFont="1" applyFill="1" applyBorder="1" applyAlignment="1">
      <alignment horizontal="center" vertical="center" wrapText="1"/>
    </xf>
    <xf numFmtId="0" fontId="26" fillId="5" borderId="2" xfId="0" applyFont="1" applyFill="1" applyBorder="1" applyAlignment="1">
      <alignment horizontal="center" vertical="center"/>
    </xf>
    <xf numFmtId="0" fontId="26" fillId="5" borderId="30" xfId="0" applyFont="1" applyFill="1" applyBorder="1" applyAlignment="1">
      <alignment horizontal="center" vertical="center"/>
    </xf>
    <xf numFmtId="0" fontId="26" fillId="5" borderId="35" xfId="0" applyFont="1" applyFill="1" applyBorder="1" applyAlignment="1">
      <alignment horizontal="center" vertical="center"/>
    </xf>
    <xf numFmtId="0" fontId="13" fillId="0" borderId="70" xfId="0" applyFont="1" applyBorder="1" applyAlignment="1">
      <alignment horizontal="center" vertical="center" wrapText="1"/>
    </xf>
    <xf numFmtId="0" fontId="14" fillId="0" borderId="45" xfId="0" applyFont="1" applyFill="1" applyBorder="1" applyAlignment="1">
      <alignment horizontal="left"/>
    </xf>
    <xf numFmtId="0" fontId="13" fillId="0" borderId="3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/>
    </xf>
    <xf numFmtId="0" fontId="13" fillId="5" borderId="47" xfId="0" applyFont="1" applyFill="1" applyBorder="1" applyAlignment="1">
      <alignment horizontal="center" vertical="center" wrapText="1"/>
    </xf>
    <xf numFmtId="0" fontId="13" fillId="5" borderId="31" xfId="0" applyFont="1" applyFill="1" applyBorder="1" applyAlignment="1">
      <alignment horizontal="center" vertical="center" wrapText="1"/>
    </xf>
    <xf numFmtId="0" fontId="13" fillId="0" borderId="34" xfId="0" applyFont="1" applyBorder="1" applyAlignment="1">
      <alignment horizontal="center" vertical="center"/>
    </xf>
    <xf numFmtId="0" fontId="13" fillId="0" borderId="21" xfId="0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14" fillId="0" borderId="0" xfId="1" applyFont="1" applyAlignment="1">
      <alignment horizontal="center"/>
    </xf>
    <xf numFmtId="0" fontId="31" fillId="5" borderId="0" xfId="0" applyFont="1" applyFill="1" applyAlignment="1">
      <alignment horizontal="center"/>
    </xf>
    <xf numFmtId="0" fontId="32" fillId="5" borderId="0" xfId="0" applyFont="1" applyFill="1" applyAlignment="1">
      <alignment horizontal="center"/>
    </xf>
    <xf numFmtId="0" fontId="20" fillId="0" borderId="0" xfId="1" applyFont="1" applyAlignment="1">
      <alignment horizontal="center"/>
    </xf>
    <xf numFmtId="0" fontId="15" fillId="0" borderId="0" xfId="1" applyFont="1" applyAlignment="1">
      <alignment horizontal="center"/>
    </xf>
    <xf numFmtId="4" fontId="15" fillId="0" borderId="0" xfId="0" applyNumberFormat="1" applyFont="1" applyBorder="1" applyAlignment="1">
      <alignment horizontal="center"/>
    </xf>
    <xf numFmtId="0" fontId="13" fillId="5" borderId="16" xfId="0" applyFont="1" applyFill="1" applyBorder="1" applyAlignment="1">
      <alignment horizontal="center" vertical="center" wrapText="1"/>
    </xf>
    <xf numFmtId="2" fontId="15" fillId="0" borderId="0" xfId="1" applyNumberFormat="1" applyFont="1" applyBorder="1" applyAlignment="1">
      <alignment horizontal="center" wrapText="1"/>
    </xf>
    <xf numFmtId="0" fontId="23" fillId="3" borderId="0" xfId="0" applyFont="1" applyFill="1" applyAlignment="1">
      <alignment horizontal="center"/>
    </xf>
    <xf numFmtId="0" fontId="13" fillId="0" borderId="78" xfId="0" applyFont="1" applyBorder="1" applyAlignment="1">
      <alignment horizontal="center" vertical="center" wrapText="1"/>
    </xf>
    <xf numFmtId="0" fontId="13" fillId="0" borderId="41" xfId="0" applyFont="1" applyBorder="1" applyAlignment="1">
      <alignment horizontal="center" vertical="center" wrapText="1"/>
    </xf>
    <xf numFmtId="0" fontId="17" fillId="0" borderId="45" xfId="0" applyFont="1" applyBorder="1" applyAlignment="1">
      <alignment horizontal="center"/>
    </xf>
    <xf numFmtId="0" fontId="18" fillId="0" borderId="0" xfId="0" applyFont="1" applyAlignment="1">
      <alignment horizontal="center"/>
    </xf>
    <xf numFmtId="2" fontId="15" fillId="0" borderId="77" xfId="0" applyNumberFormat="1" applyFont="1" applyBorder="1" applyAlignment="1">
      <alignment horizontal="center" vertical="center"/>
    </xf>
    <xf numFmtId="0" fontId="15" fillId="0" borderId="77" xfId="0" applyFont="1" applyBorder="1" applyAlignment="1">
      <alignment horizontal="center"/>
    </xf>
    <xf numFmtId="0" fontId="13" fillId="5" borderId="30" xfId="0" applyFont="1" applyFill="1" applyBorder="1" applyAlignment="1">
      <alignment horizontal="center" vertical="center" wrapText="1"/>
    </xf>
    <xf numFmtId="0" fontId="13" fillId="5" borderId="13" xfId="0" applyFont="1" applyFill="1" applyBorder="1" applyAlignment="1">
      <alignment horizontal="center" vertical="center" wrapText="1"/>
    </xf>
    <xf numFmtId="0" fontId="13" fillId="0" borderId="23" xfId="0" applyFont="1" applyBorder="1" applyAlignment="1">
      <alignment horizontal="center" vertical="center"/>
    </xf>
    <xf numFmtId="2" fontId="15" fillId="0" borderId="45" xfId="0" applyNumberFormat="1" applyFont="1" applyBorder="1" applyAlignment="1">
      <alignment horizontal="center" vertical="center"/>
    </xf>
    <xf numFmtId="4" fontId="16" fillId="0" borderId="0" xfId="0" applyNumberFormat="1" applyFont="1" applyBorder="1" applyAlignment="1">
      <alignment horizontal="center"/>
    </xf>
  </cellXfs>
  <cellStyles count="4">
    <cellStyle name="Dziesiętny" xfId="3" builtinId="3"/>
    <cellStyle name="Normalny" xfId="0" builtinId="0"/>
    <cellStyle name="Normalny_dane do przetargu_zmiana powerzchni 2011 bis" xfId="1"/>
    <cellStyle name="Walutowy" xfId="2" builtinId="4"/>
  </cellStyles>
  <dxfs count="5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theme="0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610"/>
  <sheetViews>
    <sheetView tabSelected="1" view="pageBreakPreview" topLeftCell="D1" zoomScale="80" zoomScaleNormal="100" zoomScaleSheetLayoutView="80" workbookViewId="0">
      <selection activeCell="N1" sqref="N1"/>
    </sheetView>
  </sheetViews>
  <sheetFormatPr defaultRowHeight="15" x14ac:dyDescent="0.25"/>
  <cols>
    <col min="1" max="1" width="13.7109375" customWidth="1"/>
    <col min="2" max="2" width="11.5703125" bestFit="1" customWidth="1"/>
    <col min="3" max="3" width="11.42578125" customWidth="1"/>
    <col min="4" max="4" width="12.5703125" customWidth="1"/>
    <col min="5" max="5" width="12.140625" customWidth="1"/>
    <col min="6" max="6" width="20.5703125" customWidth="1"/>
    <col min="7" max="7" width="20.5703125" style="29" customWidth="1"/>
    <col min="8" max="13" width="20.5703125" customWidth="1"/>
    <col min="14" max="14" width="14" customWidth="1"/>
    <col min="15" max="15" width="15.5703125" customWidth="1"/>
    <col min="16" max="16" width="11" customWidth="1"/>
    <col min="24" max="24" width="12.5703125" customWidth="1"/>
    <col min="25" max="25" width="12.85546875" customWidth="1"/>
    <col min="31" max="31" width="10.7109375" customWidth="1"/>
    <col min="32" max="33" width="12.28515625" customWidth="1"/>
  </cols>
  <sheetData>
    <row r="1" spans="1:19" ht="15.75" x14ac:dyDescent="0.25">
      <c r="A1" s="50"/>
      <c r="B1" s="50"/>
      <c r="C1" s="50"/>
      <c r="D1" s="50"/>
      <c r="E1" s="50"/>
      <c r="F1" s="50"/>
      <c r="G1" s="36"/>
      <c r="H1" s="50"/>
      <c r="I1" s="50"/>
      <c r="J1" s="50"/>
      <c r="K1" s="50"/>
      <c r="L1" s="50"/>
      <c r="M1" s="37" t="s">
        <v>78</v>
      </c>
      <c r="N1" s="50" t="s">
        <v>147</v>
      </c>
      <c r="O1" s="50"/>
      <c r="P1" s="50"/>
    </row>
    <row r="2" spans="1:19" ht="15.75" x14ac:dyDescent="0.25">
      <c r="A2" s="525" t="s">
        <v>0</v>
      </c>
      <c r="B2" s="525"/>
      <c r="C2" s="525"/>
      <c r="D2" s="525"/>
      <c r="E2" s="525"/>
      <c r="F2" s="525"/>
      <c r="G2" s="525"/>
      <c r="H2" s="525"/>
      <c r="I2" s="525"/>
      <c r="J2" s="525"/>
      <c r="K2" s="525"/>
      <c r="L2" s="525"/>
      <c r="M2" s="525"/>
      <c r="N2" s="525"/>
      <c r="O2" s="525"/>
      <c r="P2" s="50"/>
    </row>
    <row r="3" spans="1:19" ht="18" customHeight="1" x14ac:dyDescent="0.25">
      <c r="A3" s="37" t="s">
        <v>1</v>
      </c>
      <c r="B3" s="526" t="s">
        <v>68</v>
      </c>
      <c r="C3" s="526"/>
      <c r="D3" s="526"/>
      <c r="E3" s="526"/>
      <c r="F3" s="526"/>
      <c r="G3" s="526"/>
      <c r="H3" s="526"/>
      <c r="I3" s="526"/>
      <c r="J3" s="526"/>
      <c r="K3" s="526"/>
      <c r="L3" s="526"/>
      <c r="M3" s="526"/>
      <c r="N3" s="526"/>
      <c r="O3" s="50"/>
      <c r="P3" s="50"/>
    </row>
    <row r="4" spans="1:19" ht="15.75" x14ac:dyDescent="0.25">
      <c r="A4" s="38" t="s">
        <v>2</v>
      </c>
      <c r="B4" s="527"/>
      <c r="C4" s="527"/>
      <c r="D4" s="527"/>
      <c r="E4" s="527"/>
      <c r="F4" s="527"/>
      <c r="G4" s="527"/>
      <c r="H4" s="527"/>
      <c r="I4" s="527"/>
      <c r="J4" s="527"/>
      <c r="K4" s="527"/>
      <c r="L4" s="527"/>
      <c r="M4" s="527"/>
      <c r="N4" s="527"/>
      <c r="O4" s="50"/>
      <c r="P4" s="50"/>
    </row>
    <row r="5" spans="1:19" ht="15.75" x14ac:dyDescent="0.25">
      <c r="A5" s="528" t="s">
        <v>3</v>
      </c>
      <c r="B5" s="528"/>
      <c r="C5" s="528"/>
      <c r="D5" s="528"/>
      <c r="E5" s="528"/>
      <c r="F5" s="528"/>
      <c r="G5" s="528"/>
      <c r="H5" s="528"/>
      <c r="I5" s="528"/>
      <c r="J5" s="528"/>
      <c r="K5" s="528"/>
      <c r="L5" s="528"/>
      <c r="M5" s="528"/>
      <c r="N5" s="528"/>
      <c r="O5" s="528"/>
      <c r="P5" s="51"/>
      <c r="Q5" s="6"/>
    </row>
    <row r="6" spans="1:19" ht="15.75" x14ac:dyDescent="0.25">
      <c r="A6" s="531" t="s">
        <v>146</v>
      </c>
      <c r="B6" s="531"/>
      <c r="C6" s="531"/>
      <c r="D6" s="531"/>
      <c r="E6" s="531"/>
      <c r="F6" s="531"/>
      <c r="G6" s="531"/>
      <c r="H6" s="531"/>
      <c r="I6" s="531"/>
      <c r="J6" s="531"/>
      <c r="K6" s="531"/>
      <c r="L6" s="531"/>
      <c r="M6" s="531"/>
      <c r="N6" s="531"/>
      <c r="O6" s="531"/>
      <c r="P6" s="406"/>
      <c r="Q6" s="6"/>
    </row>
    <row r="7" spans="1:19" ht="15.75" x14ac:dyDescent="0.25">
      <c r="A7" s="640" t="s">
        <v>4</v>
      </c>
      <c r="B7" s="640"/>
      <c r="C7" s="640"/>
      <c r="D7" s="640"/>
      <c r="E7" s="640"/>
      <c r="F7" s="640"/>
      <c r="G7" s="640"/>
      <c r="H7" s="640"/>
      <c r="I7" s="640"/>
      <c r="J7" s="640"/>
      <c r="K7" s="640"/>
      <c r="L7" s="640"/>
      <c r="M7" s="640"/>
      <c r="N7" s="640"/>
      <c r="O7" s="640"/>
      <c r="P7" s="406"/>
      <c r="Q7" s="6"/>
    </row>
    <row r="8" spans="1:19" ht="16.5" thickBot="1" x14ac:dyDescent="0.3">
      <c r="A8" s="612" t="s">
        <v>84</v>
      </c>
      <c r="B8" s="612"/>
      <c r="C8" s="612"/>
      <c r="D8" s="612"/>
      <c r="E8" s="612"/>
      <c r="F8" s="612"/>
      <c r="G8" s="612"/>
      <c r="H8" s="612"/>
      <c r="I8" s="612"/>
      <c r="J8" s="612"/>
      <c r="K8" s="612"/>
      <c r="L8" s="407"/>
      <c r="M8" s="407"/>
      <c r="N8" s="408"/>
      <c r="O8" s="408"/>
      <c r="P8" s="407"/>
    </row>
    <row r="9" spans="1:19" ht="27.6" customHeight="1" x14ac:dyDescent="0.25">
      <c r="A9" s="523" t="s">
        <v>5</v>
      </c>
      <c r="B9" s="524" t="s">
        <v>123</v>
      </c>
      <c r="C9" s="524"/>
      <c r="D9" s="524"/>
      <c r="E9" s="524"/>
      <c r="F9" s="564" t="s">
        <v>6</v>
      </c>
      <c r="G9" s="637" t="s">
        <v>83</v>
      </c>
      <c r="H9" s="544" t="s">
        <v>124</v>
      </c>
      <c r="I9" s="544"/>
      <c r="J9" s="544"/>
      <c r="K9" s="544"/>
      <c r="L9" s="587"/>
      <c r="M9" s="617" t="s">
        <v>8</v>
      </c>
      <c r="N9" s="53" t="s">
        <v>9</v>
      </c>
      <c r="O9" s="54" t="s">
        <v>10</v>
      </c>
      <c r="P9" s="408"/>
    </row>
    <row r="10" spans="1:19" ht="78" customHeight="1" thickBot="1" x14ac:dyDescent="0.3">
      <c r="A10" s="523"/>
      <c r="B10" s="55" t="s">
        <v>11</v>
      </c>
      <c r="C10" s="419" t="s">
        <v>12</v>
      </c>
      <c r="D10" s="419" t="s">
        <v>13</v>
      </c>
      <c r="E10" s="419" t="s">
        <v>14</v>
      </c>
      <c r="F10" s="567"/>
      <c r="G10" s="638"/>
      <c r="H10" s="57" t="s">
        <v>15</v>
      </c>
      <c r="I10" s="57" t="s">
        <v>16</v>
      </c>
      <c r="J10" s="57" t="s">
        <v>17</v>
      </c>
      <c r="K10" s="58" t="s">
        <v>18</v>
      </c>
      <c r="L10" s="59" t="s">
        <v>19</v>
      </c>
      <c r="M10" s="568"/>
      <c r="N10" s="419" t="s">
        <v>20</v>
      </c>
      <c r="O10" s="60" t="s">
        <v>20</v>
      </c>
      <c r="P10" s="408"/>
    </row>
    <row r="11" spans="1:19" ht="15.75" x14ac:dyDescent="0.25">
      <c r="A11" s="61" t="s">
        <v>21</v>
      </c>
      <c r="B11" s="421"/>
      <c r="C11" s="422"/>
      <c r="D11" s="422"/>
      <c r="E11" s="422"/>
      <c r="F11" s="422">
        <v>15</v>
      </c>
      <c r="G11" s="422"/>
      <c r="H11" s="422"/>
      <c r="I11" s="422"/>
      <c r="J11" s="422"/>
      <c r="K11" s="422"/>
      <c r="L11" s="423"/>
      <c r="M11" s="424"/>
      <c r="N11" s="422"/>
      <c r="O11" s="425"/>
      <c r="P11" s="408"/>
    </row>
    <row r="12" spans="1:19" ht="15.75" x14ac:dyDescent="0.25">
      <c r="A12" s="62" t="s">
        <v>22</v>
      </c>
      <c r="B12" s="426"/>
      <c r="C12" s="427"/>
      <c r="D12" s="427"/>
      <c r="E12" s="427"/>
      <c r="F12" s="427">
        <v>34</v>
      </c>
      <c r="G12" s="427">
        <v>141</v>
      </c>
      <c r="H12" s="427"/>
      <c r="I12" s="427"/>
      <c r="J12" s="427"/>
      <c r="K12" s="427"/>
      <c r="L12" s="428"/>
      <c r="M12" s="429">
        <v>49</v>
      </c>
      <c r="N12" s="427">
        <v>33</v>
      </c>
      <c r="O12" s="430">
        <v>23</v>
      </c>
      <c r="P12" s="408"/>
    </row>
    <row r="13" spans="1:19" ht="16.5" thickBot="1" x14ac:dyDescent="0.3">
      <c r="A13" s="62" t="s">
        <v>23</v>
      </c>
      <c r="B13" s="426"/>
      <c r="C13" s="63"/>
      <c r="D13" s="427"/>
      <c r="E13" s="427"/>
      <c r="F13" s="427">
        <v>39</v>
      </c>
      <c r="G13" s="427">
        <v>119</v>
      </c>
      <c r="H13" s="427"/>
      <c r="I13" s="427"/>
      <c r="J13" s="427"/>
      <c r="K13" s="427"/>
      <c r="L13" s="428"/>
      <c r="M13" s="429">
        <v>43</v>
      </c>
      <c r="N13" s="427">
        <v>32</v>
      </c>
      <c r="O13" s="430">
        <v>16</v>
      </c>
      <c r="P13" s="408"/>
      <c r="R13" s="4"/>
      <c r="S13" s="4"/>
    </row>
    <row r="14" spans="1:19" ht="16.5" thickBot="1" x14ac:dyDescent="0.3">
      <c r="A14" s="64" t="s">
        <v>24</v>
      </c>
      <c r="B14" s="431">
        <f>SUM(B11:B13)</f>
        <v>0</v>
      </c>
      <c r="C14" s="431">
        <f t="shared" ref="C14:O14" si="0">SUM(C11:C13)</f>
        <v>0</v>
      </c>
      <c r="D14" s="431">
        <f t="shared" si="0"/>
        <v>0</v>
      </c>
      <c r="E14" s="431">
        <f t="shared" si="0"/>
        <v>0</v>
      </c>
      <c r="F14" s="431">
        <f t="shared" si="0"/>
        <v>88</v>
      </c>
      <c r="G14" s="431">
        <f>SUM(G11:G13)</f>
        <v>260</v>
      </c>
      <c r="H14" s="431">
        <f t="shared" si="0"/>
        <v>0</v>
      </c>
      <c r="I14" s="431">
        <f t="shared" si="0"/>
        <v>0</v>
      </c>
      <c r="J14" s="431">
        <f t="shared" si="0"/>
        <v>0</v>
      </c>
      <c r="K14" s="431">
        <f t="shared" si="0"/>
        <v>0</v>
      </c>
      <c r="L14" s="431">
        <f t="shared" si="0"/>
        <v>0</v>
      </c>
      <c r="M14" s="431">
        <f t="shared" si="0"/>
        <v>92</v>
      </c>
      <c r="N14" s="431">
        <f t="shared" si="0"/>
        <v>65</v>
      </c>
      <c r="O14" s="431">
        <f t="shared" si="0"/>
        <v>39</v>
      </c>
      <c r="P14" s="409"/>
      <c r="Q14" s="1">
        <f>SUM(B14:G14)</f>
        <v>348</v>
      </c>
    </row>
    <row r="15" spans="1:19" ht="15.75" x14ac:dyDescent="0.25">
      <c r="A15" s="66"/>
      <c r="B15" s="67"/>
      <c r="C15" s="67"/>
      <c r="D15" s="67"/>
      <c r="E15" s="67"/>
      <c r="F15" s="67"/>
      <c r="G15" s="67"/>
      <c r="H15" s="67"/>
      <c r="I15" s="67"/>
      <c r="J15" s="67"/>
      <c r="K15" s="67"/>
      <c r="L15" s="67"/>
      <c r="M15" s="411"/>
      <c r="N15" s="411"/>
      <c r="O15" s="411"/>
      <c r="P15" s="408"/>
    </row>
    <row r="16" spans="1:19" ht="16.5" thickBot="1" x14ac:dyDescent="0.3">
      <c r="A16" s="496" t="s">
        <v>85</v>
      </c>
      <c r="B16" s="496"/>
      <c r="C16" s="496"/>
      <c r="D16" s="496"/>
      <c r="E16" s="496"/>
      <c r="F16" s="496"/>
      <c r="G16" s="496"/>
      <c r="H16" s="496"/>
      <c r="I16" s="496"/>
      <c r="J16" s="496"/>
      <c r="K16" s="496"/>
      <c r="L16" s="36"/>
      <c r="M16" s="408"/>
      <c r="N16" s="408"/>
      <c r="O16" s="408"/>
      <c r="P16" s="408"/>
    </row>
    <row r="17" spans="1:17" ht="31.15" customHeight="1" x14ac:dyDescent="0.25">
      <c r="A17" s="523" t="s">
        <v>5</v>
      </c>
      <c r="B17" s="524" t="s">
        <v>123</v>
      </c>
      <c r="C17" s="524"/>
      <c r="D17" s="524"/>
      <c r="E17" s="524"/>
      <c r="F17" s="564" t="s">
        <v>6</v>
      </c>
      <c r="G17" s="610" t="s">
        <v>83</v>
      </c>
      <c r="H17" s="544" t="s">
        <v>124</v>
      </c>
      <c r="I17" s="544"/>
      <c r="J17" s="544"/>
      <c r="K17" s="544"/>
      <c r="L17" s="587"/>
      <c r="M17" s="617" t="s">
        <v>8</v>
      </c>
      <c r="N17" s="53" t="s">
        <v>9</v>
      </c>
      <c r="O17" s="54" t="s">
        <v>10</v>
      </c>
      <c r="P17" s="408"/>
    </row>
    <row r="18" spans="1:17" ht="32.25" thickBot="1" x14ac:dyDescent="0.3">
      <c r="A18" s="523"/>
      <c r="B18" s="55" t="s">
        <v>11</v>
      </c>
      <c r="C18" s="453" t="s">
        <v>12</v>
      </c>
      <c r="D18" s="453" t="s">
        <v>13</v>
      </c>
      <c r="E18" s="453" t="s">
        <v>14</v>
      </c>
      <c r="F18" s="567"/>
      <c r="G18" s="611"/>
      <c r="H18" s="57" t="s">
        <v>15</v>
      </c>
      <c r="I18" s="57" t="s">
        <v>16</v>
      </c>
      <c r="J18" s="57" t="s">
        <v>17</v>
      </c>
      <c r="K18" s="58" t="s">
        <v>18</v>
      </c>
      <c r="L18" s="59" t="s">
        <v>19</v>
      </c>
      <c r="M18" s="568"/>
      <c r="N18" s="419" t="s">
        <v>20</v>
      </c>
      <c r="O18" s="60" t="s">
        <v>20</v>
      </c>
      <c r="P18" s="408"/>
    </row>
    <row r="19" spans="1:17" ht="15.75" x14ac:dyDescent="0.25">
      <c r="A19" s="61" t="s">
        <v>21</v>
      </c>
      <c r="B19" s="68"/>
      <c r="C19" s="68"/>
      <c r="D19" s="68"/>
      <c r="E19" s="68"/>
      <c r="F19" s="69">
        <v>12</v>
      </c>
      <c r="G19" s="69">
        <v>13</v>
      </c>
      <c r="H19" s="68"/>
      <c r="I19" s="69"/>
      <c r="J19" s="68"/>
      <c r="K19" s="70"/>
      <c r="L19" s="432"/>
      <c r="M19" s="71"/>
      <c r="N19" s="71">
        <v>2</v>
      </c>
      <c r="O19" s="72">
        <v>3</v>
      </c>
      <c r="P19" s="408"/>
    </row>
    <row r="20" spans="1:17" ht="15.75" x14ac:dyDescent="0.25">
      <c r="A20" s="62" t="s">
        <v>22</v>
      </c>
      <c r="B20" s="73"/>
      <c r="C20" s="73"/>
      <c r="D20" s="73"/>
      <c r="E20" s="73"/>
      <c r="F20" s="74">
        <v>34</v>
      </c>
      <c r="G20" s="73">
        <v>139</v>
      </c>
      <c r="H20" s="73"/>
      <c r="I20" s="73"/>
      <c r="J20" s="73"/>
      <c r="K20" s="74"/>
      <c r="L20" s="75"/>
      <c r="M20" s="71">
        <v>40</v>
      </c>
      <c r="N20" s="76">
        <v>13</v>
      </c>
      <c r="O20" s="72">
        <v>19</v>
      </c>
      <c r="P20" s="408"/>
    </row>
    <row r="21" spans="1:17" ht="16.5" thickBot="1" x14ac:dyDescent="0.3">
      <c r="A21" s="62" t="s">
        <v>23</v>
      </c>
      <c r="B21" s="73"/>
      <c r="C21" s="73"/>
      <c r="D21" s="73"/>
      <c r="E21" s="73"/>
      <c r="F21" s="73">
        <v>42</v>
      </c>
      <c r="G21" s="73">
        <v>107</v>
      </c>
      <c r="H21" s="73"/>
      <c r="I21" s="73"/>
      <c r="J21" s="73"/>
      <c r="K21" s="74"/>
      <c r="L21" s="75"/>
      <c r="M21" s="77">
        <v>45</v>
      </c>
      <c r="N21" s="73">
        <v>32</v>
      </c>
      <c r="O21" s="78">
        <v>19</v>
      </c>
      <c r="P21" s="408"/>
    </row>
    <row r="22" spans="1:17" ht="16.5" thickBot="1" x14ac:dyDescent="0.3">
      <c r="A22" s="64" t="s">
        <v>24</v>
      </c>
      <c r="B22" s="79">
        <f>SUM(B19:B21)</f>
        <v>0</v>
      </c>
      <c r="C22" s="79">
        <f t="shared" ref="C22:O22" si="1">SUM(C19:C21)</f>
        <v>0</v>
      </c>
      <c r="D22" s="79">
        <f t="shared" si="1"/>
        <v>0</v>
      </c>
      <c r="E22" s="79">
        <f t="shared" si="1"/>
        <v>0</v>
      </c>
      <c r="F22" s="79">
        <f t="shared" si="1"/>
        <v>88</v>
      </c>
      <c r="G22" s="79">
        <f>SUM(G19:G21)</f>
        <v>259</v>
      </c>
      <c r="H22" s="79">
        <f t="shared" si="1"/>
        <v>0</v>
      </c>
      <c r="I22" s="79">
        <f t="shared" si="1"/>
        <v>0</v>
      </c>
      <c r="J22" s="79">
        <f t="shared" si="1"/>
        <v>0</v>
      </c>
      <c r="K22" s="79">
        <f t="shared" si="1"/>
        <v>0</v>
      </c>
      <c r="L22" s="79">
        <f t="shared" si="1"/>
        <v>0</v>
      </c>
      <c r="M22" s="79">
        <f t="shared" si="1"/>
        <v>85</v>
      </c>
      <c r="N22" s="79">
        <f t="shared" si="1"/>
        <v>47</v>
      </c>
      <c r="O22" s="79">
        <f t="shared" si="1"/>
        <v>41</v>
      </c>
      <c r="P22" s="414"/>
      <c r="Q22">
        <f>SUM(B22:G22)</f>
        <v>347</v>
      </c>
    </row>
    <row r="23" spans="1:17" ht="15.75" x14ac:dyDescent="0.25">
      <c r="A23" s="410"/>
      <c r="B23" s="411"/>
      <c r="C23" s="411"/>
      <c r="D23" s="411"/>
      <c r="E23" s="411"/>
      <c r="F23" s="411"/>
      <c r="G23" s="411"/>
      <c r="H23" s="411"/>
      <c r="I23" s="411"/>
      <c r="J23" s="411"/>
      <c r="K23" s="415"/>
      <c r="L23" s="411"/>
      <c r="M23" s="411"/>
      <c r="N23" s="411"/>
      <c r="O23" s="411"/>
      <c r="P23" s="407"/>
    </row>
    <row r="24" spans="1:17" ht="16.5" thickBot="1" x14ac:dyDescent="0.3">
      <c r="A24" s="496" t="s">
        <v>86</v>
      </c>
      <c r="B24" s="496"/>
      <c r="C24" s="496"/>
      <c r="D24" s="496"/>
      <c r="E24" s="496"/>
      <c r="F24" s="496"/>
      <c r="G24" s="496"/>
      <c r="H24" s="496"/>
      <c r="I24" s="496"/>
      <c r="J24" s="496"/>
      <c r="K24" s="496"/>
      <c r="L24" s="80"/>
      <c r="M24" s="36"/>
      <c r="N24" s="36"/>
      <c r="O24" s="36"/>
      <c r="P24" s="81"/>
    </row>
    <row r="25" spans="1:17" ht="31.5" x14ac:dyDescent="0.25">
      <c r="A25" s="523" t="s">
        <v>5</v>
      </c>
      <c r="B25" s="524" t="s">
        <v>123</v>
      </c>
      <c r="C25" s="524"/>
      <c r="D25" s="524"/>
      <c r="E25" s="524"/>
      <c r="F25" s="564" t="s">
        <v>6</v>
      </c>
      <c r="G25" s="610" t="s">
        <v>83</v>
      </c>
      <c r="H25" s="544" t="s">
        <v>124</v>
      </c>
      <c r="I25" s="544"/>
      <c r="J25" s="544"/>
      <c r="K25" s="544"/>
      <c r="L25" s="587"/>
      <c r="M25" s="617" t="s">
        <v>8</v>
      </c>
      <c r="N25" s="53" t="s">
        <v>9</v>
      </c>
      <c r="O25" s="54" t="s">
        <v>10</v>
      </c>
      <c r="P25" s="50"/>
    </row>
    <row r="26" spans="1:17" ht="32.25" thickBot="1" x14ac:dyDescent="0.3">
      <c r="A26" s="523"/>
      <c r="B26" s="55" t="s">
        <v>11</v>
      </c>
      <c r="C26" s="56" t="s">
        <v>12</v>
      </c>
      <c r="D26" s="56" t="s">
        <v>13</v>
      </c>
      <c r="E26" s="56" t="s">
        <v>14</v>
      </c>
      <c r="F26" s="567"/>
      <c r="G26" s="611"/>
      <c r="H26" s="57" t="s">
        <v>15</v>
      </c>
      <c r="I26" s="57" t="s">
        <v>16</v>
      </c>
      <c r="J26" s="57" t="s">
        <v>17</v>
      </c>
      <c r="K26" s="58" t="s">
        <v>18</v>
      </c>
      <c r="L26" s="59" t="s">
        <v>19</v>
      </c>
      <c r="M26" s="568"/>
      <c r="N26" s="56" t="s">
        <v>20</v>
      </c>
      <c r="O26" s="60" t="s">
        <v>20</v>
      </c>
      <c r="P26" s="50"/>
    </row>
    <row r="27" spans="1:17" ht="15.75" x14ac:dyDescent="0.25">
      <c r="A27" s="62" t="s">
        <v>22</v>
      </c>
      <c r="B27" s="73">
        <v>37</v>
      </c>
      <c r="C27" s="73"/>
      <c r="D27" s="73"/>
      <c r="E27" s="73">
        <v>33</v>
      </c>
      <c r="F27" s="73">
        <v>21</v>
      </c>
      <c r="G27" s="73">
        <v>14</v>
      </c>
      <c r="H27" s="73">
        <v>38</v>
      </c>
      <c r="I27" s="73">
        <v>38</v>
      </c>
      <c r="J27" s="73"/>
      <c r="K27" s="74"/>
      <c r="L27" s="75">
        <v>5</v>
      </c>
      <c r="M27" s="71">
        <v>43</v>
      </c>
      <c r="N27" s="76">
        <v>63</v>
      </c>
      <c r="O27" s="72">
        <v>17</v>
      </c>
      <c r="P27" s="50"/>
    </row>
    <row r="28" spans="1:17" ht="16.5" thickBot="1" x14ac:dyDescent="0.3">
      <c r="A28" s="62" t="s">
        <v>23</v>
      </c>
      <c r="B28" s="73">
        <v>36</v>
      </c>
      <c r="C28" s="73"/>
      <c r="D28" s="73"/>
      <c r="E28" s="73"/>
      <c r="F28" s="73">
        <v>23</v>
      </c>
      <c r="G28" s="73">
        <v>18</v>
      </c>
      <c r="H28" s="73">
        <v>12</v>
      </c>
      <c r="I28" s="73">
        <v>12</v>
      </c>
      <c r="J28" s="73"/>
      <c r="K28" s="74"/>
      <c r="L28" s="75"/>
      <c r="M28" s="77">
        <v>34</v>
      </c>
      <c r="N28" s="69">
        <v>18</v>
      </c>
      <c r="O28" s="78">
        <v>21</v>
      </c>
      <c r="P28" s="50"/>
    </row>
    <row r="29" spans="1:17" ht="16.5" thickBot="1" x14ac:dyDescent="0.3">
      <c r="A29" s="64" t="s">
        <v>24</v>
      </c>
      <c r="B29" s="79">
        <f>SUM(B27:B28)</f>
        <v>73</v>
      </c>
      <c r="C29" s="79">
        <f t="shared" ref="C29:O29" si="2">SUM(C27:C28)</f>
        <v>0</v>
      </c>
      <c r="D29" s="79">
        <f t="shared" si="2"/>
        <v>0</v>
      </c>
      <c r="E29" s="79">
        <f t="shared" si="2"/>
        <v>33</v>
      </c>
      <c r="F29" s="79">
        <f t="shared" si="2"/>
        <v>44</v>
      </c>
      <c r="G29" s="79">
        <f>SUM(G27:G28)</f>
        <v>32</v>
      </c>
      <c r="H29" s="79">
        <f t="shared" si="2"/>
        <v>50</v>
      </c>
      <c r="I29" s="79">
        <f t="shared" si="2"/>
        <v>50</v>
      </c>
      <c r="J29" s="79">
        <f t="shared" si="2"/>
        <v>0</v>
      </c>
      <c r="K29" s="79">
        <f t="shared" si="2"/>
        <v>0</v>
      </c>
      <c r="L29" s="79">
        <f t="shared" si="2"/>
        <v>5</v>
      </c>
      <c r="M29" s="79">
        <f t="shared" si="2"/>
        <v>77</v>
      </c>
      <c r="N29" s="79">
        <f t="shared" si="2"/>
        <v>81</v>
      </c>
      <c r="O29" s="79">
        <f t="shared" si="2"/>
        <v>38</v>
      </c>
      <c r="P29" s="65"/>
      <c r="Q29">
        <f>SUM(B29:G29)</f>
        <v>182</v>
      </c>
    </row>
    <row r="30" spans="1:17" ht="15.75" x14ac:dyDescent="0.25">
      <c r="A30" s="82"/>
      <c r="B30" s="82"/>
      <c r="C30" s="82"/>
      <c r="D30" s="83"/>
      <c r="E30" s="83"/>
      <c r="F30" s="84"/>
      <c r="G30" s="85"/>
      <c r="H30" s="86"/>
      <c r="I30" s="86"/>
      <c r="J30" s="86"/>
      <c r="K30" s="86"/>
      <c r="L30" s="50"/>
      <c r="M30" s="50"/>
      <c r="N30" s="50"/>
      <c r="O30" s="50"/>
      <c r="P30" s="50"/>
    </row>
    <row r="31" spans="1:17" ht="16.5" thickBot="1" x14ac:dyDescent="0.3">
      <c r="A31" s="529" t="s">
        <v>87</v>
      </c>
      <c r="B31" s="529"/>
      <c r="C31" s="529"/>
      <c r="D31" s="529"/>
      <c r="E31" s="529"/>
      <c r="F31" s="529"/>
      <c r="G31" s="529"/>
      <c r="H31" s="529"/>
      <c r="I31" s="529"/>
      <c r="J31" s="529"/>
      <c r="K31" s="39"/>
      <c r="L31" s="50"/>
      <c r="M31" s="50"/>
      <c r="N31" s="50"/>
      <c r="O31" s="50"/>
      <c r="P31" s="50"/>
    </row>
    <row r="32" spans="1:17" ht="30" customHeight="1" x14ac:dyDescent="0.25">
      <c r="A32" s="583" t="s">
        <v>5</v>
      </c>
      <c r="B32" s="584" t="s">
        <v>123</v>
      </c>
      <c r="C32" s="584"/>
      <c r="D32" s="584"/>
      <c r="E32" s="584"/>
      <c r="F32" s="585" t="s">
        <v>6</v>
      </c>
      <c r="G32" s="490" t="s">
        <v>83</v>
      </c>
      <c r="H32" s="586" t="s">
        <v>124</v>
      </c>
      <c r="I32" s="586"/>
      <c r="J32" s="586"/>
      <c r="K32" s="586"/>
      <c r="L32" s="645"/>
      <c r="M32" s="617" t="s">
        <v>8</v>
      </c>
      <c r="N32" s="53" t="s">
        <v>9</v>
      </c>
      <c r="O32" s="54" t="s">
        <v>10</v>
      </c>
      <c r="P32" s="50"/>
    </row>
    <row r="33" spans="1:23" ht="32.25" thickBot="1" x14ac:dyDescent="0.3">
      <c r="A33" s="523"/>
      <c r="B33" s="55" t="s">
        <v>11</v>
      </c>
      <c r="C33" s="56" t="s">
        <v>12</v>
      </c>
      <c r="D33" s="56" t="s">
        <v>13</v>
      </c>
      <c r="E33" s="56" t="s">
        <v>14</v>
      </c>
      <c r="F33" s="567"/>
      <c r="G33" s="491"/>
      <c r="H33" s="57" t="s">
        <v>15</v>
      </c>
      <c r="I33" s="57" t="s">
        <v>16</v>
      </c>
      <c r="J33" s="57" t="s">
        <v>17</v>
      </c>
      <c r="K33" s="58" t="s">
        <v>18</v>
      </c>
      <c r="L33" s="87" t="s">
        <v>19</v>
      </c>
      <c r="M33" s="568"/>
      <c r="N33" s="56" t="s">
        <v>20</v>
      </c>
      <c r="O33" s="60" t="s">
        <v>20</v>
      </c>
      <c r="P33" s="50"/>
    </row>
    <row r="34" spans="1:23" ht="15.75" x14ac:dyDescent="0.25">
      <c r="A34" s="61" t="s">
        <v>21</v>
      </c>
      <c r="B34" s="69"/>
      <c r="C34" s="69"/>
      <c r="D34" s="69">
        <v>6</v>
      </c>
      <c r="E34" s="69"/>
      <c r="F34" s="69">
        <v>9</v>
      </c>
      <c r="G34" s="69">
        <v>32</v>
      </c>
      <c r="H34" s="76"/>
      <c r="I34" s="76"/>
      <c r="J34" s="69"/>
      <c r="K34" s="77"/>
      <c r="L34" s="88"/>
      <c r="M34" s="77"/>
      <c r="N34" s="76"/>
      <c r="O34" s="72">
        <v>18</v>
      </c>
      <c r="P34" s="50"/>
    </row>
    <row r="35" spans="1:23" ht="16.5" thickBot="1" x14ac:dyDescent="0.3">
      <c r="A35" s="62" t="s">
        <v>22</v>
      </c>
      <c r="B35" s="73"/>
      <c r="C35" s="73"/>
      <c r="D35" s="73">
        <v>6</v>
      </c>
      <c r="E35" s="73"/>
      <c r="F35" s="73">
        <v>107</v>
      </c>
      <c r="G35" s="73">
        <v>99</v>
      </c>
      <c r="H35" s="73"/>
      <c r="I35" s="76"/>
      <c r="J35" s="73"/>
      <c r="K35" s="74"/>
      <c r="L35" s="89"/>
      <c r="M35" s="71"/>
      <c r="N35" s="76">
        <v>41</v>
      </c>
      <c r="O35" s="72">
        <v>48</v>
      </c>
      <c r="P35" s="50"/>
    </row>
    <row r="36" spans="1:23" ht="16.5" thickBot="1" x14ac:dyDescent="0.3">
      <c r="A36" s="64" t="s">
        <v>24</v>
      </c>
      <c r="B36" s="79">
        <f>SUM(B34:B35)</f>
        <v>0</v>
      </c>
      <c r="C36" s="79">
        <f t="shared" ref="C36:O36" si="3">SUM(C34:C35)</f>
        <v>0</v>
      </c>
      <c r="D36" s="79">
        <f t="shared" si="3"/>
        <v>12</v>
      </c>
      <c r="E36" s="79">
        <f t="shared" si="3"/>
        <v>0</v>
      </c>
      <c r="F36" s="79">
        <f t="shared" si="3"/>
        <v>116</v>
      </c>
      <c r="G36" s="79">
        <f t="shared" si="3"/>
        <v>131</v>
      </c>
      <c r="H36" s="79">
        <f t="shared" si="3"/>
        <v>0</v>
      </c>
      <c r="I36" s="79">
        <f t="shared" si="3"/>
        <v>0</v>
      </c>
      <c r="J36" s="79">
        <f t="shared" si="3"/>
        <v>0</v>
      </c>
      <c r="K36" s="79">
        <f t="shared" si="3"/>
        <v>0</v>
      </c>
      <c r="L36" s="79">
        <f t="shared" si="3"/>
        <v>0</v>
      </c>
      <c r="M36" s="79">
        <f t="shared" si="3"/>
        <v>0</v>
      </c>
      <c r="N36" s="79">
        <f t="shared" si="3"/>
        <v>41</v>
      </c>
      <c r="O36" s="79">
        <f t="shared" si="3"/>
        <v>66</v>
      </c>
      <c r="P36" s="65"/>
      <c r="Q36">
        <f>SUM(B36:G36)</f>
        <v>259</v>
      </c>
    </row>
    <row r="37" spans="1:23" ht="15.75" x14ac:dyDescent="0.25">
      <c r="A37" s="90"/>
      <c r="B37" s="86"/>
      <c r="C37" s="86"/>
      <c r="D37" s="86"/>
      <c r="E37" s="86"/>
      <c r="F37" s="86"/>
      <c r="G37" s="85"/>
      <c r="H37" s="86"/>
      <c r="I37" s="86"/>
      <c r="J37" s="86"/>
      <c r="K37" s="86"/>
      <c r="L37" s="36"/>
      <c r="M37" s="36"/>
      <c r="N37" s="36"/>
      <c r="O37" s="36"/>
      <c r="P37" s="50"/>
    </row>
    <row r="38" spans="1:23" ht="16.5" thickBot="1" x14ac:dyDescent="0.3">
      <c r="A38" s="496" t="s">
        <v>88</v>
      </c>
      <c r="B38" s="496"/>
      <c r="C38" s="496"/>
      <c r="D38" s="496"/>
      <c r="E38" s="496"/>
      <c r="F38" s="496"/>
      <c r="G38" s="496"/>
      <c r="H38" s="496"/>
      <c r="I38" s="496"/>
      <c r="J38" s="496"/>
      <c r="K38" s="496"/>
      <c r="L38" s="91"/>
      <c r="M38" s="91"/>
      <c r="N38" s="91"/>
      <c r="O38" s="91"/>
      <c r="P38" s="50"/>
    </row>
    <row r="39" spans="1:23" ht="32.450000000000003" customHeight="1" x14ac:dyDescent="0.25">
      <c r="A39" s="523" t="s">
        <v>5</v>
      </c>
      <c r="B39" s="524" t="s">
        <v>123</v>
      </c>
      <c r="C39" s="524"/>
      <c r="D39" s="524"/>
      <c r="E39" s="524"/>
      <c r="F39" s="564" t="s">
        <v>6</v>
      </c>
      <c r="G39" s="490" t="s">
        <v>83</v>
      </c>
      <c r="H39" s="544" t="s">
        <v>124</v>
      </c>
      <c r="I39" s="544"/>
      <c r="J39" s="544"/>
      <c r="K39" s="544"/>
      <c r="L39" s="545"/>
      <c r="M39" s="535" t="s">
        <v>8</v>
      </c>
      <c r="N39" s="92" t="s">
        <v>9</v>
      </c>
      <c r="O39" s="93" t="s">
        <v>10</v>
      </c>
      <c r="P39" s="50"/>
    </row>
    <row r="40" spans="1:23" ht="32.25" thickBot="1" x14ac:dyDescent="0.3">
      <c r="A40" s="523"/>
      <c r="B40" s="94" t="s">
        <v>11</v>
      </c>
      <c r="C40" s="95" t="s">
        <v>12</v>
      </c>
      <c r="D40" s="95" t="s">
        <v>13</v>
      </c>
      <c r="E40" s="95" t="s">
        <v>14</v>
      </c>
      <c r="F40" s="565"/>
      <c r="G40" s="491"/>
      <c r="H40" s="96" t="s">
        <v>15</v>
      </c>
      <c r="I40" s="96" t="s">
        <v>16</v>
      </c>
      <c r="J40" s="96" t="s">
        <v>17</v>
      </c>
      <c r="K40" s="97" t="s">
        <v>18</v>
      </c>
      <c r="L40" s="98" t="s">
        <v>19</v>
      </c>
      <c r="M40" s="536"/>
      <c r="N40" s="95" t="s">
        <v>20</v>
      </c>
      <c r="O40" s="99" t="s">
        <v>20</v>
      </c>
      <c r="P40" s="50"/>
    </row>
    <row r="41" spans="1:23" ht="16.5" thickBot="1" x14ac:dyDescent="0.3">
      <c r="A41" s="62" t="s">
        <v>22</v>
      </c>
      <c r="B41" s="69"/>
      <c r="C41" s="69"/>
      <c r="D41" s="69"/>
      <c r="E41" s="69"/>
      <c r="F41" s="69">
        <v>2</v>
      </c>
      <c r="G41" s="69">
        <v>38</v>
      </c>
      <c r="H41" s="69"/>
      <c r="I41" s="69"/>
      <c r="J41" s="69"/>
      <c r="K41" s="77"/>
      <c r="L41" s="100"/>
      <c r="M41" s="71"/>
      <c r="N41" s="76"/>
      <c r="O41" s="72">
        <v>12</v>
      </c>
      <c r="P41" s="50"/>
    </row>
    <row r="42" spans="1:23" ht="16.5" thickBot="1" x14ac:dyDescent="0.3">
      <c r="A42" s="64" t="s">
        <v>24</v>
      </c>
      <c r="B42" s="79">
        <f>SUM(B41)</f>
        <v>0</v>
      </c>
      <c r="C42" s="79">
        <f t="shared" ref="C42:O42" si="4">SUM(C41)</f>
        <v>0</v>
      </c>
      <c r="D42" s="79">
        <f t="shared" si="4"/>
        <v>0</v>
      </c>
      <c r="E42" s="79">
        <f t="shared" si="4"/>
        <v>0</v>
      </c>
      <c r="F42" s="79">
        <f t="shared" si="4"/>
        <v>2</v>
      </c>
      <c r="G42" s="79">
        <f t="shared" si="4"/>
        <v>38</v>
      </c>
      <c r="H42" s="79">
        <f t="shared" si="4"/>
        <v>0</v>
      </c>
      <c r="I42" s="79">
        <f t="shared" si="4"/>
        <v>0</v>
      </c>
      <c r="J42" s="79">
        <f t="shared" si="4"/>
        <v>0</v>
      </c>
      <c r="K42" s="79">
        <f t="shared" si="4"/>
        <v>0</v>
      </c>
      <c r="L42" s="79">
        <f t="shared" si="4"/>
        <v>0</v>
      </c>
      <c r="M42" s="79">
        <f t="shared" si="4"/>
        <v>0</v>
      </c>
      <c r="N42" s="79">
        <f t="shared" si="4"/>
        <v>0</v>
      </c>
      <c r="O42" s="79">
        <f t="shared" si="4"/>
        <v>12</v>
      </c>
      <c r="P42" s="65"/>
      <c r="Q42">
        <f>SUM(B42:G42)</f>
        <v>40</v>
      </c>
    </row>
    <row r="43" spans="1:23" ht="15.75" x14ac:dyDescent="0.25">
      <c r="A43" s="90"/>
      <c r="B43" s="86"/>
      <c r="C43" s="86"/>
      <c r="D43" s="86"/>
      <c r="E43" s="101"/>
      <c r="F43" s="102"/>
      <c r="G43" s="85"/>
      <c r="H43" s="86"/>
      <c r="I43" s="86"/>
      <c r="J43" s="86"/>
      <c r="K43" s="86"/>
      <c r="L43" s="36"/>
      <c r="M43" s="36"/>
      <c r="N43" s="36"/>
      <c r="O43" s="36"/>
      <c r="P43" s="50"/>
    </row>
    <row r="44" spans="1:23" ht="16.5" thickBot="1" x14ac:dyDescent="0.3">
      <c r="A44" s="496" t="s">
        <v>89</v>
      </c>
      <c r="B44" s="496"/>
      <c r="C44" s="496"/>
      <c r="D44" s="496"/>
      <c r="E44" s="496"/>
      <c r="F44" s="496"/>
      <c r="G44" s="496"/>
      <c r="H44" s="496"/>
      <c r="I44" s="496"/>
      <c r="J44" s="496"/>
      <c r="K44" s="496"/>
      <c r="L44" s="91"/>
      <c r="M44" s="91"/>
      <c r="N44" s="91"/>
      <c r="O44" s="91"/>
      <c r="P44" s="50"/>
    </row>
    <row r="45" spans="1:23" ht="31.5" x14ac:dyDescent="0.25">
      <c r="A45" s="583" t="s">
        <v>5</v>
      </c>
      <c r="B45" s="524" t="s">
        <v>123</v>
      </c>
      <c r="C45" s="524"/>
      <c r="D45" s="524"/>
      <c r="E45" s="524"/>
      <c r="F45" s="564" t="s">
        <v>6</v>
      </c>
      <c r="G45" s="490" t="s">
        <v>83</v>
      </c>
      <c r="H45" s="544" t="s">
        <v>124</v>
      </c>
      <c r="I45" s="544"/>
      <c r="J45" s="544"/>
      <c r="K45" s="544"/>
      <c r="L45" s="545"/>
      <c r="M45" s="535" t="s">
        <v>8</v>
      </c>
      <c r="N45" s="92" t="s">
        <v>9</v>
      </c>
      <c r="O45" s="93" t="s">
        <v>10</v>
      </c>
      <c r="P45" s="50"/>
    </row>
    <row r="46" spans="1:23" ht="32.25" thickBot="1" x14ac:dyDescent="0.3">
      <c r="A46" s="569"/>
      <c r="B46" s="94" t="s">
        <v>11</v>
      </c>
      <c r="C46" s="95" t="s">
        <v>12</v>
      </c>
      <c r="D46" s="95" t="s">
        <v>13</v>
      </c>
      <c r="E46" s="95" t="s">
        <v>14</v>
      </c>
      <c r="F46" s="565"/>
      <c r="G46" s="491"/>
      <c r="H46" s="96" t="s">
        <v>15</v>
      </c>
      <c r="I46" s="96" t="s">
        <v>16</v>
      </c>
      <c r="J46" s="96" t="s">
        <v>17</v>
      </c>
      <c r="K46" s="97" t="s">
        <v>18</v>
      </c>
      <c r="L46" s="103" t="s">
        <v>19</v>
      </c>
      <c r="M46" s="536"/>
      <c r="N46" s="95" t="s">
        <v>20</v>
      </c>
      <c r="O46" s="99" t="s">
        <v>20</v>
      </c>
      <c r="P46" s="50"/>
    </row>
    <row r="47" spans="1:23" ht="16.5" thickBot="1" x14ac:dyDescent="0.3">
      <c r="A47" s="104" t="s">
        <v>22</v>
      </c>
      <c r="B47" s="105"/>
      <c r="C47" s="105"/>
      <c r="D47" s="105"/>
      <c r="E47" s="105"/>
      <c r="F47" s="105">
        <v>2</v>
      </c>
      <c r="G47" s="105">
        <v>40</v>
      </c>
      <c r="H47" s="105"/>
      <c r="I47" s="105"/>
      <c r="J47" s="106"/>
      <c r="K47" s="105"/>
      <c r="L47" s="89"/>
      <c r="M47" s="71"/>
      <c r="N47" s="76"/>
      <c r="O47" s="72">
        <v>12</v>
      </c>
      <c r="P47" s="50"/>
      <c r="W47" t="s">
        <v>74</v>
      </c>
    </row>
    <row r="48" spans="1:23" ht="17.45" customHeight="1" thickBot="1" x14ac:dyDescent="0.3">
      <c r="A48" s="64" t="s">
        <v>24</v>
      </c>
      <c r="B48" s="79">
        <f>SUM(B47)</f>
        <v>0</v>
      </c>
      <c r="C48" s="79">
        <f t="shared" ref="C48:O48" si="5">SUM(C47)</f>
        <v>0</v>
      </c>
      <c r="D48" s="79">
        <f t="shared" si="5"/>
        <v>0</v>
      </c>
      <c r="E48" s="79">
        <f t="shared" si="5"/>
        <v>0</v>
      </c>
      <c r="F48" s="79">
        <f t="shared" si="5"/>
        <v>2</v>
      </c>
      <c r="G48" s="79">
        <f>SUM(G47)</f>
        <v>40</v>
      </c>
      <c r="H48" s="79">
        <f t="shared" si="5"/>
        <v>0</v>
      </c>
      <c r="I48" s="79">
        <f t="shared" si="5"/>
        <v>0</v>
      </c>
      <c r="J48" s="79">
        <f t="shared" si="5"/>
        <v>0</v>
      </c>
      <c r="K48" s="79">
        <f t="shared" si="5"/>
        <v>0</v>
      </c>
      <c r="L48" s="79">
        <f t="shared" si="5"/>
        <v>0</v>
      </c>
      <c r="M48" s="79">
        <f t="shared" si="5"/>
        <v>0</v>
      </c>
      <c r="N48" s="79">
        <f t="shared" si="5"/>
        <v>0</v>
      </c>
      <c r="O48" s="79">
        <f t="shared" si="5"/>
        <v>12</v>
      </c>
      <c r="P48" s="65"/>
      <c r="Q48">
        <f>SUM(B48:G48)</f>
        <v>42</v>
      </c>
    </row>
    <row r="49" spans="1:17" ht="15.75" x14ac:dyDescent="0.25">
      <c r="A49" s="90"/>
      <c r="B49" s="86"/>
      <c r="C49" s="86"/>
      <c r="D49" s="86"/>
      <c r="E49" s="83"/>
      <c r="F49" s="84"/>
      <c r="G49" s="85"/>
      <c r="H49" s="86"/>
      <c r="I49" s="86"/>
      <c r="J49" s="86"/>
      <c r="K49" s="86"/>
      <c r="L49" s="50"/>
      <c r="M49" s="50"/>
      <c r="N49" s="50"/>
      <c r="O49" s="50"/>
      <c r="P49" s="50"/>
    </row>
    <row r="50" spans="1:17" ht="16.5" thickBot="1" x14ac:dyDescent="0.3">
      <c r="A50" s="529" t="s">
        <v>116</v>
      </c>
      <c r="B50" s="529"/>
      <c r="C50" s="529"/>
      <c r="D50" s="529"/>
      <c r="E50" s="529"/>
      <c r="F50" s="529"/>
      <c r="G50" s="529"/>
      <c r="H50" s="529"/>
      <c r="I50" s="529"/>
      <c r="J50" s="529"/>
      <c r="K50" s="529"/>
      <c r="L50" s="529"/>
      <c r="M50" s="529"/>
      <c r="N50" s="529"/>
      <c r="O50" s="529"/>
      <c r="P50" s="39"/>
      <c r="Q50" s="27"/>
    </row>
    <row r="51" spans="1:17" ht="31.5" x14ac:dyDescent="0.25">
      <c r="A51" s="583" t="s">
        <v>5</v>
      </c>
      <c r="B51" s="584" t="s">
        <v>123</v>
      </c>
      <c r="C51" s="584"/>
      <c r="D51" s="584"/>
      <c r="E51" s="584"/>
      <c r="F51" s="585" t="s">
        <v>6</v>
      </c>
      <c r="G51" s="490" t="s">
        <v>83</v>
      </c>
      <c r="H51" s="586" t="s">
        <v>124</v>
      </c>
      <c r="I51" s="586"/>
      <c r="J51" s="586"/>
      <c r="K51" s="586"/>
      <c r="L51" s="626"/>
      <c r="M51" s="617" t="s">
        <v>8</v>
      </c>
      <c r="N51" s="53" t="s">
        <v>9</v>
      </c>
      <c r="O51" s="54" t="s">
        <v>10</v>
      </c>
      <c r="P51" s="50"/>
    </row>
    <row r="52" spans="1:17" ht="43.9" customHeight="1" thickBot="1" x14ac:dyDescent="0.3">
      <c r="A52" s="523"/>
      <c r="B52" s="55" t="s">
        <v>11</v>
      </c>
      <c r="C52" s="56" t="s">
        <v>12</v>
      </c>
      <c r="D52" s="56" t="s">
        <v>13</v>
      </c>
      <c r="E52" s="56" t="s">
        <v>14</v>
      </c>
      <c r="F52" s="567"/>
      <c r="G52" s="491"/>
      <c r="H52" s="57" t="s">
        <v>15</v>
      </c>
      <c r="I52" s="57" t="s">
        <v>16</v>
      </c>
      <c r="J52" s="57" t="s">
        <v>17</v>
      </c>
      <c r="K52" s="58" t="s">
        <v>18</v>
      </c>
      <c r="L52" s="107" t="s">
        <v>19</v>
      </c>
      <c r="M52" s="568"/>
      <c r="N52" s="56" t="s">
        <v>20</v>
      </c>
      <c r="O52" s="60" t="s">
        <v>20</v>
      </c>
      <c r="P52" s="50"/>
    </row>
    <row r="53" spans="1:17" ht="15.75" x14ac:dyDescent="0.25">
      <c r="A53" s="61" t="s">
        <v>21</v>
      </c>
      <c r="B53" s="71"/>
      <c r="C53" s="71"/>
      <c r="D53" s="69"/>
      <c r="E53" s="69"/>
      <c r="F53" s="69">
        <v>6</v>
      </c>
      <c r="G53" s="69"/>
      <c r="H53" s="76"/>
      <c r="I53" s="71"/>
      <c r="J53" s="76"/>
      <c r="K53" s="71"/>
      <c r="L53" s="108"/>
      <c r="M53" s="71"/>
      <c r="N53" s="71"/>
      <c r="O53" s="72"/>
      <c r="P53" s="50"/>
    </row>
    <row r="54" spans="1:17" ht="15.75" x14ac:dyDescent="0.25">
      <c r="A54" s="62" t="s">
        <v>22</v>
      </c>
      <c r="B54" s="71"/>
      <c r="C54" s="71">
        <v>53</v>
      </c>
      <c r="D54" s="73"/>
      <c r="E54" s="73"/>
      <c r="F54" s="73">
        <v>16</v>
      </c>
      <c r="G54" s="73">
        <v>85</v>
      </c>
      <c r="H54" s="76"/>
      <c r="I54" s="71"/>
      <c r="J54" s="76"/>
      <c r="K54" s="71"/>
      <c r="L54" s="108"/>
      <c r="M54" s="73">
        <v>22</v>
      </c>
      <c r="N54" s="76">
        <v>39</v>
      </c>
      <c r="O54" s="72">
        <v>22</v>
      </c>
      <c r="P54" s="50"/>
    </row>
    <row r="55" spans="1:17" ht="16.5" thickBot="1" x14ac:dyDescent="0.3">
      <c r="A55" s="62" t="s">
        <v>25</v>
      </c>
      <c r="B55" s="77"/>
      <c r="C55" s="77">
        <v>35</v>
      </c>
      <c r="D55" s="73"/>
      <c r="E55" s="73"/>
      <c r="F55" s="73">
        <v>14</v>
      </c>
      <c r="G55" s="73">
        <v>82</v>
      </c>
      <c r="H55" s="69"/>
      <c r="I55" s="77"/>
      <c r="J55" s="69"/>
      <c r="K55" s="77"/>
      <c r="L55" s="109"/>
      <c r="M55" s="73">
        <v>22</v>
      </c>
      <c r="N55" s="77">
        <v>62</v>
      </c>
      <c r="O55" s="110">
        <v>37</v>
      </c>
      <c r="P55" s="50"/>
    </row>
    <row r="56" spans="1:17" ht="16.5" thickBot="1" x14ac:dyDescent="0.3">
      <c r="A56" s="64" t="s">
        <v>24</v>
      </c>
      <c r="B56" s="79">
        <f>SUM(B53:B55)</f>
        <v>0</v>
      </c>
      <c r="C56" s="79">
        <f t="shared" ref="C56:O56" si="6">SUM(C53:C55)</f>
        <v>88</v>
      </c>
      <c r="D56" s="79">
        <f t="shared" si="6"/>
        <v>0</v>
      </c>
      <c r="E56" s="79">
        <f t="shared" si="6"/>
        <v>0</v>
      </c>
      <c r="F56" s="79">
        <f t="shared" si="6"/>
        <v>36</v>
      </c>
      <c r="G56" s="79">
        <f>SUM(G53:G55)</f>
        <v>167</v>
      </c>
      <c r="H56" s="79">
        <f t="shared" si="6"/>
        <v>0</v>
      </c>
      <c r="I56" s="79">
        <f t="shared" si="6"/>
        <v>0</v>
      </c>
      <c r="J56" s="79">
        <f t="shared" si="6"/>
        <v>0</v>
      </c>
      <c r="K56" s="79">
        <f t="shared" si="6"/>
        <v>0</v>
      </c>
      <c r="L56" s="79">
        <f t="shared" si="6"/>
        <v>0</v>
      </c>
      <c r="M56" s="79">
        <f t="shared" si="6"/>
        <v>44</v>
      </c>
      <c r="N56" s="79">
        <f t="shared" si="6"/>
        <v>101</v>
      </c>
      <c r="O56" s="79">
        <f t="shared" si="6"/>
        <v>59</v>
      </c>
      <c r="P56" s="65"/>
      <c r="Q56">
        <f>SUM(B56:G56)</f>
        <v>291</v>
      </c>
    </row>
    <row r="57" spans="1:17" ht="15.75" x14ac:dyDescent="0.25">
      <c r="A57" s="111"/>
      <c r="B57" s="111"/>
      <c r="C57" s="111"/>
      <c r="D57" s="111"/>
      <c r="E57" s="111"/>
      <c r="F57" s="111"/>
      <c r="G57" s="112"/>
      <c r="H57" s="113"/>
      <c r="I57" s="113"/>
      <c r="J57" s="113"/>
      <c r="K57" s="114"/>
      <c r="L57" s="50"/>
      <c r="M57" s="50"/>
      <c r="N57" s="50"/>
      <c r="O57" s="50"/>
      <c r="P57" s="50"/>
    </row>
    <row r="58" spans="1:17" ht="15.75" x14ac:dyDescent="0.25">
      <c r="A58" s="50"/>
      <c r="B58" s="50"/>
      <c r="C58" s="50"/>
      <c r="D58" s="50"/>
      <c r="E58" s="50"/>
      <c r="F58" s="50"/>
      <c r="G58" s="36"/>
      <c r="H58" s="50"/>
      <c r="I58" s="50"/>
      <c r="J58" s="50"/>
      <c r="K58" s="50"/>
      <c r="L58" s="50"/>
      <c r="M58" s="50"/>
      <c r="N58" s="50"/>
      <c r="O58" s="50"/>
      <c r="P58" s="50"/>
    </row>
    <row r="59" spans="1:17" ht="16.5" thickBot="1" x14ac:dyDescent="0.3">
      <c r="A59" s="496" t="s">
        <v>90</v>
      </c>
      <c r="B59" s="496"/>
      <c r="C59" s="496"/>
      <c r="D59" s="496"/>
      <c r="E59" s="496"/>
      <c r="F59" s="496"/>
      <c r="G59" s="496"/>
      <c r="H59" s="496"/>
      <c r="I59" s="496"/>
      <c r="J59" s="496"/>
      <c r="K59" s="496"/>
      <c r="L59" s="91"/>
      <c r="M59" s="91"/>
      <c r="N59" s="91"/>
      <c r="O59" s="91"/>
      <c r="P59" s="50"/>
    </row>
    <row r="60" spans="1:17" ht="31.5" x14ac:dyDescent="0.25">
      <c r="A60" s="523" t="s">
        <v>5</v>
      </c>
      <c r="B60" s="524" t="s">
        <v>123</v>
      </c>
      <c r="C60" s="524"/>
      <c r="D60" s="524"/>
      <c r="E60" s="524"/>
      <c r="F60" s="564" t="s">
        <v>6</v>
      </c>
      <c r="G60" s="490" t="s">
        <v>83</v>
      </c>
      <c r="H60" s="544" t="s">
        <v>124</v>
      </c>
      <c r="I60" s="544"/>
      <c r="J60" s="544"/>
      <c r="K60" s="544"/>
      <c r="L60" s="545"/>
      <c r="M60" s="535" t="s">
        <v>8</v>
      </c>
      <c r="N60" s="92" t="s">
        <v>9</v>
      </c>
      <c r="O60" s="93" t="s">
        <v>10</v>
      </c>
      <c r="P60" s="50"/>
    </row>
    <row r="61" spans="1:17" ht="32.25" thickBot="1" x14ac:dyDescent="0.3">
      <c r="A61" s="523"/>
      <c r="B61" s="94" t="s">
        <v>11</v>
      </c>
      <c r="C61" s="95" t="s">
        <v>12</v>
      </c>
      <c r="D61" s="95" t="s">
        <v>13</v>
      </c>
      <c r="E61" s="95" t="s">
        <v>14</v>
      </c>
      <c r="F61" s="565"/>
      <c r="G61" s="491"/>
      <c r="H61" s="96" t="s">
        <v>15</v>
      </c>
      <c r="I61" s="96" t="s">
        <v>16</v>
      </c>
      <c r="J61" s="96" t="s">
        <v>17</v>
      </c>
      <c r="K61" s="97" t="s">
        <v>18</v>
      </c>
      <c r="L61" s="103" t="s">
        <v>19</v>
      </c>
      <c r="M61" s="536"/>
      <c r="N61" s="95" t="s">
        <v>20</v>
      </c>
      <c r="O61" s="99" t="s">
        <v>20</v>
      </c>
      <c r="P61" s="50"/>
    </row>
    <row r="62" spans="1:17" ht="16.5" thickBot="1" x14ac:dyDescent="0.3">
      <c r="A62" s="62" t="s">
        <v>22</v>
      </c>
      <c r="B62" s="69"/>
      <c r="C62" s="69"/>
      <c r="D62" s="69"/>
      <c r="E62" s="69"/>
      <c r="F62" s="69">
        <v>2</v>
      </c>
      <c r="G62" s="69">
        <v>38</v>
      </c>
      <c r="H62" s="69"/>
      <c r="I62" s="69"/>
      <c r="J62" s="69"/>
      <c r="K62" s="69"/>
      <c r="L62" s="89"/>
      <c r="M62" s="71"/>
      <c r="N62" s="76"/>
      <c r="O62" s="72">
        <v>12</v>
      </c>
      <c r="P62" s="50"/>
    </row>
    <row r="63" spans="1:17" ht="16.5" thickBot="1" x14ac:dyDescent="0.3">
      <c r="A63" s="64" t="s">
        <v>24</v>
      </c>
      <c r="B63" s="79">
        <f>SUM(B62)</f>
        <v>0</v>
      </c>
      <c r="C63" s="79">
        <f t="shared" ref="C63:N63" si="7">SUM(C62)</f>
        <v>0</v>
      </c>
      <c r="D63" s="79">
        <f t="shared" si="7"/>
        <v>0</v>
      </c>
      <c r="E63" s="79">
        <f t="shared" si="7"/>
        <v>0</v>
      </c>
      <c r="F63" s="79">
        <f t="shared" si="7"/>
        <v>2</v>
      </c>
      <c r="G63" s="79">
        <f t="shared" si="7"/>
        <v>38</v>
      </c>
      <c r="H63" s="79">
        <f t="shared" si="7"/>
        <v>0</v>
      </c>
      <c r="I63" s="79">
        <f t="shared" si="7"/>
        <v>0</v>
      </c>
      <c r="J63" s="79">
        <f t="shared" si="7"/>
        <v>0</v>
      </c>
      <c r="K63" s="79">
        <f t="shared" si="7"/>
        <v>0</v>
      </c>
      <c r="L63" s="79">
        <f t="shared" si="7"/>
        <v>0</v>
      </c>
      <c r="M63" s="79">
        <f t="shared" si="7"/>
        <v>0</v>
      </c>
      <c r="N63" s="79">
        <f t="shared" si="7"/>
        <v>0</v>
      </c>
      <c r="O63" s="79">
        <f>SUM(O62)</f>
        <v>12</v>
      </c>
      <c r="P63" s="65"/>
      <c r="Q63">
        <f>SUM(B63:G63)</f>
        <v>40</v>
      </c>
    </row>
    <row r="64" spans="1:17" ht="15.75" x14ac:dyDescent="0.25">
      <c r="A64" s="90"/>
      <c r="B64" s="86"/>
      <c r="C64" s="86"/>
      <c r="D64" s="86"/>
      <c r="E64" s="36"/>
      <c r="F64" s="36"/>
      <c r="G64" s="115"/>
      <c r="H64" s="36"/>
      <c r="I64" s="36"/>
      <c r="J64" s="36"/>
      <c r="K64" s="36"/>
      <c r="L64" s="36"/>
      <c r="M64" s="36"/>
      <c r="N64" s="36"/>
      <c r="O64" s="36"/>
      <c r="P64" s="50"/>
    </row>
    <row r="65" spans="1:17" ht="16.5" thickBot="1" x14ac:dyDescent="0.3">
      <c r="A65" s="496" t="s">
        <v>91</v>
      </c>
      <c r="B65" s="496"/>
      <c r="C65" s="496"/>
      <c r="D65" s="496"/>
      <c r="E65" s="496"/>
      <c r="F65" s="496"/>
      <c r="G65" s="496"/>
      <c r="H65" s="496"/>
      <c r="I65" s="496"/>
      <c r="J65" s="496"/>
      <c r="K65" s="496"/>
      <c r="L65" s="91"/>
      <c r="M65" s="91"/>
      <c r="N65" s="91"/>
      <c r="O65" s="91"/>
      <c r="P65" s="50"/>
    </row>
    <row r="66" spans="1:17" ht="31.5" x14ac:dyDescent="0.25">
      <c r="A66" s="523" t="s">
        <v>5</v>
      </c>
      <c r="B66" s="524" t="s">
        <v>123</v>
      </c>
      <c r="C66" s="524"/>
      <c r="D66" s="524"/>
      <c r="E66" s="524"/>
      <c r="F66" s="564" t="s">
        <v>6</v>
      </c>
      <c r="G66" s="490" t="s">
        <v>83</v>
      </c>
      <c r="H66" s="544" t="s">
        <v>124</v>
      </c>
      <c r="I66" s="544"/>
      <c r="J66" s="544"/>
      <c r="K66" s="544"/>
      <c r="L66" s="545"/>
      <c r="M66" s="535" t="s">
        <v>8</v>
      </c>
      <c r="N66" s="92" t="s">
        <v>9</v>
      </c>
      <c r="O66" s="93" t="s">
        <v>10</v>
      </c>
      <c r="P66" s="50"/>
    </row>
    <row r="67" spans="1:17" ht="32.25" thickBot="1" x14ac:dyDescent="0.3">
      <c r="A67" s="523"/>
      <c r="B67" s="94" t="s">
        <v>11</v>
      </c>
      <c r="C67" s="95" t="s">
        <v>12</v>
      </c>
      <c r="D67" s="95" t="s">
        <v>13</v>
      </c>
      <c r="E67" s="95" t="s">
        <v>14</v>
      </c>
      <c r="F67" s="565"/>
      <c r="G67" s="491"/>
      <c r="H67" s="96" t="s">
        <v>15</v>
      </c>
      <c r="I67" s="96" t="s">
        <v>16</v>
      </c>
      <c r="J67" s="96" t="s">
        <v>17</v>
      </c>
      <c r="K67" s="97" t="s">
        <v>18</v>
      </c>
      <c r="L67" s="103" t="s">
        <v>19</v>
      </c>
      <c r="M67" s="536"/>
      <c r="N67" s="95" t="s">
        <v>20</v>
      </c>
      <c r="O67" s="99" t="s">
        <v>20</v>
      </c>
      <c r="P67" s="50"/>
    </row>
    <row r="68" spans="1:17" ht="16.5" thickBot="1" x14ac:dyDescent="0.3">
      <c r="A68" s="62" t="s">
        <v>22</v>
      </c>
      <c r="B68" s="69"/>
      <c r="C68" s="69"/>
      <c r="D68" s="69"/>
      <c r="E68" s="69"/>
      <c r="F68" s="69">
        <v>2</v>
      </c>
      <c r="G68" s="69">
        <v>40</v>
      </c>
      <c r="H68" s="69"/>
      <c r="I68" s="69"/>
      <c r="J68" s="69"/>
      <c r="K68" s="69"/>
      <c r="L68" s="109"/>
      <c r="M68" s="71"/>
      <c r="N68" s="76"/>
      <c r="O68" s="72">
        <v>12</v>
      </c>
      <c r="P68" s="50"/>
    </row>
    <row r="69" spans="1:17" ht="16.5" thickBot="1" x14ac:dyDescent="0.3">
      <c r="A69" s="64" t="s">
        <v>24</v>
      </c>
      <c r="B69" s="79">
        <f>SUM(B68)</f>
        <v>0</v>
      </c>
      <c r="C69" s="79">
        <f t="shared" ref="C69:N69" si="8">SUM(C68)</f>
        <v>0</v>
      </c>
      <c r="D69" s="79">
        <f t="shared" si="8"/>
        <v>0</v>
      </c>
      <c r="E69" s="79">
        <f t="shared" si="8"/>
        <v>0</v>
      </c>
      <c r="F69" s="79">
        <f t="shared" si="8"/>
        <v>2</v>
      </c>
      <c r="G69" s="79">
        <f t="shared" si="8"/>
        <v>40</v>
      </c>
      <c r="H69" s="79">
        <f t="shared" si="8"/>
        <v>0</v>
      </c>
      <c r="I69" s="79">
        <f t="shared" si="8"/>
        <v>0</v>
      </c>
      <c r="J69" s="79">
        <f t="shared" si="8"/>
        <v>0</v>
      </c>
      <c r="K69" s="79">
        <f t="shared" si="8"/>
        <v>0</v>
      </c>
      <c r="L69" s="79">
        <f t="shared" si="8"/>
        <v>0</v>
      </c>
      <c r="M69" s="79">
        <f t="shared" si="8"/>
        <v>0</v>
      </c>
      <c r="N69" s="79">
        <f t="shared" si="8"/>
        <v>0</v>
      </c>
      <c r="O69" s="79">
        <f>SUM(O68)</f>
        <v>12</v>
      </c>
      <c r="P69" s="65"/>
      <c r="Q69">
        <f>SUM(B69:G69)</f>
        <v>42</v>
      </c>
    </row>
    <row r="70" spans="1:17" ht="15.75" x14ac:dyDescent="0.25">
      <c r="A70" s="116"/>
      <c r="B70" s="117"/>
      <c r="C70" s="117"/>
      <c r="D70" s="117"/>
      <c r="E70" s="83"/>
      <c r="F70" s="84"/>
      <c r="G70" s="118"/>
      <c r="H70" s="119"/>
      <c r="I70" s="119"/>
      <c r="J70" s="119"/>
      <c r="K70" s="119"/>
      <c r="L70" s="52"/>
      <c r="M70" s="52"/>
      <c r="N70" s="52"/>
      <c r="O70" s="52"/>
      <c r="P70" s="52"/>
      <c r="Q70" s="4"/>
    </row>
    <row r="71" spans="1:17" ht="16.5" thickBot="1" x14ac:dyDescent="0.3">
      <c r="A71" s="496" t="s">
        <v>92</v>
      </c>
      <c r="B71" s="496"/>
      <c r="C71" s="496"/>
      <c r="D71" s="496"/>
      <c r="E71" s="496"/>
      <c r="F71" s="496"/>
      <c r="G71" s="496"/>
      <c r="H71" s="496"/>
      <c r="I71" s="496"/>
      <c r="J71" s="496"/>
      <c r="K71" s="496"/>
      <c r="L71" s="120"/>
      <c r="M71" s="120"/>
      <c r="N71" s="120"/>
      <c r="O71" s="120"/>
      <c r="P71" s="50"/>
    </row>
    <row r="72" spans="1:17" ht="31.5" x14ac:dyDescent="0.25">
      <c r="A72" s="523" t="s">
        <v>5</v>
      </c>
      <c r="B72" s="524" t="s">
        <v>123</v>
      </c>
      <c r="C72" s="524"/>
      <c r="D72" s="524"/>
      <c r="E72" s="524"/>
      <c r="F72" s="564" t="s">
        <v>6</v>
      </c>
      <c r="G72" s="490" t="s">
        <v>83</v>
      </c>
      <c r="H72" s="544" t="s">
        <v>124</v>
      </c>
      <c r="I72" s="544"/>
      <c r="J72" s="544"/>
      <c r="K72" s="544"/>
      <c r="L72" s="545"/>
      <c r="M72" s="535" t="s">
        <v>8</v>
      </c>
      <c r="N72" s="92" t="s">
        <v>9</v>
      </c>
      <c r="O72" s="93" t="s">
        <v>10</v>
      </c>
      <c r="P72" s="50"/>
    </row>
    <row r="73" spans="1:17" ht="32.25" thickBot="1" x14ac:dyDescent="0.3">
      <c r="A73" s="523"/>
      <c r="B73" s="94" t="s">
        <v>11</v>
      </c>
      <c r="C73" s="95" t="s">
        <v>12</v>
      </c>
      <c r="D73" s="95" t="s">
        <v>13</v>
      </c>
      <c r="E73" s="95" t="s">
        <v>14</v>
      </c>
      <c r="F73" s="565"/>
      <c r="G73" s="491"/>
      <c r="H73" s="96" t="s">
        <v>15</v>
      </c>
      <c r="I73" s="96" t="s">
        <v>16</v>
      </c>
      <c r="J73" s="96" t="s">
        <v>17</v>
      </c>
      <c r="K73" s="97" t="s">
        <v>18</v>
      </c>
      <c r="L73" s="103" t="s">
        <v>19</v>
      </c>
      <c r="M73" s="536"/>
      <c r="N73" s="95" t="s">
        <v>20</v>
      </c>
      <c r="O73" s="99" t="s">
        <v>20</v>
      </c>
      <c r="P73" s="50"/>
    </row>
    <row r="74" spans="1:17" ht="16.5" thickBot="1" x14ac:dyDescent="0.3">
      <c r="A74" s="62" t="s">
        <v>22</v>
      </c>
      <c r="B74" s="69"/>
      <c r="C74" s="69"/>
      <c r="D74" s="69"/>
      <c r="E74" s="69"/>
      <c r="F74" s="69"/>
      <c r="G74" s="69">
        <v>36</v>
      </c>
      <c r="H74" s="69"/>
      <c r="I74" s="69"/>
      <c r="J74" s="69"/>
      <c r="K74" s="69"/>
      <c r="L74" s="109"/>
      <c r="M74" s="77"/>
      <c r="N74" s="76"/>
      <c r="O74" s="72">
        <v>6</v>
      </c>
      <c r="P74" s="50"/>
      <c r="Q74" s="3"/>
    </row>
    <row r="75" spans="1:17" ht="16.5" thickBot="1" x14ac:dyDescent="0.3">
      <c r="A75" s="64" t="s">
        <v>24</v>
      </c>
      <c r="B75" s="79">
        <f>SUM(B74)</f>
        <v>0</v>
      </c>
      <c r="C75" s="79">
        <f t="shared" ref="C75:N75" si="9">SUM(C74)</f>
        <v>0</v>
      </c>
      <c r="D75" s="79">
        <f t="shared" si="9"/>
        <v>0</v>
      </c>
      <c r="E75" s="79">
        <f t="shared" si="9"/>
        <v>0</v>
      </c>
      <c r="F75" s="79">
        <f t="shared" si="9"/>
        <v>0</v>
      </c>
      <c r="G75" s="79">
        <f t="shared" si="9"/>
        <v>36</v>
      </c>
      <c r="H75" s="79">
        <f t="shared" si="9"/>
        <v>0</v>
      </c>
      <c r="I75" s="79">
        <f t="shared" si="9"/>
        <v>0</v>
      </c>
      <c r="J75" s="79">
        <f t="shared" si="9"/>
        <v>0</v>
      </c>
      <c r="K75" s="79">
        <f t="shared" si="9"/>
        <v>0</v>
      </c>
      <c r="L75" s="79">
        <f t="shared" si="9"/>
        <v>0</v>
      </c>
      <c r="M75" s="79">
        <f t="shared" si="9"/>
        <v>0</v>
      </c>
      <c r="N75" s="79">
        <f t="shared" si="9"/>
        <v>0</v>
      </c>
      <c r="O75" s="79">
        <f>SUM(O74)</f>
        <v>6</v>
      </c>
      <c r="P75" s="65"/>
      <c r="Q75">
        <f>SUM(B75:G75)</f>
        <v>36</v>
      </c>
    </row>
    <row r="76" spans="1:17" ht="15.75" x14ac:dyDescent="0.25">
      <c r="A76" s="121"/>
      <c r="B76" s="122"/>
      <c r="C76" s="122"/>
      <c r="D76" s="122"/>
      <c r="E76" s="122"/>
      <c r="F76" s="122"/>
      <c r="G76" s="122"/>
      <c r="H76" s="36"/>
      <c r="I76" s="36"/>
      <c r="J76" s="36"/>
      <c r="K76" s="36"/>
      <c r="L76" s="36"/>
      <c r="M76" s="36"/>
      <c r="N76" s="36"/>
      <c r="O76" s="36"/>
      <c r="P76" s="50"/>
    </row>
    <row r="77" spans="1:17" ht="16.5" thickBot="1" x14ac:dyDescent="0.3">
      <c r="A77" s="496" t="s">
        <v>93</v>
      </c>
      <c r="B77" s="496"/>
      <c r="C77" s="496"/>
      <c r="D77" s="496"/>
      <c r="E77" s="496"/>
      <c r="F77" s="496"/>
      <c r="G77" s="496"/>
      <c r="H77" s="496"/>
      <c r="I77" s="496"/>
      <c r="J77" s="496"/>
      <c r="K77" s="496"/>
      <c r="L77" s="91"/>
      <c r="M77" s="91"/>
      <c r="N77" s="91"/>
      <c r="O77" s="91"/>
      <c r="P77" s="50"/>
    </row>
    <row r="78" spans="1:17" ht="31.5" x14ac:dyDescent="0.25">
      <c r="A78" s="523" t="s">
        <v>5</v>
      </c>
      <c r="B78" s="524" t="s">
        <v>123</v>
      </c>
      <c r="C78" s="524"/>
      <c r="D78" s="524"/>
      <c r="E78" s="524"/>
      <c r="F78" s="564" t="s">
        <v>6</v>
      </c>
      <c r="G78" s="490" t="s">
        <v>83</v>
      </c>
      <c r="H78" s="544" t="s">
        <v>124</v>
      </c>
      <c r="I78" s="544"/>
      <c r="J78" s="544"/>
      <c r="K78" s="544"/>
      <c r="L78" s="545"/>
      <c r="M78" s="535" t="s">
        <v>8</v>
      </c>
      <c r="N78" s="92" t="s">
        <v>9</v>
      </c>
      <c r="O78" s="93" t="s">
        <v>10</v>
      </c>
      <c r="P78" s="50"/>
      <c r="Q78" s="3"/>
    </row>
    <row r="79" spans="1:17" ht="32.25" thickBot="1" x14ac:dyDescent="0.3">
      <c r="A79" s="523"/>
      <c r="B79" s="55" t="s">
        <v>11</v>
      </c>
      <c r="C79" s="56" t="s">
        <v>12</v>
      </c>
      <c r="D79" s="56" t="s">
        <v>13</v>
      </c>
      <c r="E79" s="56" t="s">
        <v>14</v>
      </c>
      <c r="F79" s="567"/>
      <c r="G79" s="491"/>
      <c r="H79" s="57" t="s">
        <v>15</v>
      </c>
      <c r="I79" s="57" t="s">
        <v>16</v>
      </c>
      <c r="J79" s="57" t="s">
        <v>17</v>
      </c>
      <c r="K79" s="58" t="s">
        <v>18</v>
      </c>
      <c r="L79" s="59" t="s">
        <v>19</v>
      </c>
      <c r="M79" s="568"/>
      <c r="N79" s="56" t="s">
        <v>20</v>
      </c>
      <c r="O79" s="60" t="s">
        <v>20</v>
      </c>
      <c r="P79" s="50"/>
    </row>
    <row r="80" spans="1:17" ht="15.75" x14ac:dyDescent="0.25">
      <c r="A80" s="61" t="s">
        <v>21</v>
      </c>
      <c r="B80" s="69"/>
      <c r="C80" s="68">
        <v>136</v>
      </c>
      <c r="D80" s="68"/>
      <c r="E80" s="69"/>
      <c r="F80" s="69">
        <v>26</v>
      </c>
      <c r="G80" s="69">
        <v>116</v>
      </c>
      <c r="H80" s="69"/>
      <c r="I80" s="69"/>
      <c r="J80" s="68"/>
      <c r="K80" s="68"/>
      <c r="L80" s="88"/>
      <c r="M80" s="70"/>
      <c r="N80" s="68">
        <v>67</v>
      </c>
      <c r="O80" s="72">
        <v>49</v>
      </c>
      <c r="P80" s="50"/>
    </row>
    <row r="81" spans="1:17" ht="15.75" x14ac:dyDescent="0.25">
      <c r="A81" s="62" t="s">
        <v>22</v>
      </c>
      <c r="B81" s="73">
        <v>146</v>
      </c>
      <c r="C81" s="73"/>
      <c r="D81" s="73"/>
      <c r="E81" s="73"/>
      <c r="F81" s="73">
        <v>56</v>
      </c>
      <c r="G81" s="73">
        <v>84</v>
      </c>
      <c r="H81" s="73"/>
      <c r="I81" s="73"/>
      <c r="J81" s="73"/>
      <c r="K81" s="73"/>
      <c r="L81" s="89"/>
      <c r="M81" s="71"/>
      <c r="N81" s="76">
        <v>78</v>
      </c>
      <c r="O81" s="72">
        <v>52</v>
      </c>
      <c r="P81" s="50"/>
    </row>
    <row r="82" spans="1:17" ht="16.5" thickBot="1" x14ac:dyDescent="0.3">
      <c r="A82" s="62" t="s">
        <v>23</v>
      </c>
      <c r="B82" s="123">
        <v>86</v>
      </c>
      <c r="C82" s="73"/>
      <c r="D82" s="73"/>
      <c r="E82" s="105"/>
      <c r="F82" s="105">
        <v>33</v>
      </c>
      <c r="G82" s="105">
        <v>106</v>
      </c>
      <c r="H82" s="105"/>
      <c r="I82" s="105"/>
      <c r="J82" s="73"/>
      <c r="K82" s="73"/>
      <c r="L82" s="109"/>
      <c r="M82" s="77"/>
      <c r="N82" s="69">
        <v>34</v>
      </c>
      <c r="O82" s="78">
        <v>47</v>
      </c>
      <c r="P82" s="50"/>
    </row>
    <row r="83" spans="1:17" ht="16.5" thickBot="1" x14ac:dyDescent="0.3">
      <c r="A83" s="64" t="s">
        <v>24</v>
      </c>
      <c r="B83" s="79">
        <f>SUM(B80:B82)</f>
        <v>232</v>
      </c>
      <c r="C83" s="79">
        <f>SUM(C80:C82)</f>
        <v>136</v>
      </c>
      <c r="D83" s="79">
        <f t="shared" ref="D83:N83" si="10">SUM(D80:D82)</f>
        <v>0</v>
      </c>
      <c r="E83" s="79">
        <f t="shared" si="10"/>
        <v>0</v>
      </c>
      <c r="F83" s="79">
        <f t="shared" si="10"/>
        <v>115</v>
      </c>
      <c r="G83" s="79">
        <f t="shared" si="10"/>
        <v>306</v>
      </c>
      <c r="H83" s="79">
        <f t="shared" si="10"/>
        <v>0</v>
      </c>
      <c r="I83" s="79">
        <f t="shared" si="10"/>
        <v>0</v>
      </c>
      <c r="J83" s="79">
        <f t="shared" si="10"/>
        <v>0</v>
      </c>
      <c r="K83" s="79">
        <f t="shared" si="10"/>
        <v>0</v>
      </c>
      <c r="L83" s="79">
        <f t="shared" si="10"/>
        <v>0</v>
      </c>
      <c r="M83" s="79">
        <f t="shared" si="10"/>
        <v>0</v>
      </c>
      <c r="N83" s="79">
        <f t="shared" si="10"/>
        <v>179</v>
      </c>
      <c r="O83" s="79">
        <f>SUM(O80:O82)</f>
        <v>148</v>
      </c>
      <c r="P83" s="65"/>
      <c r="Q83">
        <f>SUM(B83:G83)</f>
        <v>789</v>
      </c>
    </row>
    <row r="84" spans="1:17" ht="15.75" x14ac:dyDescent="0.25">
      <c r="A84" s="121"/>
      <c r="B84" s="122"/>
      <c r="C84" s="122"/>
      <c r="D84" s="122"/>
      <c r="E84" s="122"/>
      <c r="F84" s="122"/>
      <c r="G84" s="122"/>
      <c r="H84" s="36"/>
      <c r="I84" s="36"/>
      <c r="J84" s="36"/>
      <c r="K84" s="36"/>
      <c r="L84" s="36"/>
      <c r="M84" s="36"/>
      <c r="N84" s="36"/>
      <c r="O84" s="36"/>
      <c r="P84" s="50"/>
    </row>
    <row r="85" spans="1:17" ht="16.5" thickBot="1" x14ac:dyDescent="0.3">
      <c r="A85" s="496" t="s">
        <v>94</v>
      </c>
      <c r="B85" s="496"/>
      <c r="C85" s="496"/>
      <c r="D85" s="496"/>
      <c r="E85" s="496"/>
      <c r="F85" s="496"/>
      <c r="G85" s="496"/>
      <c r="H85" s="496"/>
      <c r="I85" s="496"/>
      <c r="J85" s="496"/>
      <c r="K85" s="496"/>
      <c r="L85" s="91"/>
      <c r="M85" s="91"/>
      <c r="N85" s="91"/>
      <c r="O85" s="91"/>
      <c r="P85" s="50"/>
    </row>
    <row r="86" spans="1:17" ht="31.5" x14ac:dyDescent="0.25">
      <c r="A86" s="523" t="s">
        <v>5</v>
      </c>
      <c r="B86" s="524" t="s">
        <v>123</v>
      </c>
      <c r="C86" s="524"/>
      <c r="D86" s="524"/>
      <c r="E86" s="524"/>
      <c r="F86" s="564" t="s">
        <v>6</v>
      </c>
      <c r="G86" s="490" t="s">
        <v>83</v>
      </c>
      <c r="H86" s="544" t="s">
        <v>124</v>
      </c>
      <c r="I86" s="544"/>
      <c r="J86" s="544"/>
      <c r="K86" s="544"/>
      <c r="L86" s="625"/>
      <c r="M86" s="535" t="s">
        <v>8</v>
      </c>
      <c r="N86" s="92" t="s">
        <v>9</v>
      </c>
      <c r="O86" s="93" t="s">
        <v>10</v>
      </c>
      <c r="P86" s="50"/>
    </row>
    <row r="87" spans="1:17" ht="32.25" thickBot="1" x14ac:dyDescent="0.3">
      <c r="A87" s="523"/>
      <c r="B87" s="124" t="s">
        <v>11</v>
      </c>
      <c r="C87" s="56" t="s">
        <v>12</v>
      </c>
      <c r="D87" s="56" t="s">
        <v>13</v>
      </c>
      <c r="E87" s="56" t="s">
        <v>14</v>
      </c>
      <c r="F87" s="567"/>
      <c r="G87" s="491"/>
      <c r="H87" s="57" t="s">
        <v>15</v>
      </c>
      <c r="I87" s="57" t="s">
        <v>16</v>
      </c>
      <c r="J87" s="57" t="s">
        <v>17</v>
      </c>
      <c r="K87" s="58" t="s">
        <v>18</v>
      </c>
      <c r="L87" s="107" t="s">
        <v>19</v>
      </c>
      <c r="M87" s="568"/>
      <c r="N87" s="56" t="s">
        <v>20</v>
      </c>
      <c r="O87" s="60" t="s">
        <v>20</v>
      </c>
      <c r="P87" s="50"/>
    </row>
    <row r="88" spans="1:17" ht="15.75" x14ac:dyDescent="0.25">
      <c r="A88" s="61" t="s">
        <v>21</v>
      </c>
      <c r="B88" s="68"/>
      <c r="C88" s="68"/>
      <c r="D88" s="68"/>
      <c r="E88" s="68">
        <v>101</v>
      </c>
      <c r="F88" s="69">
        <v>43</v>
      </c>
      <c r="G88" s="69">
        <v>39</v>
      </c>
      <c r="H88" s="68"/>
      <c r="I88" s="68"/>
      <c r="J88" s="68"/>
      <c r="K88" s="68"/>
      <c r="L88" s="88"/>
      <c r="M88" s="70"/>
      <c r="N88" s="68"/>
      <c r="O88" s="72">
        <v>37</v>
      </c>
      <c r="P88" s="50"/>
    </row>
    <row r="89" spans="1:17" ht="15.75" x14ac:dyDescent="0.25">
      <c r="A89" s="62" t="s">
        <v>22</v>
      </c>
      <c r="B89" s="73"/>
      <c r="C89" s="73">
        <v>35</v>
      </c>
      <c r="D89" s="73"/>
      <c r="E89" s="73"/>
      <c r="F89" s="73">
        <v>83</v>
      </c>
      <c r="G89" s="73">
        <v>54</v>
      </c>
      <c r="H89" s="73">
        <v>18</v>
      </c>
      <c r="I89" s="73">
        <v>24</v>
      </c>
      <c r="J89" s="73"/>
      <c r="K89" s="73"/>
      <c r="L89" s="75"/>
      <c r="M89" s="71">
        <v>101</v>
      </c>
      <c r="N89" s="76">
        <v>47</v>
      </c>
      <c r="O89" s="72">
        <v>86</v>
      </c>
      <c r="P89" s="50"/>
    </row>
    <row r="90" spans="1:17" ht="15.75" x14ac:dyDescent="0.25">
      <c r="A90" s="62" t="s">
        <v>23</v>
      </c>
      <c r="B90" s="73"/>
      <c r="C90" s="73"/>
      <c r="D90" s="73">
        <v>9</v>
      </c>
      <c r="E90" s="73"/>
      <c r="F90" s="73">
        <v>69</v>
      </c>
      <c r="G90" s="73">
        <v>85</v>
      </c>
      <c r="H90" s="73"/>
      <c r="I90" s="73"/>
      <c r="J90" s="73"/>
      <c r="K90" s="73"/>
      <c r="L90" s="75"/>
      <c r="M90" s="77">
        <v>100</v>
      </c>
      <c r="N90" s="69">
        <v>43</v>
      </c>
      <c r="O90" s="78">
        <v>64</v>
      </c>
      <c r="P90" s="50"/>
    </row>
    <row r="91" spans="1:17" ht="15.75" x14ac:dyDescent="0.25">
      <c r="A91" s="62" t="s">
        <v>26</v>
      </c>
      <c r="B91" s="73"/>
      <c r="C91" s="73"/>
      <c r="D91" s="73">
        <v>9</v>
      </c>
      <c r="E91" s="73"/>
      <c r="F91" s="73">
        <v>55</v>
      </c>
      <c r="G91" s="73">
        <v>71</v>
      </c>
      <c r="H91" s="73"/>
      <c r="I91" s="73"/>
      <c r="J91" s="73"/>
      <c r="K91" s="73"/>
      <c r="L91" s="75"/>
      <c r="M91" s="125">
        <v>87</v>
      </c>
      <c r="N91" s="126">
        <v>39</v>
      </c>
      <c r="O91" s="127">
        <v>51</v>
      </c>
      <c r="P91" s="50"/>
    </row>
    <row r="92" spans="1:17" ht="15.75" x14ac:dyDescent="0.25">
      <c r="A92" s="62" t="s">
        <v>27</v>
      </c>
      <c r="B92" s="73"/>
      <c r="C92" s="73"/>
      <c r="D92" s="73">
        <v>9</v>
      </c>
      <c r="E92" s="73"/>
      <c r="F92" s="73">
        <v>44</v>
      </c>
      <c r="G92" s="73">
        <v>59</v>
      </c>
      <c r="H92" s="73"/>
      <c r="I92" s="73"/>
      <c r="J92" s="73"/>
      <c r="K92" s="73"/>
      <c r="L92" s="75"/>
      <c r="M92" s="74">
        <v>71</v>
      </c>
      <c r="N92" s="73">
        <v>31</v>
      </c>
      <c r="O92" s="128">
        <v>39</v>
      </c>
      <c r="P92" s="50"/>
    </row>
    <row r="93" spans="1:17" ht="16.5" thickBot="1" x14ac:dyDescent="0.3">
      <c r="A93" s="129" t="s">
        <v>28</v>
      </c>
      <c r="B93" s="130"/>
      <c r="C93" s="131"/>
      <c r="D93" s="131">
        <v>15</v>
      </c>
      <c r="E93" s="131"/>
      <c r="F93" s="132">
        <v>26</v>
      </c>
      <c r="G93" s="133">
        <v>34</v>
      </c>
      <c r="H93" s="131"/>
      <c r="I93" s="131"/>
      <c r="J93" s="134"/>
      <c r="K93" s="130"/>
      <c r="L93" s="135"/>
      <c r="M93" s="130">
        <v>45</v>
      </c>
      <c r="N93" s="131">
        <v>25</v>
      </c>
      <c r="O93" s="136">
        <v>23</v>
      </c>
      <c r="P93" s="50"/>
    </row>
    <row r="94" spans="1:17" ht="16.5" thickBot="1" x14ac:dyDescent="0.3">
      <c r="A94" s="64" t="s">
        <v>24</v>
      </c>
      <c r="B94" s="79">
        <f>SUM(B88:B93)</f>
        <v>0</v>
      </c>
      <c r="C94" s="79">
        <f t="shared" ref="C94:N94" si="11">SUM(C88:C93)</f>
        <v>35</v>
      </c>
      <c r="D94" s="79">
        <f t="shared" si="11"/>
        <v>42</v>
      </c>
      <c r="E94" s="79">
        <f t="shared" si="11"/>
        <v>101</v>
      </c>
      <c r="F94" s="79">
        <f t="shared" si="11"/>
        <v>320</v>
      </c>
      <c r="G94" s="79">
        <f t="shared" si="11"/>
        <v>342</v>
      </c>
      <c r="H94" s="79">
        <f t="shared" si="11"/>
        <v>18</v>
      </c>
      <c r="I94" s="79">
        <f t="shared" si="11"/>
        <v>24</v>
      </c>
      <c r="J94" s="79">
        <f t="shared" si="11"/>
        <v>0</v>
      </c>
      <c r="K94" s="79">
        <f t="shared" si="11"/>
        <v>0</v>
      </c>
      <c r="L94" s="79">
        <f t="shared" si="11"/>
        <v>0</v>
      </c>
      <c r="M94" s="79">
        <f t="shared" si="11"/>
        <v>404</v>
      </c>
      <c r="N94" s="79">
        <f t="shared" si="11"/>
        <v>185</v>
      </c>
      <c r="O94" s="79">
        <f>SUM(O88:O93)</f>
        <v>300</v>
      </c>
      <c r="P94" s="65"/>
      <c r="Q94">
        <f>SUM(B94:G94)</f>
        <v>840</v>
      </c>
    </row>
    <row r="95" spans="1:17" ht="15.75" x14ac:dyDescent="0.25">
      <c r="A95" s="50"/>
      <c r="B95" s="50"/>
      <c r="C95" s="50"/>
      <c r="D95" s="50"/>
      <c r="E95" s="50"/>
      <c r="F95" s="50"/>
      <c r="G95" s="115"/>
      <c r="H95" s="50"/>
      <c r="I95" s="50"/>
      <c r="J95" s="50"/>
      <c r="K95" s="50"/>
      <c r="L95" s="50"/>
      <c r="M95" s="50"/>
      <c r="N95" s="50"/>
      <c r="O95" s="50"/>
      <c r="P95" s="50"/>
    </row>
    <row r="96" spans="1:17" ht="16.5" thickBot="1" x14ac:dyDescent="0.3">
      <c r="A96" s="496" t="s">
        <v>95</v>
      </c>
      <c r="B96" s="496"/>
      <c r="C96" s="496"/>
      <c r="D96" s="496"/>
      <c r="E96" s="496"/>
      <c r="F96" s="496"/>
      <c r="G96" s="496"/>
      <c r="H96" s="496"/>
      <c r="I96" s="496"/>
      <c r="J96" s="496"/>
      <c r="K96" s="496"/>
      <c r="L96" s="120"/>
      <c r="M96" s="120"/>
      <c r="N96" s="120"/>
      <c r="O96" s="120"/>
      <c r="P96" s="50"/>
    </row>
    <row r="97" spans="1:17" ht="31.5" x14ac:dyDescent="0.25">
      <c r="A97" s="523" t="s">
        <v>5</v>
      </c>
      <c r="B97" s="524" t="s">
        <v>123</v>
      </c>
      <c r="C97" s="524"/>
      <c r="D97" s="524"/>
      <c r="E97" s="524"/>
      <c r="F97" s="564" t="s">
        <v>6</v>
      </c>
      <c r="G97" s="490" t="s">
        <v>83</v>
      </c>
      <c r="H97" s="544" t="s">
        <v>124</v>
      </c>
      <c r="I97" s="544"/>
      <c r="J97" s="544"/>
      <c r="K97" s="544"/>
      <c r="L97" s="625"/>
      <c r="M97" s="535" t="s">
        <v>8</v>
      </c>
      <c r="N97" s="92" t="s">
        <v>9</v>
      </c>
      <c r="O97" s="93" t="s">
        <v>10</v>
      </c>
      <c r="P97" s="50"/>
    </row>
    <row r="98" spans="1:17" ht="53.45" customHeight="1" thickBot="1" x14ac:dyDescent="0.3">
      <c r="A98" s="523"/>
      <c r="B98" s="94" t="s">
        <v>11</v>
      </c>
      <c r="C98" s="95" t="s">
        <v>12</v>
      </c>
      <c r="D98" s="95" t="s">
        <v>13</v>
      </c>
      <c r="E98" s="95" t="s">
        <v>14</v>
      </c>
      <c r="F98" s="565"/>
      <c r="G98" s="491"/>
      <c r="H98" s="96" t="s">
        <v>15</v>
      </c>
      <c r="I98" s="96" t="s">
        <v>16</v>
      </c>
      <c r="J98" s="96" t="s">
        <v>17</v>
      </c>
      <c r="K98" s="97" t="s">
        <v>18</v>
      </c>
      <c r="L98" s="103" t="s">
        <v>19</v>
      </c>
      <c r="M98" s="536"/>
      <c r="N98" s="95" t="s">
        <v>20</v>
      </c>
      <c r="O98" s="99" t="s">
        <v>20</v>
      </c>
      <c r="P98" s="50"/>
    </row>
    <row r="99" spans="1:17" ht="16.5" thickBot="1" x14ac:dyDescent="0.3">
      <c r="A99" s="62" t="s">
        <v>22</v>
      </c>
      <c r="B99" s="69"/>
      <c r="C99" s="69">
        <v>4</v>
      </c>
      <c r="D99" s="69"/>
      <c r="E99" s="69"/>
      <c r="F99" s="69">
        <v>9</v>
      </c>
      <c r="G99" s="69">
        <v>18</v>
      </c>
      <c r="H99" s="69"/>
      <c r="I99" s="69"/>
      <c r="J99" s="69"/>
      <c r="K99" s="69"/>
      <c r="L99" s="109"/>
      <c r="M99" s="71"/>
      <c r="N99" s="76">
        <v>11</v>
      </c>
      <c r="O99" s="72">
        <v>11</v>
      </c>
      <c r="P99" s="50"/>
    </row>
    <row r="100" spans="1:17" ht="16.5" thickBot="1" x14ac:dyDescent="0.3">
      <c r="A100" s="64" t="s">
        <v>24</v>
      </c>
      <c r="B100" s="79">
        <f>SUM(B99)</f>
        <v>0</v>
      </c>
      <c r="C100" s="79">
        <f t="shared" ref="C100:O100" si="12">SUM(C99)</f>
        <v>4</v>
      </c>
      <c r="D100" s="79">
        <f t="shared" si="12"/>
        <v>0</v>
      </c>
      <c r="E100" s="79">
        <f t="shared" si="12"/>
        <v>0</v>
      </c>
      <c r="F100" s="79">
        <f t="shared" si="12"/>
        <v>9</v>
      </c>
      <c r="G100" s="79">
        <f t="shared" si="12"/>
        <v>18</v>
      </c>
      <c r="H100" s="79">
        <f t="shared" si="12"/>
        <v>0</v>
      </c>
      <c r="I100" s="79">
        <f t="shared" si="12"/>
        <v>0</v>
      </c>
      <c r="J100" s="79">
        <f t="shared" si="12"/>
        <v>0</v>
      </c>
      <c r="K100" s="79">
        <f t="shared" si="12"/>
        <v>0</v>
      </c>
      <c r="L100" s="79">
        <f t="shared" si="12"/>
        <v>0</v>
      </c>
      <c r="M100" s="79">
        <f t="shared" si="12"/>
        <v>0</v>
      </c>
      <c r="N100" s="79">
        <f t="shared" si="12"/>
        <v>11</v>
      </c>
      <c r="O100" s="79">
        <f t="shared" si="12"/>
        <v>11</v>
      </c>
      <c r="P100" s="65"/>
      <c r="Q100">
        <f>SUM(B100:G100)</f>
        <v>31</v>
      </c>
    </row>
    <row r="101" spans="1:17" ht="15.75" x14ac:dyDescent="0.25">
      <c r="A101" s="36"/>
      <c r="B101" s="36"/>
      <c r="C101" s="36"/>
      <c r="D101" s="36"/>
      <c r="E101" s="36"/>
      <c r="F101" s="36"/>
      <c r="G101" s="36"/>
      <c r="H101" s="36"/>
      <c r="I101" s="36"/>
      <c r="J101" s="36"/>
      <c r="K101" s="36"/>
      <c r="L101" s="36"/>
      <c r="M101" s="36"/>
      <c r="N101" s="36"/>
      <c r="O101" s="36"/>
      <c r="P101" s="50"/>
    </row>
    <row r="102" spans="1:17" ht="16.5" thickBot="1" x14ac:dyDescent="0.3">
      <c r="A102" s="496" t="s">
        <v>96</v>
      </c>
      <c r="B102" s="496"/>
      <c r="C102" s="496"/>
      <c r="D102" s="496"/>
      <c r="E102" s="496"/>
      <c r="F102" s="496"/>
      <c r="G102" s="496"/>
      <c r="H102" s="496"/>
      <c r="I102" s="496"/>
      <c r="J102" s="496"/>
      <c r="K102" s="496"/>
      <c r="L102" s="91"/>
      <c r="M102" s="91"/>
      <c r="N102" s="91"/>
      <c r="O102" s="91"/>
      <c r="P102" s="50"/>
    </row>
    <row r="103" spans="1:17" ht="31.5" x14ac:dyDescent="0.25">
      <c r="A103" s="523" t="s">
        <v>5</v>
      </c>
      <c r="B103" s="524" t="s">
        <v>123</v>
      </c>
      <c r="C103" s="524"/>
      <c r="D103" s="524"/>
      <c r="E103" s="524"/>
      <c r="F103" s="564" t="s">
        <v>6</v>
      </c>
      <c r="G103" s="490" t="s">
        <v>83</v>
      </c>
      <c r="H103" s="544" t="s">
        <v>124</v>
      </c>
      <c r="I103" s="544"/>
      <c r="J103" s="544"/>
      <c r="K103" s="544"/>
      <c r="L103" s="545"/>
      <c r="M103" s="535" t="s">
        <v>8</v>
      </c>
      <c r="N103" s="92" t="s">
        <v>9</v>
      </c>
      <c r="O103" s="93" t="s">
        <v>10</v>
      </c>
      <c r="P103" s="50"/>
    </row>
    <row r="104" spans="1:17" ht="32.25" thickBot="1" x14ac:dyDescent="0.3">
      <c r="A104" s="523"/>
      <c r="B104" s="94" t="s">
        <v>11</v>
      </c>
      <c r="C104" s="95" t="s">
        <v>12</v>
      </c>
      <c r="D104" s="95" t="s">
        <v>13</v>
      </c>
      <c r="E104" s="95" t="s">
        <v>14</v>
      </c>
      <c r="F104" s="565"/>
      <c r="G104" s="491"/>
      <c r="H104" s="96" t="s">
        <v>15</v>
      </c>
      <c r="I104" s="96" t="s">
        <v>16</v>
      </c>
      <c r="J104" s="96" t="s">
        <v>17</v>
      </c>
      <c r="K104" s="97" t="s">
        <v>18</v>
      </c>
      <c r="L104" s="98" t="s">
        <v>19</v>
      </c>
      <c r="M104" s="536"/>
      <c r="N104" s="95" t="s">
        <v>20</v>
      </c>
      <c r="O104" s="99" t="s">
        <v>20</v>
      </c>
      <c r="P104" s="50"/>
    </row>
    <row r="105" spans="1:17" ht="16.5" thickBot="1" x14ac:dyDescent="0.3">
      <c r="A105" s="62" t="s">
        <v>22</v>
      </c>
      <c r="B105" s="71"/>
      <c r="C105" s="76">
        <v>4</v>
      </c>
      <c r="D105" s="69"/>
      <c r="E105" s="69"/>
      <c r="F105" s="69">
        <v>2</v>
      </c>
      <c r="G105" s="69">
        <v>18</v>
      </c>
      <c r="H105" s="76"/>
      <c r="I105" s="76"/>
      <c r="J105" s="76"/>
      <c r="K105" s="76"/>
      <c r="L105" s="100"/>
      <c r="M105" s="71"/>
      <c r="N105" s="76">
        <v>14</v>
      </c>
      <c r="O105" s="72">
        <v>6</v>
      </c>
      <c r="P105" s="50"/>
    </row>
    <row r="106" spans="1:17" ht="16.5" thickBot="1" x14ac:dyDescent="0.3">
      <c r="A106" s="64" t="s">
        <v>24</v>
      </c>
      <c r="B106" s="79">
        <f>SUM(B105)</f>
        <v>0</v>
      </c>
      <c r="C106" s="79">
        <f t="shared" ref="C106:O106" si="13">SUM(C105)</f>
        <v>4</v>
      </c>
      <c r="D106" s="79">
        <f t="shared" si="13"/>
        <v>0</v>
      </c>
      <c r="E106" s="79">
        <f t="shared" si="13"/>
        <v>0</v>
      </c>
      <c r="F106" s="79">
        <f t="shared" si="13"/>
        <v>2</v>
      </c>
      <c r="G106" s="79">
        <f t="shared" si="13"/>
        <v>18</v>
      </c>
      <c r="H106" s="79">
        <f t="shared" si="13"/>
        <v>0</v>
      </c>
      <c r="I106" s="79">
        <f t="shared" si="13"/>
        <v>0</v>
      </c>
      <c r="J106" s="79">
        <f t="shared" si="13"/>
        <v>0</v>
      </c>
      <c r="K106" s="79">
        <f t="shared" si="13"/>
        <v>0</v>
      </c>
      <c r="L106" s="79">
        <f t="shared" si="13"/>
        <v>0</v>
      </c>
      <c r="M106" s="79">
        <f t="shared" si="13"/>
        <v>0</v>
      </c>
      <c r="N106" s="79">
        <f t="shared" si="13"/>
        <v>14</v>
      </c>
      <c r="O106" s="79">
        <f t="shared" si="13"/>
        <v>6</v>
      </c>
      <c r="P106" s="65"/>
      <c r="Q106">
        <f>SUM(B106:G106)</f>
        <v>24</v>
      </c>
    </row>
    <row r="107" spans="1:17" ht="15.75" x14ac:dyDescent="0.25">
      <c r="A107" s="90"/>
      <c r="B107" s="86"/>
      <c r="C107" s="86"/>
      <c r="D107" s="86"/>
      <c r="E107" s="83"/>
      <c r="F107" s="84"/>
      <c r="G107" s="86"/>
      <c r="H107" s="86"/>
      <c r="I107" s="86"/>
      <c r="J107" s="86"/>
      <c r="K107" s="86"/>
      <c r="L107" s="36"/>
      <c r="M107" s="36"/>
      <c r="N107" s="36"/>
      <c r="O107" s="36"/>
      <c r="P107" s="50"/>
    </row>
    <row r="108" spans="1:17" ht="16.5" thickBot="1" x14ac:dyDescent="0.3">
      <c r="A108" s="618" t="s">
        <v>97</v>
      </c>
      <c r="B108" s="618"/>
      <c r="C108" s="618"/>
      <c r="D108" s="618"/>
      <c r="E108" s="618"/>
      <c r="F108" s="618"/>
      <c r="G108" s="618"/>
      <c r="H108" s="618"/>
      <c r="I108" s="618"/>
      <c r="J108" s="618"/>
      <c r="K108" s="618"/>
      <c r="L108" s="91"/>
      <c r="M108" s="91"/>
      <c r="N108" s="91"/>
      <c r="O108" s="91"/>
      <c r="P108" s="50"/>
    </row>
    <row r="109" spans="1:17" ht="31.5" x14ac:dyDescent="0.25">
      <c r="A109" s="619" t="s">
        <v>5</v>
      </c>
      <c r="B109" s="620" t="s">
        <v>123</v>
      </c>
      <c r="C109" s="620"/>
      <c r="D109" s="620"/>
      <c r="E109" s="620"/>
      <c r="F109" s="621" t="s">
        <v>6</v>
      </c>
      <c r="G109" s="490" t="s">
        <v>83</v>
      </c>
      <c r="H109" s="622" t="s">
        <v>124</v>
      </c>
      <c r="I109" s="622"/>
      <c r="J109" s="622"/>
      <c r="K109" s="622"/>
      <c r="L109" s="545"/>
      <c r="M109" s="535" t="s">
        <v>8</v>
      </c>
      <c r="N109" s="92" t="s">
        <v>9</v>
      </c>
      <c r="O109" s="93" t="s">
        <v>10</v>
      </c>
      <c r="P109" s="50"/>
    </row>
    <row r="110" spans="1:17" ht="32.25" thickBot="1" x14ac:dyDescent="0.3">
      <c r="A110" s="523"/>
      <c r="B110" s="137" t="s">
        <v>11</v>
      </c>
      <c r="C110" s="138" t="s">
        <v>12</v>
      </c>
      <c r="D110" s="138" t="s">
        <v>13</v>
      </c>
      <c r="E110" s="138" t="s">
        <v>14</v>
      </c>
      <c r="F110" s="564"/>
      <c r="G110" s="491"/>
      <c r="H110" s="139" t="s">
        <v>15</v>
      </c>
      <c r="I110" s="139" t="s">
        <v>16</v>
      </c>
      <c r="J110" s="140" t="s">
        <v>17</v>
      </c>
      <c r="K110" s="141" t="s">
        <v>18</v>
      </c>
      <c r="L110" s="142" t="s">
        <v>19</v>
      </c>
      <c r="M110" s="535"/>
      <c r="N110" s="138" t="s">
        <v>20</v>
      </c>
      <c r="O110" s="143" t="s">
        <v>20</v>
      </c>
      <c r="P110" s="50"/>
    </row>
    <row r="111" spans="1:17" ht="16.5" thickBot="1" x14ac:dyDescent="0.3">
      <c r="A111" s="62" t="s">
        <v>22</v>
      </c>
      <c r="B111" s="144"/>
      <c r="C111" s="145">
        <v>4</v>
      </c>
      <c r="D111" s="134"/>
      <c r="E111" s="134"/>
      <c r="F111" s="134">
        <v>2</v>
      </c>
      <c r="G111" s="134">
        <v>18</v>
      </c>
      <c r="H111" s="145"/>
      <c r="I111" s="145"/>
      <c r="J111" s="145"/>
      <c r="K111" s="145"/>
      <c r="L111" s="146"/>
      <c r="M111" s="147"/>
      <c r="N111" s="145">
        <v>14</v>
      </c>
      <c r="O111" s="148">
        <v>6</v>
      </c>
      <c r="P111" s="50"/>
    </row>
    <row r="112" spans="1:17" ht="16.5" thickBot="1" x14ac:dyDescent="0.3">
      <c r="A112" s="64" t="s">
        <v>24</v>
      </c>
      <c r="B112" s="79">
        <f>SUM(B111)</f>
        <v>0</v>
      </c>
      <c r="C112" s="79">
        <f t="shared" ref="C112:O112" si="14">SUM(C111)</f>
        <v>4</v>
      </c>
      <c r="D112" s="79">
        <f t="shared" si="14"/>
        <v>0</v>
      </c>
      <c r="E112" s="79">
        <f t="shared" si="14"/>
        <v>0</v>
      </c>
      <c r="F112" s="79">
        <f t="shared" si="14"/>
        <v>2</v>
      </c>
      <c r="G112" s="79">
        <f t="shared" si="14"/>
        <v>18</v>
      </c>
      <c r="H112" s="79">
        <f t="shared" si="14"/>
        <v>0</v>
      </c>
      <c r="I112" s="79">
        <f t="shared" si="14"/>
        <v>0</v>
      </c>
      <c r="J112" s="79">
        <f t="shared" si="14"/>
        <v>0</v>
      </c>
      <c r="K112" s="79">
        <f t="shared" si="14"/>
        <v>0</v>
      </c>
      <c r="L112" s="79">
        <f t="shared" si="14"/>
        <v>0</v>
      </c>
      <c r="M112" s="79">
        <f t="shared" si="14"/>
        <v>0</v>
      </c>
      <c r="N112" s="79">
        <f t="shared" si="14"/>
        <v>14</v>
      </c>
      <c r="O112" s="79">
        <f t="shared" si="14"/>
        <v>6</v>
      </c>
      <c r="P112" s="65"/>
      <c r="Q112">
        <f>SUM(B112:G112)</f>
        <v>24</v>
      </c>
    </row>
    <row r="113" spans="1:17" ht="15.75" x14ac:dyDescent="0.25">
      <c r="A113" s="50"/>
      <c r="B113" s="50"/>
      <c r="C113" s="50"/>
      <c r="D113" s="50"/>
      <c r="E113" s="50"/>
      <c r="F113" s="50"/>
      <c r="G113" s="36"/>
      <c r="H113" s="50"/>
      <c r="I113" s="50"/>
      <c r="J113" s="50"/>
      <c r="K113" s="50"/>
      <c r="L113" s="50"/>
      <c r="M113" s="50"/>
      <c r="N113" s="50"/>
      <c r="O113" s="50"/>
      <c r="P113" s="50"/>
    </row>
    <row r="114" spans="1:17" ht="16.5" thickBot="1" x14ac:dyDescent="0.3">
      <c r="A114" s="618" t="s">
        <v>117</v>
      </c>
      <c r="B114" s="618"/>
      <c r="C114" s="618"/>
      <c r="D114" s="618"/>
      <c r="E114" s="618"/>
      <c r="F114" s="618"/>
      <c r="G114" s="618"/>
      <c r="H114" s="618"/>
      <c r="I114" s="618"/>
      <c r="J114" s="618"/>
      <c r="K114" s="618"/>
      <c r="L114" s="120"/>
      <c r="M114" s="120"/>
      <c r="N114" s="120"/>
      <c r="O114" s="120"/>
      <c r="P114" s="50"/>
    </row>
    <row r="115" spans="1:17" ht="31.5" x14ac:dyDescent="0.25">
      <c r="A115" s="619" t="s">
        <v>5</v>
      </c>
      <c r="B115" s="620" t="s">
        <v>123</v>
      </c>
      <c r="C115" s="620"/>
      <c r="D115" s="620"/>
      <c r="E115" s="620"/>
      <c r="F115" s="621" t="s">
        <v>6</v>
      </c>
      <c r="G115" s="490" t="s">
        <v>83</v>
      </c>
      <c r="H115" s="622" t="s">
        <v>124</v>
      </c>
      <c r="I115" s="622"/>
      <c r="J115" s="622"/>
      <c r="K115" s="622"/>
      <c r="L115" s="545"/>
      <c r="M115" s="535" t="s">
        <v>8</v>
      </c>
      <c r="N115" s="92" t="s">
        <v>9</v>
      </c>
      <c r="O115" s="149" t="s">
        <v>10</v>
      </c>
      <c r="P115" s="50"/>
    </row>
    <row r="116" spans="1:17" ht="32.25" thickBot="1" x14ac:dyDescent="0.3">
      <c r="A116" s="523"/>
      <c r="B116" s="94" t="s">
        <v>11</v>
      </c>
      <c r="C116" s="95" t="s">
        <v>12</v>
      </c>
      <c r="D116" s="95" t="s">
        <v>13</v>
      </c>
      <c r="E116" s="95" t="s">
        <v>14</v>
      </c>
      <c r="F116" s="565"/>
      <c r="G116" s="491"/>
      <c r="H116" s="96" t="s">
        <v>15</v>
      </c>
      <c r="I116" s="96" t="s">
        <v>16</v>
      </c>
      <c r="J116" s="150" t="s">
        <v>17</v>
      </c>
      <c r="K116" s="97" t="s">
        <v>18</v>
      </c>
      <c r="L116" s="98" t="s">
        <v>19</v>
      </c>
      <c r="M116" s="536"/>
      <c r="N116" s="95" t="s">
        <v>20</v>
      </c>
      <c r="O116" s="99" t="s">
        <v>20</v>
      </c>
      <c r="P116" s="50"/>
    </row>
    <row r="117" spans="1:17" ht="16.5" thickBot="1" x14ac:dyDescent="0.3">
      <c r="A117" s="62" t="s">
        <v>22</v>
      </c>
      <c r="B117" s="76"/>
      <c r="C117" s="76">
        <v>4</v>
      </c>
      <c r="D117" s="69"/>
      <c r="E117" s="76"/>
      <c r="F117" s="69">
        <v>2</v>
      </c>
      <c r="G117" s="69">
        <v>19</v>
      </c>
      <c r="H117" s="76"/>
      <c r="I117" s="76"/>
      <c r="J117" s="76"/>
      <c r="K117" s="76"/>
      <c r="L117" s="89"/>
      <c r="M117" s="71"/>
      <c r="N117" s="76">
        <v>14</v>
      </c>
      <c r="O117" s="72">
        <v>6</v>
      </c>
      <c r="P117" s="50"/>
    </row>
    <row r="118" spans="1:17" ht="16.5" thickBot="1" x14ac:dyDescent="0.3">
      <c r="A118" s="64" t="s">
        <v>24</v>
      </c>
      <c r="B118" s="79">
        <f>SUM(B117)</f>
        <v>0</v>
      </c>
      <c r="C118" s="79">
        <f t="shared" ref="C118:O118" si="15">SUM(C117)</f>
        <v>4</v>
      </c>
      <c r="D118" s="79">
        <f t="shared" si="15"/>
        <v>0</v>
      </c>
      <c r="E118" s="79">
        <f t="shared" si="15"/>
        <v>0</v>
      </c>
      <c r="F118" s="79">
        <f t="shared" si="15"/>
        <v>2</v>
      </c>
      <c r="G118" s="79">
        <f t="shared" si="15"/>
        <v>19</v>
      </c>
      <c r="H118" s="79">
        <f t="shared" si="15"/>
        <v>0</v>
      </c>
      <c r="I118" s="79">
        <f t="shared" si="15"/>
        <v>0</v>
      </c>
      <c r="J118" s="79">
        <f t="shared" si="15"/>
        <v>0</v>
      </c>
      <c r="K118" s="79">
        <f t="shared" si="15"/>
        <v>0</v>
      </c>
      <c r="L118" s="79">
        <f t="shared" si="15"/>
        <v>0</v>
      </c>
      <c r="M118" s="79">
        <f t="shared" si="15"/>
        <v>0</v>
      </c>
      <c r="N118" s="79">
        <f t="shared" si="15"/>
        <v>14</v>
      </c>
      <c r="O118" s="79">
        <f t="shared" si="15"/>
        <v>6</v>
      </c>
      <c r="P118" s="65"/>
      <c r="Q118">
        <f>SUM(B118:G118)</f>
        <v>25</v>
      </c>
    </row>
    <row r="119" spans="1:17" ht="15.75" x14ac:dyDescent="0.25">
      <c r="A119" s="36"/>
      <c r="B119" s="36"/>
      <c r="C119" s="36"/>
      <c r="D119" s="36"/>
      <c r="E119" s="36"/>
      <c r="F119" s="36"/>
      <c r="G119" s="36"/>
      <c r="H119" s="36"/>
      <c r="I119" s="36"/>
      <c r="J119" s="36"/>
      <c r="K119" s="36"/>
      <c r="L119" s="36"/>
      <c r="M119" s="36"/>
      <c r="N119" s="36"/>
      <c r="O119" s="36"/>
      <c r="P119" s="50"/>
    </row>
    <row r="120" spans="1:17" ht="16.5" thickBot="1" x14ac:dyDescent="0.3">
      <c r="A120" s="618" t="s">
        <v>98</v>
      </c>
      <c r="B120" s="618"/>
      <c r="C120" s="618"/>
      <c r="D120" s="618"/>
      <c r="E120" s="618"/>
      <c r="F120" s="618"/>
      <c r="G120" s="618"/>
      <c r="H120" s="618"/>
      <c r="I120" s="618"/>
      <c r="J120" s="618"/>
      <c r="K120" s="618"/>
      <c r="L120" s="91"/>
      <c r="M120" s="91"/>
      <c r="N120" s="91"/>
      <c r="O120" s="91"/>
      <c r="P120" s="50"/>
    </row>
    <row r="121" spans="1:17" ht="31.5" x14ac:dyDescent="0.25">
      <c r="A121" s="619" t="s">
        <v>5</v>
      </c>
      <c r="B121" s="620" t="s">
        <v>123</v>
      </c>
      <c r="C121" s="620"/>
      <c r="D121" s="620"/>
      <c r="E121" s="620"/>
      <c r="F121" s="621" t="s">
        <v>6</v>
      </c>
      <c r="G121" s="490" t="s">
        <v>83</v>
      </c>
      <c r="H121" s="622" t="s">
        <v>124</v>
      </c>
      <c r="I121" s="622"/>
      <c r="J121" s="622"/>
      <c r="K121" s="622"/>
      <c r="L121" s="545"/>
      <c r="M121" s="535" t="s">
        <v>8</v>
      </c>
      <c r="N121" s="92" t="s">
        <v>9</v>
      </c>
      <c r="O121" s="149" t="s">
        <v>10</v>
      </c>
      <c r="P121" s="50"/>
    </row>
    <row r="122" spans="1:17" ht="62.45" customHeight="1" thickBot="1" x14ac:dyDescent="0.3">
      <c r="A122" s="523"/>
      <c r="B122" s="94" t="s">
        <v>11</v>
      </c>
      <c r="C122" s="95" t="s">
        <v>12</v>
      </c>
      <c r="D122" s="95" t="s">
        <v>13</v>
      </c>
      <c r="E122" s="95" t="s">
        <v>14</v>
      </c>
      <c r="F122" s="565"/>
      <c r="G122" s="491"/>
      <c r="H122" s="96" t="s">
        <v>15</v>
      </c>
      <c r="I122" s="96" t="s">
        <v>16</v>
      </c>
      <c r="J122" s="96" t="s">
        <v>17</v>
      </c>
      <c r="K122" s="97" t="s">
        <v>18</v>
      </c>
      <c r="L122" s="98" t="s">
        <v>19</v>
      </c>
      <c r="M122" s="536"/>
      <c r="N122" s="95" t="s">
        <v>20</v>
      </c>
      <c r="O122" s="99" t="s">
        <v>20</v>
      </c>
      <c r="P122" s="50"/>
    </row>
    <row r="123" spans="1:17" ht="16.5" thickBot="1" x14ac:dyDescent="0.3">
      <c r="A123" s="62" t="s">
        <v>22</v>
      </c>
      <c r="B123" s="71"/>
      <c r="C123" s="71">
        <v>4</v>
      </c>
      <c r="D123" s="69"/>
      <c r="E123" s="69"/>
      <c r="F123" s="69">
        <v>2</v>
      </c>
      <c r="G123" s="69">
        <v>18</v>
      </c>
      <c r="H123" s="71"/>
      <c r="I123" s="71"/>
      <c r="J123" s="71"/>
      <c r="K123" s="71"/>
      <c r="L123" s="89"/>
      <c r="M123" s="71"/>
      <c r="N123" s="151">
        <v>14</v>
      </c>
      <c r="O123" s="72">
        <v>6</v>
      </c>
      <c r="P123" s="50"/>
    </row>
    <row r="124" spans="1:17" ht="16.5" thickBot="1" x14ac:dyDescent="0.3">
      <c r="A124" s="64" t="s">
        <v>24</v>
      </c>
      <c r="B124" s="79">
        <f>SUM(B123)</f>
        <v>0</v>
      </c>
      <c r="C124" s="79">
        <f t="shared" ref="C124:O124" si="16">SUM(C123)</f>
        <v>4</v>
      </c>
      <c r="D124" s="79">
        <f t="shared" si="16"/>
        <v>0</v>
      </c>
      <c r="E124" s="79">
        <f t="shared" si="16"/>
        <v>0</v>
      </c>
      <c r="F124" s="79">
        <f t="shared" si="16"/>
        <v>2</v>
      </c>
      <c r="G124" s="79">
        <f t="shared" si="16"/>
        <v>18</v>
      </c>
      <c r="H124" s="79">
        <f t="shared" si="16"/>
        <v>0</v>
      </c>
      <c r="I124" s="79">
        <f t="shared" si="16"/>
        <v>0</v>
      </c>
      <c r="J124" s="79">
        <f t="shared" si="16"/>
        <v>0</v>
      </c>
      <c r="K124" s="79">
        <f t="shared" si="16"/>
        <v>0</v>
      </c>
      <c r="L124" s="79">
        <f t="shared" si="16"/>
        <v>0</v>
      </c>
      <c r="M124" s="79">
        <f t="shared" si="16"/>
        <v>0</v>
      </c>
      <c r="N124" s="79">
        <f t="shared" si="16"/>
        <v>14</v>
      </c>
      <c r="O124" s="79">
        <f t="shared" si="16"/>
        <v>6</v>
      </c>
      <c r="P124" s="65"/>
      <c r="Q124">
        <f>SUM(B124:G124)</f>
        <v>24</v>
      </c>
    </row>
    <row r="125" spans="1:17" ht="15.75" x14ac:dyDescent="0.25">
      <c r="A125" s="36"/>
      <c r="B125" s="36"/>
      <c r="C125" s="36"/>
      <c r="D125" s="36"/>
      <c r="E125" s="36"/>
      <c r="F125" s="36"/>
      <c r="G125" s="36"/>
      <c r="H125" s="36"/>
      <c r="I125" s="36"/>
      <c r="J125" s="36"/>
      <c r="K125" s="36"/>
      <c r="L125" s="36"/>
      <c r="M125" s="36"/>
      <c r="N125" s="36"/>
      <c r="O125" s="36"/>
      <c r="P125" s="50"/>
    </row>
    <row r="126" spans="1:17" ht="16.5" thickBot="1" x14ac:dyDescent="0.3">
      <c r="A126" s="496" t="s">
        <v>118</v>
      </c>
      <c r="B126" s="496"/>
      <c r="C126" s="496"/>
      <c r="D126" s="496"/>
      <c r="E126" s="496"/>
      <c r="F126" s="91"/>
      <c r="G126" s="91"/>
      <c r="H126" s="91"/>
      <c r="I126" s="91"/>
      <c r="J126" s="91"/>
      <c r="K126" s="91"/>
      <c r="L126" s="91"/>
      <c r="M126" s="91"/>
      <c r="N126" s="91"/>
      <c r="O126" s="91"/>
      <c r="P126" s="50"/>
    </row>
    <row r="127" spans="1:17" ht="31.5" x14ac:dyDescent="0.25">
      <c r="A127" s="523" t="s">
        <v>5</v>
      </c>
      <c r="B127" s="524" t="s">
        <v>123</v>
      </c>
      <c r="C127" s="524"/>
      <c r="D127" s="524"/>
      <c r="E127" s="524"/>
      <c r="F127" s="564" t="s">
        <v>6</v>
      </c>
      <c r="G127" s="490" t="s">
        <v>83</v>
      </c>
      <c r="H127" s="544" t="s">
        <v>124</v>
      </c>
      <c r="I127" s="544"/>
      <c r="J127" s="544"/>
      <c r="K127" s="544"/>
      <c r="L127" s="545"/>
      <c r="M127" s="535" t="s">
        <v>8</v>
      </c>
      <c r="N127" s="92" t="s">
        <v>9</v>
      </c>
      <c r="O127" s="149" t="s">
        <v>10</v>
      </c>
      <c r="P127" s="50"/>
    </row>
    <row r="128" spans="1:17" ht="32.25" thickBot="1" x14ac:dyDescent="0.3">
      <c r="A128" s="523"/>
      <c r="B128" s="94" t="s">
        <v>11</v>
      </c>
      <c r="C128" s="95" t="s">
        <v>12</v>
      </c>
      <c r="D128" s="95" t="s">
        <v>13</v>
      </c>
      <c r="E128" s="95" t="s">
        <v>14</v>
      </c>
      <c r="F128" s="565"/>
      <c r="G128" s="491"/>
      <c r="H128" s="96" t="s">
        <v>15</v>
      </c>
      <c r="I128" s="96" t="s">
        <v>16</v>
      </c>
      <c r="J128" s="96" t="s">
        <v>17</v>
      </c>
      <c r="K128" s="97" t="s">
        <v>18</v>
      </c>
      <c r="L128" s="98" t="s">
        <v>19</v>
      </c>
      <c r="M128" s="536"/>
      <c r="N128" s="95" t="s">
        <v>20</v>
      </c>
      <c r="O128" s="99" t="s">
        <v>20</v>
      </c>
      <c r="P128" s="50"/>
    </row>
    <row r="129" spans="1:17" ht="16.5" thickBot="1" x14ac:dyDescent="0.3">
      <c r="A129" s="62" t="s">
        <v>22</v>
      </c>
      <c r="B129" s="71"/>
      <c r="C129" s="76">
        <v>4</v>
      </c>
      <c r="D129" s="152"/>
      <c r="E129" s="69"/>
      <c r="F129" s="153">
        <v>2</v>
      </c>
      <c r="G129" s="153">
        <v>18</v>
      </c>
      <c r="H129" s="76"/>
      <c r="I129" s="76"/>
      <c r="J129" s="76"/>
      <c r="K129" s="71"/>
      <c r="L129" s="89"/>
      <c r="M129" s="71"/>
      <c r="N129" s="154">
        <v>14</v>
      </c>
      <c r="O129" s="155">
        <v>6</v>
      </c>
      <c r="P129" s="52"/>
    </row>
    <row r="130" spans="1:17" ht="16.5" thickBot="1" x14ac:dyDescent="0.3">
      <c r="A130" s="64" t="s">
        <v>24</v>
      </c>
      <c r="B130" s="79">
        <f>SUM(B129)</f>
        <v>0</v>
      </c>
      <c r="C130" s="79">
        <f t="shared" ref="C130:O130" si="17">SUM(C129)</f>
        <v>4</v>
      </c>
      <c r="D130" s="79">
        <f t="shared" si="17"/>
        <v>0</v>
      </c>
      <c r="E130" s="79">
        <f t="shared" si="17"/>
        <v>0</v>
      </c>
      <c r="F130" s="79">
        <f t="shared" si="17"/>
        <v>2</v>
      </c>
      <c r="G130" s="79">
        <f t="shared" si="17"/>
        <v>18</v>
      </c>
      <c r="H130" s="79">
        <f t="shared" si="17"/>
        <v>0</v>
      </c>
      <c r="I130" s="79">
        <f t="shared" si="17"/>
        <v>0</v>
      </c>
      <c r="J130" s="79">
        <f t="shared" si="17"/>
        <v>0</v>
      </c>
      <c r="K130" s="79">
        <f t="shared" si="17"/>
        <v>0</v>
      </c>
      <c r="L130" s="79">
        <f t="shared" si="17"/>
        <v>0</v>
      </c>
      <c r="M130" s="79">
        <f t="shared" si="17"/>
        <v>0</v>
      </c>
      <c r="N130" s="79">
        <f t="shared" si="17"/>
        <v>14</v>
      </c>
      <c r="O130" s="79">
        <f t="shared" si="17"/>
        <v>6</v>
      </c>
      <c r="P130" s="156"/>
      <c r="Q130">
        <f>SUM(B130:G130)</f>
        <v>24</v>
      </c>
    </row>
    <row r="131" spans="1:17" ht="15.75" x14ac:dyDescent="0.25">
      <c r="A131" s="36"/>
      <c r="B131" s="36"/>
      <c r="C131" s="36"/>
      <c r="D131" s="36"/>
      <c r="E131" s="36"/>
      <c r="F131" s="36"/>
      <c r="G131" s="36"/>
      <c r="H131" s="36"/>
      <c r="I131" s="36"/>
      <c r="J131" s="36"/>
      <c r="K131" s="157"/>
      <c r="L131" s="36"/>
      <c r="M131" s="36"/>
      <c r="N131" s="36"/>
      <c r="O131" s="36"/>
      <c r="P131" s="52"/>
    </row>
    <row r="132" spans="1:17" ht="16.5" thickBot="1" x14ac:dyDescent="0.3">
      <c r="A132" s="496" t="s">
        <v>99</v>
      </c>
      <c r="B132" s="496"/>
      <c r="C132" s="496"/>
      <c r="D132" s="496"/>
      <c r="E132" s="496"/>
      <c r="F132" s="91"/>
      <c r="G132" s="91"/>
      <c r="H132" s="91"/>
      <c r="I132" s="91"/>
      <c r="J132" s="91"/>
      <c r="K132" s="91"/>
      <c r="L132" s="91"/>
      <c r="M132" s="91"/>
      <c r="N132" s="91"/>
      <c r="O132" s="91"/>
      <c r="P132" s="158"/>
    </row>
    <row r="133" spans="1:17" ht="31.5" x14ac:dyDescent="0.25">
      <c r="A133" s="523" t="s">
        <v>5</v>
      </c>
      <c r="B133" s="524" t="s">
        <v>123</v>
      </c>
      <c r="C133" s="524"/>
      <c r="D133" s="524"/>
      <c r="E133" s="524"/>
      <c r="F133" s="564" t="s">
        <v>6</v>
      </c>
      <c r="G133" s="490" t="s">
        <v>83</v>
      </c>
      <c r="H133" s="544" t="s">
        <v>124</v>
      </c>
      <c r="I133" s="544"/>
      <c r="J133" s="544"/>
      <c r="K133" s="544"/>
      <c r="L133" s="545"/>
      <c r="M133" s="535" t="s">
        <v>8</v>
      </c>
      <c r="N133" s="92" t="s">
        <v>9</v>
      </c>
      <c r="O133" s="149" t="s">
        <v>10</v>
      </c>
      <c r="P133" s="52"/>
    </row>
    <row r="134" spans="1:17" ht="32.25" thickBot="1" x14ac:dyDescent="0.3">
      <c r="A134" s="523"/>
      <c r="B134" s="94" t="s">
        <v>11</v>
      </c>
      <c r="C134" s="95" t="s">
        <v>12</v>
      </c>
      <c r="D134" s="95" t="s">
        <v>13</v>
      </c>
      <c r="E134" s="95" t="s">
        <v>14</v>
      </c>
      <c r="F134" s="565"/>
      <c r="G134" s="491"/>
      <c r="H134" s="96" t="s">
        <v>15</v>
      </c>
      <c r="I134" s="96" t="s">
        <v>16</v>
      </c>
      <c r="J134" s="96" t="s">
        <v>17</v>
      </c>
      <c r="K134" s="97" t="s">
        <v>18</v>
      </c>
      <c r="L134" s="98" t="s">
        <v>19</v>
      </c>
      <c r="M134" s="536"/>
      <c r="N134" s="95" t="s">
        <v>20</v>
      </c>
      <c r="O134" s="99" t="s">
        <v>20</v>
      </c>
      <c r="P134" s="52"/>
    </row>
    <row r="135" spans="1:17" ht="16.5" thickBot="1" x14ac:dyDescent="0.3">
      <c r="A135" s="62" t="s">
        <v>22</v>
      </c>
      <c r="B135" s="71"/>
      <c r="C135" s="76">
        <v>4</v>
      </c>
      <c r="D135" s="69"/>
      <c r="E135" s="69"/>
      <c r="F135" s="69">
        <v>2</v>
      </c>
      <c r="G135" s="134">
        <v>18</v>
      </c>
      <c r="H135" s="71"/>
      <c r="I135" s="76"/>
      <c r="J135" s="159"/>
      <c r="K135" s="71"/>
      <c r="L135" s="89"/>
      <c r="M135" s="71"/>
      <c r="N135" s="154">
        <v>14</v>
      </c>
      <c r="O135" s="160">
        <v>6</v>
      </c>
      <c r="P135" s="52"/>
    </row>
    <row r="136" spans="1:17" ht="16.5" thickBot="1" x14ac:dyDescent="0.3">
      <c r="A136" s="64" t="s">
        <v>24</v>
      </c>
      <c r="B136" s="161">
        <f>SUM(B135)</f>
        <v>0</v>
      </c>
      <c r="C136" s="161">
        <f t="shared" ref="C136:O136" si="18">SUM(C135)</f>
        <v>4</v>
      </c>
      <c r="D136" s="161">
        <f t="shared" si="18"/>
        <v>0</v>
      </c>
      <c r="E136" s="161">
        <f t="shared" si="18"/>
        <v>0</v>
      </c>
      <c r="F136" s="161">
        <f t="shared" si="18"/>
        <v>2</v>
      </c>
      <c r="G136" s="161">
        <f t="shared" si="18"/>
        <v>18</v>
      </c>
      <c r="H136" s="161">
        <f t="shared" si="18"/>
        <v>0</v>
      </c>
      <c r="I136" s="161">
        <f t="shared" si="18"/>
        <v>0</v>
      </c>
      <c r="J136" s="161">
        <f t="shared" si="18"/>
        <v>0</v>
      </c>
      <c r="K136" s="161">
        <f t="shared" si="18"/>
        <v>0</v>
      </c>
      <c r="L136" s="161">
        <f t="shared" si="18"/>
        <v>0</v>
      </c>
      <c r="M136" s="161">
        <f t="shared" si="18"/>
        <v>0</v>
      </c>
      <c r="N136" s="161">
        <f t="shared" si="18"/>
        <v>14</v>
      </c>
      <c r="O136" s="161">
        <f t="shared" si="18"/>
        <v>6</v>
      </c>
      <c r="P136" s="156"/>
      <c r="Q136">
        <f>SUM(B136:G136)</f>
        <v>24</v>
      </c>
    </row>
    <row r="137" spans="1:17" ht="15.75" x14ac:dyDescent="0.25">
      <c r="A137" s="121"/>
      <c r="B137" s="122"/>
      <c r="C137" s="122"/>
      <c r="D137" s="122"/>
      <c r="E137" s="122"/>
      <c r="F137" s="122"/>
      <c r="G137" s="122"/>
      <c r="H137" s="36"/>
      <c r="I137" s="36"/>
      <c r="J137" s="36"/>
      <c r="K137" s="36"/>
      <c r="L137" s="36"/>
      <c r="M137" s="36"/>
      <c r="N137" s="36"/>
      <c r="O137" s="36"/>
      <c r="P137" s="52"/>
    </row>
    <row r="138" spans="1:17" ht="16.5" thickBot="1" x14ac:dyDescent="0.3">
      <c r="A138" s="496" t="s">
        <v>100</v>
      </c>
      <c r="B138" s="496"/>
      <c r="C138" s="496"/>
      <c r="D138" s="496"/>
      <c r="E138" s="496"/>
      <c r="F138" s="91"/>
      <c r="G138" s="91"/>
      <c r="H138" s="91"/>
      <c r="I138" s="91"/>
      <c r="J138" s="91"/>
      <c r="K138" s="91"/>
      <c r="L138" s="91"/>
      <c r="M138" s="91"/>
      <c r="N138" s="91"/>
      <c r="O138" s="91"/>
      <c r="P138" s="52"/>
    </row>
    <row r="139" spans="1:17" ht="31.5" x14ac:dyDescent="0.25">
      <c r="A139" s="523" t="s">
        <v>5</v>
      </c>
      <c r="B139" s="524" t="s">
        <v>123</v>
      </c>
      <c r="C139" s="524"/>
      <c r="D139" s="524"/>
      <c r="E139" s="524"/>
      <c r="F139" s="564" t="s">
        <v>6</v>
      </c>
      <c r="G139" s="490" t="s">
        <v>83</v>
      </c>
      <c r="H139" s="544" t="s">
        <v>124</v>
      </c>
      <c r="I139" s="544"/>
      <c r="J139" s="544"/>
      <c r="K139" s="544"/>
      <c r="L139" s="545"/>
      <c r="M139" s="535" t="s">
        <v>8</v>
      </c>
      <c r="N139" s="92" t="s">
        <v>9</v>
      </c>
      <c r="O139" s="149" t="s">
        <v>10</v>
      </c>
      <c r="P139" s="52"/>
    </row>
    <row r="140" spans="1:17" ht="32.25" thickBot="1" x14ac:dyDescent="0.3">
      <c r="A140" s="523"/>
      <c r="B140" s="94" t="s">
        <v>11</v>
      </c>
      <c r="C140" s="95" t="s">
        <v>12</v>
      </c>
      <c r="D140" s="95" t="s">
        <v>13</v>
      </c>
      <c r="E140" s="95" t="s">
        <v>14</v>
      </c>
      <c r="F140" s="565"/>
      <c r="G140" s="491"/>
      <c r="H140" s="96" t="s">
        <v>15</v>
      </c>
      <c r="I140" s="96" t="s">
        <v>16</v>
      </c>
      <c r="J140" s="96" t="s">
        <v>17</v>
      </c>
      <c r="K140" s="97" t="s">
        <v>18</v>
      </c>
      <c r="L140" s="98" t="s">
        <v>19</v>
      </c>
      <c r="M140" s="536"/>
      <c r="N140" s="95" t="s">
        <v>20</v>
      </c>
      <c r="O140" s="99" t="s">
        <v>20</v>
      </c>
      <c r="P140" s="52"/>
    </row>
    <row r="141" spans="1:17" ht="16.5" thickBot="1" x14ac:dyDescent="0.3">
      <c r="A141" s="62" t="s">
        <v>22</v>
      </c>
      <c r="B141" s="71"/>
      <c r="C141" s="76">
        <v>4</v>
      </c>
      <c r="D141" s="69"/>
      <c r="E141" s="69"/>
      <c r="F141" s="153">
        <v>2</v>
      </c>
      <c r="G141" s="153">
        <v>18</v>
      </c>
      <c r="H141" s="76"/>
      <c r="I141" s="76"/>
      <c r="J141" s="76"/>
      <c r="K141" s="71"/>
      <c r="L141" s="89"/>
      <c r="M141" s="71"/>
      <c r="N141" s="154">
        <v>14</v>
      </c>
      <c r="O141" s="155">
        <v>6</v>
      </c>
      <c r="P141" s="52"/>
    </row>
    <row r="142" spans="1:17" ht="16.5" thickBot="1" x14ac:dyDescent="0.3">
      <c r="A142" s="64" t="s">
        <v>24</v>
      </c>
      <c r="B142" s="161">
        <f>SUM(B141)</f>
        <v>0</v>
      </c>
      <c r="C142" s="161">
        <f t="shared" ref="C142:O142" si="19">SUM(C141)</f>
        <v>4</v>
      </c>
      <c r="D142" s="161">
        <f t="shared" si="19"/>
        <v>0</v>
      </c>
      <c r="E142" s="161">
        <f t="shared" si="19"/>
        <v>0</v>
      </c>
      <c r="F142" s="161">
        <f t="shared" si="19"/>
        <v>2</v>
      </c>
      <c r="G142" s="161">
        <f t="shared" si="19"/>
        <v>18</v>
      </c>
      <c r="H142" s="161">
        <f t="shared" si="19"/>
        <v>0</v>
      </c>
      <c r="I142" s="161">
        <f t="shared" si="19"/>
        <v>0</v>
      </c>
      <c r="J142" s="161">
        <f t="shared" si="19"/>
        <v>0</v>
      </c>
      <c r="K142" s="161">
        <f t="shared" si="19"/>
        <v>0</v>
      </c>
      <c r="L142" s="161">
        <f t="shared" si="19"/>
        <v>0</v>
      </c>
      <c r="M142" s="161">
        <f t="shared" si="19"/>
        <v>0</v>
      </c>
      <c r="N142" s="161">
        <f t="shared" si="19"/>
        <v>14</v>
      </c>
      <c r="O142" s="161">
        <f t="shared" si="19"/>
        <v>6</v>
      </c>
      <c r="P142" s="156"/>
      <c r="Q142">
        <f>SUM(B142:G142)</f>
        <v>24</v>
      </c>
    </row>
    <row r="143" spans="1:17" ht="15.75" x14ac:dyDescent="0.25">
      <c r="A143" s="66"/>
      <c r="B143" s="162"/>
      <c r="C143" s="162"/>
      <c r="D143" s="162"/>
      <c r="E143" s="162"/>
      <c r="F143" s="162"/>
      <c r="G143" s="162"/>
      <c r="H143" s="162"/>
      <c r="I143" s="162"/>
      <c r="J143" s="162"/>
      <c r="K143" s="162"/>
      <c r="L143" s="162"/>
      <c r="M143" s="162"/>
      <c r="N143" s="162"/>
      <c r="O143" s="162"/>
      <c r="P143" s="156"/>
    </row>
    <row r="144" spans="1:17" ht="16.5" thickBot="1" x14ac:dyDescent="0.3">
      <c r="A144" s="642" t="s">
        <v>75</v>
      </c>
      <c r="B144" s="642"/>
      <c r="C144" s="642"/>
      <c r="D144" s="642"/>
      <c r="E144" s="642"/>
      <c r="F144" s="642"/>
      <c r="G144" s="642"/>
      <c r="H144" s="642"/>
      <c r="I144" s="642"/>
      <c r="J144" s="642"/>
      <c r="K144" s="642"/>
      <c r="L144" s="642"/>
      <c r="M144" s="642"/>
      <c r="N144" s="642"/>
      <c r="O144" s="642"/>
      <c r="P144" s="156"/>
    </row>
    <row r="145" spans="1:17" ht="31.5" x14ac:dyDescent="0.25">
      <c r="A145" s="613" t="s">
        <v>5</v>
      </c>
      <c r="B145" s="614" t="s">
        <v>125</v>
      </c>
      <c r="C145" s="614"/>
      <c r="D145" s="614"/>
      <c r="E145" s="614"/>
      <c r="F145" s="488" t="s">
        <v>6</v>
      </c>
      <c r="G145" s="643" t="s">
        <v>7</v>
      </c>
      <c r="H145" s="615" t="s">
        <v>126</v>
      </c>
      <c r="I145" s="615"/>
      <c r="J145" s="615"/>
      <c r="K145" s="615"/>
      <c r="L145" s="616"/>
      <c r="M145" s="494" t="s">
        <v>31</v>
      </c>
      <c r="N145" s="163" t="s">
        <v>9</v>
      </c>
      <c r="O145" s="164" t="s">
        <v>10</v>
      </c>
      <c r="P145" s="156"/>
    </row>
    <row r="146" spans="1:17" ht="32.25" thickBot="1" x14ac:dyDescent="0.3">
      <c r="A146" s="613"/>
      <c r="B146" s="165" t="s">
        <v>11</v>
      </c>
      <c r="C146" s="166" t="s">
        <v>12</v>
      </c>
      <c r="D146" s="167" t="s">
        <v>13</v>
      </c>
      <c r="E146" s="166" t="s">
        <v>14</v>
      </c>
      <c r="F146" s="489"/>
      <c r="G146" s="644"/>
      <c r="H146" s="168" t="s">
        <v>15</v>
      </c>
      <c r="I146" s="168" t="s">
        <v>16</v>
      </c>
      <c r="J146" s="168" t="s">
        <v>17</v>
      </c>
      <c r="K146" s="168" t="s">
        <v>18</v>
      </c>
      <c r="L146" s="169" t="s">
        <v>19</v>
      </c>
      <c r="M146" s="494"/>
      <c r="N146" s="166" t="s">
        <v>20</v>
      </c>
      <c r="O146" s="170" t="s">
        <v>20</v>
      </c>
      <c r="P146" s="156"/>
    </row>
    <row r="147" spans="1:17" ht="16.5" thickBot="1" x14ac:dyDescent="0.3">
      <c r="A147" s="171" t="s">
        <v>24</v>
      </c>
      <c r="B147" s="79">
        <f t="shared" ref="B147:O147" si="20">SUM(B14,B22,B29,B36,B42,B48,B56,B63,B69,B75,B83,B94,B100,B106,B112,B118,B124,B130,B136,B142)</f>
        <v>305</v>
      </c>
      <c r="C147" s="79">
        <f t="shared" si="20"/>
        <v>291</v>
      </c>
      <c r="D147" s="79">
        <f t="shared" si="20"/>
        <v>54</v>
      </c>
      <c r="E147" s="79">
        <f t="shared" si="20"/>
        <v>134</v>
      </c>
      <c r="F147" s="79">
        <f t="shared" si="20"/>
        <v>838</v>
      </c>
      <c r="G147" s="79">
        <f t="shared" si="20"/>
        <v>1834</v>
      </c>
      <c r="H147" s="79">
        <f t="shared" si="20"/>
        <v>68</v>
      </c>
      <c r="I147" s="79">
        <f t="shared" si="20"/>
        <v>74</v>
      </c>
      <c r="J147" s="79">
        <f t="shared" si="20"/>
        <v>0</v>
      </c>
      <c r="K147" s="79">
        <f t="shared" si="20"/>
        <v>0</v>
      </c>
      <c r="L147" s="79">
        <f t="shared" si="20"/>
        <v>5</v>
      </c>
      <c r="M147" s="79">
        <f t="shared" si="20"/>
        <v>702</v>
      </c>
      <c r="N147" s="79">
        <f t="shared" si="20"/>
        <v>808</v>
      </c>
      <c r="O147" s="79">
        <f t="shared" si="20"/>
        <v>798</v>
      </c>
      <c r="P147" s="458">
        <f>B147+C147+D147+E147+F147+G147</f>
        <v>3456</v>
      </c>
      <c r="Q147" s="1">
        <f>Q142+Q136+Q130+Q124+Q118+Q112+Q106+Q100+Q94+Q83+Q75+Q63+Q69+Q48+Q56+Q42+Q36+Q29+Q22+Q14</f>
        <v>3456</v>
      </c>
    </row>
    <row r="148" spans="1:17" ht="15.75" x14ac:dyDescent="0.25">
      <c r="A148" s="66"/>
      <c r="B148" s="162"/>
      <c r="C148" s="162"/>
      <c r="D148" s="162"/>
      <c r="E148" s="162"/>
      <c r="F148" s="162"/>
      <c r="G148" s="162"/>
      <c r="H148" s="162"/>
      <c r="I148" s="162"/>
      <c r="J148" s="162"/>
      <c r="K148" s="162"/>
      <c r="L148" s="162"/>
      <c r="M148" s="162"/>
      <c r="N148" s="162"/>
      <c r="O148" s="162"/>
      <c r="P148" s="156"/>
    </row>
    <row r="149" spans="1:17" ht="15.75" x14ac:dyDescent="0.25">
      <c r="A149" s="570" t="s">
        <v>40</v>
      </c>
      <c r="B149" s="570"/>
      <c r="C149" s="570"/>
      <c r="D149" s="570"/>
      <c r="E149" s="570"/>
      <c r="F149" s="570"/>
      <c r="G149" s="570"/>
      <c r="H149" s="570"/>
      <c r="I149" s="570"/>
      <c r="J149" s="570"/>
      <c r="K149" s="570"/>
      <c r="L149" s="570"/>
      <c r="M149" s="570"/>
      <c r="N149" s="570"/>
      <c r="O149" s="570"/>
      <c r="P149" s="156"/>
    </row>
    <row r="150" spans="1:17" ht="16.5" thickBot="1" x14ac:dyDescent="0.3">
      <c r="A150" s="496" t="s">
        <v>101</v>
      </c>
      <c r="B150" s="496"/>
      <c r="C150" s="496"/>
      <c r="D150" s="496"/>
      <c r="E150" s="496"/>
      <c r="F150" s="496"/>
      <c r="G150" s="496"/>
      <c r="H150" s="496"/>
      <c r="I150" s="496"/>
      <c r="J150" s="496"/>
      <c r="K150" s="496"/>
      <c r="L150" s="496"/>
      <c r="M150" s="496"/>
      <c r="N150" s="496"/>
      <c r="O150" s="91"/>
      <c r="P150" s="52"/>
    </row>
    <row r="151" spans="1:17" ht="31.5" x14ac:dyDescent="0.25">
      <c r="A151" s="523" t="s">
        <v>5</v>
      </c>
      <c r="B151" s="524" t="s">
        <v>123</v>
      </c>
      <c r="C151" s="524"/>
      <c r="D151" s="524"/>
      <c r="E151" s="524"/>
      <c r="F151" s="564" t="s">
        <v>6</v>
      </c>
      <c r="G151" s="490" t="s">
        <v>83</v>
      </c>
      <c r="H151" s="544" t="s">
        <v>124</v>
      </c>
      <c r="I151" s="544"/>
      <c r="J151" s="544"/>
      <c r="K151" s="544"/>
      <c r="L151" s="545"/>
      <c r="M151" s="535" t="s">
        <v>8</v>
      </c>
      <c r="N151" s="92" t="s">
        <v>9</v>
      </c>
      <c r="O151" s="149" t="s">
        <v>10</v>
      </c>
      <c r="P151" s="52"/>
    </row>
    <row r="152" spans="1:17" ht="32.25" thickBot="1" x14ac:dyDescent="0.3">
      <c r="A152" s="523"/>
      <c r="B152" s="94" t="s">
        <v>11</v>
      </c>
      <c r="C152" s="95" t="s">
        <v>12</v>
      </c>
      <c r="D152" s="95" t="s">
        <v>13</v>
      </c>
      <c r="E152" s="95" t="s">
        <v>14</v>
      </c>
      <c r="F152" s="565"/>
      <c r="G152" s="491"/>
      <c r="H152" s="96" t="s">
        <v>15</v>
      </c>
      <c r="I152" s="96" t="s">
        <v>16</v>
      </c>
      <c r="J152" s="96" t="s">
        <v>17</v>
      </c>
      <c r="K152" s="97" t="s">
        <v>18</v>
      </c>
      <c r="L152" s="98" t="s">
        <v>19</v>
      </c>
      <c r="M152" s="536"/>
      <c r="N152" s="95" t="s">
        <v>20</v>
      </c>
      <c r="O152" s="99" t="s">
        <v>20</v>
      </c>
      <c r="P152" s="52"/>
      <c r="Q152" t="s">
        <v>80</v>
      </c>
    </row>
    <row r="153" spans="1:17" ht="15.75" x14ac:dyDescent="0.25">
      <c r="A153" s="62" t="s">
        <v>22</v>
      </c>
      <c r="B153" s="71"/>
      <c r="C153" s="76"/>
      <c r="D153" s="69">
        <v>22</v>
      </c>
      <c r="E153" s="69"/>
      <c r="F153" s="126">
        <v>92</v>
      </c>
      <c r="G153" s="126">
        <v>84</v>
      </c>
      <c r="H153" s="76"/>
      <c r="I153" s="173"/>
      <c r="J153" s="173"/>
      <c r="K153" s="71"/>
      <c r="L153" s="89"/>
      <c r="M153" s="71">
        <v>246</v>
      </c>
      <c r="N153" s="174">
        <v>7</v>
      </c>
      <c r="O153" s="155">
        <v>80</v>
      </c>
      <c r="P153" s="52"/>
    </row>
    <row r="154" spans="1:17" ht="16.5" thickBot="1" x14ac:dyDescent="0.3">
      <c r="A154" s="175" t="s">
        <v>29</v>
      </c>
      <c r="B154" s="176">
        <v>16</v>
      </c>
      <c r="C154" s="177">
        <v>16</v>
      </c>
      <c r="D154" s="178">
        <v>221</v>
      </c>
      <c r="E154" s="178"/>
      <c r="F154" s="179">
        <v>95</v>
      </c>
      <c r="G154" s="180">
        <v>85</v>
      </c>
      <c r="H154" s="177">
        <v>9</v>
      </c>
      <c r="I154" s="177">
        <v>11</v>
      </c>
      <c r="J154" s="177"/>
      <c r="K154" s="181"/>
      <c r="L154" s="182">
        <v>165</v>
      </c>
      <c r="M154" s="181">
        <v>69</v>
      </c>
      <c r="N154" s="183">
        <v>115</v>
      </c>
      <c r="O154" s="184">
        <v>75</v>
      </c>
      <c r="P154" s="52"/>
    </row>
    <row r="155" spans="1:17" ht="16.5" thickBot="1" x14ac:dyDescent="0.3">
      <c r="A155" s="64" t="s">
        <v>24</v>
      </c>
      <c r="B155" s="185">
        <f>SUM(B153:B154)</f>
        <v>16</v>
      </c>
      <c r="C155" s="185">
        <f t="shared" ref="C155:O155" si="21">SUM(C153:C154)</f>
        <v>16</v>
      </c>
      <c r="D155" s="185">
        <f t="shared" si="21"/>
        <v>243</v>
      </c>
      <c r="E155" s="185">
        <f t="shared" si="21"/>
        <v>0</v>
      </c>
      <c r="F155" s="185">
        <f t="shared" si="21"/>
        <v>187</v>
      </c>
      <c r="G155" s="185">
        <f t="shared" si="21"/>
        <v>169</v>
      </c>
      <c r="H155" s="185">
        <f t="shared" si="21"/>
        <v>9</v>
      </c>
      <c r="I155" s="185">
        <f t="shared" si="21"/>
        <v>11</v>
      </c>
      <c r="J155" s="185">
        <f t="shared" si="21"/>
        <v>0</v>
      </c>
      <c r="K155" s="185">
        <f t="shared" si="21"/>
        <v>0</v>
      </c>
      <c r="L155" s="185">
        <f t="shared" si="21"/>
        <v>165</v>
      </c>
      <c r="M155" s="185">
        <f t="shared" si="21"/>
        <v>315</v>
      </c>
      <c r="N155" s="185">
        <f t="shared" si="21"/>
        <v>122</v>
      </c>
      <c r="O155" s="185">
        <f t="shared" si="21"/>
        <v>155</v>
      </c>
      <c r="P155" s="52"/>
      <c r="Q155" s="32">
        <f>SUM(B155:G155)</f>
        <v>631</v>
      </c>
    </row>
    <row r="156" spans="1:17" ht="15.75" x14ac:dyDescent="0.25">
      <c r="A156" s="50"/>
      <c r="B156" s="50"/>
      <c r="C156" s="50"/>
      <c r="D156" s="50"/>
      <c r="E156" s="50"/>
      <c r="F156" s="50"/>
      <c r="G156" s="115"/>
      <c r="H156" s="50"/>
      <c r="I156" s="50"/>
      <c r="J156" s="50"/>
      <c r="K156" s="50"/>
      <c r="L156" s="50"/>
      <c r="M156" s="50"/>
      <c r="N156" s="50"/>
      <c r="O156" s="50"/>
      <c r="P156" s="52"/>
      <c r="Q156" s="32"/>
    </row>
    <row r="157" spans="1:17" ht="16.5" thickBot="1" x14ac:dyDescent="0.3">
      <c r="A157" s="496" t="s">
        <v>102</v>
      </c>
      <c r="B157" s="496"/>
      <c r="C157" s="496"/>
      <c r="D157" s="496"/>
      <c r="E157" s="496"/>
      <c r="F157" s="496"/>
      <c r="G157" s="496"/>
      <c r="H157" s="496"/>
      <c r="I157" s="496"/>
      <c r="J157" s="496"/>
      <c r="K157" s="496"/>
      <c r="L157" s="496"/>
      <c r="M157" s="496"/>
      <c r="N157" s="496"/>
      <c r="O157" s="91"/>
      <c r="P157" s="52"/>
    </row>
    <row r="158" spans="1:17" ht="31.5" x14ac:dyDescent="0.25">
      <c r="A158" s="523" t="s">
        <v>5</v>
      </c>
      <c r="B158" s="524" t="s">
        <v>123</v>
      </c>
      <c r="C158" s="524"/>
      <c r="D158" s="524"/>
      <c r="E158" s="524"/>
      <c r="F158" s="564" t="s">
        <v>6</v>
      </c>
      <c r="G158" s="490" t="s">
        <v>83</v>
      </c>
      <c r="H158" s="544" t="s">
        <v>124</v>
      </c>
      <c r="I158" s="544"/>
      <c r="J158" s="544"/>
      <c r="K158" s="544"/>
      <c r="L158" s="545"/>
      <c r="M158" s="535" t="s">
        <v>8</v>
      </c>
      <c r="N158" s="92" t="s">
        <v>9</v>
      </c>
      <c r="O158" s="149" t="s">
        <v>10</v>
      </c>
      <c r="P158" s="52"/>
    </row>
    <row r="159" spans="1:17" ht="32.25" thickBot="1" x14ac:dyDescent="0.3">
      <c r="A159" s="523"/>
      <c r="B159" s="94" t="s">
        <v>11</v>
      </c>
      <c r="C159" s="95" t="s">
        <v>12</v>
      </c>
      <c r="D159" s="95" t="s">
        <v>13</v>
      </c>
      <c r="E159" s="95" t="s">
        <v>14</v>
      </c>
      <c r="F159" s="565"/>
      <c r="G159" s="491"/>
      <c r="H159" s="96" t="s">
        <v>15</v>
      </c>
      <c r="I159" s="96" t="s">
        <v>16</v>
      </c>
      <c r="J159" s="96" t="s">
        <v>17</v>
      </c>
      <c r="K159" s="97" t="s">
        <v>18</v>
      </c>
      <c r="L159" s="98" t="s">
        <v>19</v>
      </c>
      <c r="M159" s="536"/>
      <c r="N159" s="95" t="s">
        <v>20</v>
      </c>
      <c r="O159" s="99" t="s">
        <v>20</v>
      </c>
      <c r="P159" s="52"/>
    </row>
    <row r="160" spans="1:17" ht="16.5" thickBot="1" x14ac:dyDescent="0.3">
      <c r="A160" s="175" t="s">
        <v>22</v>
      </c>
      <c r="B160" s="186"/>
      <c r="C160" s="187"/>
      <c r="D160" s="133"/>
      <c r="E160" s="133">
        <v>15</v>
      </c>
      <c r="F160" s="180">
        <v>12</v>
      </c>
      <c r="G160" s="180">
        <v>31</v>
      </c>
      <c r="H160" s="187"/>
      <c r="I160" s="187"/>
      <c r="J160" s="187"/>
      <c r="K160" s="186"/>
      <c r="L160" s="188"/>
      <c r="M160" s="186">
        <v>33</v>
      </c>
      <c r="N160" s="189">
        <v>12</v>
      </c>
      <c r="O160" s="184">
        <v>27</v>
      </c>
      <c r="P160" s="52"/>
    </row>
    <row r="161" spans="1:17" ht="16.5" thickBot="1" x14ac:dyDescent="0.3">
      <c r="A161" s="64" t="s">
        <v>24</v>
      </c>
      <c r="B161" s="190">
        <f>SUM(B160)</f>
        <v>0</v>
      </c>
      <c r="C161" s="190">
        <f t="shared" ref="C161:O161" si="22">SUM(C160)</f>
        <v>0</v>
      </c>
      <c r="D161" s="190">
        <f t="shared" si="22"/>
        <v>0</v>
      </c>
      <c r="E161" s="190">
        <f t="shared" si="22"/>
        <v>15</v>
      </c>
      <c r="F161" s="190">
        <f t="shared" si="22"/>
        <v>12</v>
      </c>
      <c r="G161" s="190">
        <f t="shared" si="22"/>
        <v>31</v>
      </c>
      <c r="H161" s="190">
        <f t="shared" si="22"/>
        <v>0</v>
      </c>
      <c r="I161" s="190">
        <f t="shared" si="22"/>
        <v>0</v>
      </c>
      <c r="J161" s="190">
        <f t="shared" si="22"/>
        <v>0</v>
      </c>
      <c r="K161" s="190">
        <f t="shared" si="22"/>
        <v>0</v>
      </c>
      <c r="L161" s="190">
        <f t="shared" si="22"/>
        <v>0</v>
      </c>
      <c r="M161" s="190">
        <f t="shared" si="22"/>
        <v>33</v>
      </c>
      <c r="N161" s="190">
        <f t="shared" si="22"/>
        <v>12</v>
      </c>
      <c r="O161" s="190">
        <f t="shared" si="22"/>
        <v>27</v>
      </c>
      <c r="P161" s="52"/>
      <c r="Q161">
        <f>SUM(B161:G161)</f>
        <v>58</v>
      </c>
    </row>
    <row r="162" spans="1:17" ht="15.75" x14ac:dyDescent="0.25">
      <c r="A162" s="66"/>
      <c r="B162" s="191"/>
      <c r="C162" s="191"/>
      <c r="D162" s="192"/>
      <c r="E162" s="162"/>
      <c r="F162" s="193"/>
      <c r="G162" s="193"/>
      <c r="H162" s="194"/>
      <c r="I162" s="194"/>
      <c r="J162" s="194"/>
      <c r="K162" s="194"/>
      <c r="L162" s="194"/>
      <c r="M162" s="194"/>
      <c r="N162" s="195"/>
      <c r="O162" s="194"/>
      <c r="P162" s="52"/>
    </row>
    <row r="163" spans="1:17" ht="19.5" customHeight="1" thickBot="1" x14ac:dyDescent="0.3">
      <c r="A163" s="641" t="s">
        <v>76</v>
      </c>
      <c r="B163" s="641"/>
      <c r="C163" s="641"/>
      <c r="D163" s="641"/>
      <c r="E163" s="641"/>
      <c r="F163" s="641"/>
      <c r="G163" s="641"/>
      <c r="H163" s="641"/>
      <c r="I163" s="641"/>
      <c r="J163" s="641"/>
      <c r="K163" s="641"/>
      <c r="L163" s="641"/>
      <c r="M163" s="641"/>
      <c r="N163" s="641"/>
      <c r="O163" s="641"/>
      <c r="P163" s="52"/>
    </row>
    <row r="164" spans="1:17" ht="31.5" x14ac:dyDescent="0.25">
      <c r="A164" s="613" t="s">
        <v>5</v>
      </c>
      <c r="B164" s="614" t="s">
        <v>125</v>
      </c>
      <c r="C164" s="614"/>
      <c r="D164" s="614"/>
      <c r="E164" s="614"/>
      <c r="F164" s="488" t="s">
        <v>6</v>
      </c>
      <c r="G164" s="490" t="s">
        <v>83</v>
      </c>
      <c r="H164" s="615" t="s">
        <v>126</v>
      </c>
      <c r="I164" s="615"/>
      <c r="J164" s="615"/>
      <c r="K164" s="615"/>
      <c r="L164" s="616"/>
      <c r="M164" s="494" t="s">
        <v>31</v>
      </c>
      <c r="N164" s="163" t="s">
        <v>9</v>
      </c>
      <c r="O164" s="164" t="s">
        <v>10</v>
      </c>
      <c r="P164" s="52"/>
    </row>
    <row r="165" spans="1:17" ht="33.75" customHeight="1" thickBot="1" x14ac:dyDescent="0.3">
      <c r="A165" s="613"/>
      <c r="B165" s="165" t="s">
        <v>11</v>
      </c>
      <c r="C165" s="166" t="s">
        <v>12</v>
      </c>
      <c r="D165" s="167" t="s">
        <v>13</v>
      </c>
      <c r="E165" s="166" t="s">
        <v>14</v>
      </c>
      <c r="F165" s="489"/>
      <c r="G165" s="491"/>
      <c r="H165" s="168" t="s">
        <v>15</v>
      </c>
      <c r="I165" s="168" t="s">
        <v>16</v>
      </c>
      <c r="J165" s="168" t="s">
        <v>17</v>
      </c>
      <c r="K165" s="168" t="s">
        <v>18</v>
      </c>
      <c r="L165" s="169" t="s">
        <v>19</v>
      </c>
      <c r="M165" s="494"/>
      <c r="N165" s="166" t="s">
        <v>20</v>
      </c>
      <c r="O165" s="170" t="s">
        <v>20</v>
      </c>
      <c r="P165" s="52"/>
    </row>
    <row r="166" spans="1:17" ht="16.5" thickBot="1" x14ac:dyDescent="0.3">
      <c r="A166" s="171" t="s">
        <v>24</v>
      </c>
      <c r="B166" s="79">
        <f t="shared" ref="B166:O166" si="23">SUM(B155,B161)</f>
        <v>16</v>
      </c>
      <c r="C166" s="79">
        <f t="shared" si="23"/>
        <v>16</v>
      </c>
      <c r="D166" s="79">
        <f t="shared" si="23"/>
        <v>243</v>
      </c>
      <c r="E166" s="79">
        <f t="shared" si="23"/>
        <v>15</v>
      </c>
      <c r="F166" s="79">
        <f t="shared" si="23"/>
        <v>199</v>
      </c>
      <c r="G166" s="79">
        <f t="shared" si="23"/>
        <v>200</v>
      </c>
      <c r="H166" s="79">
        <f t="shared" si="23"/>
        <v>9</v>
      </c>
      <c r="I166" s="79">
        <f t="shared" si="23"/>
        <v>11</v>
      </c>
      <c r="J166" s="79">
        <f t="shared" si="23"/>
        <v>0</v>
      </c>
      <c r="K166" s="79">
        <f t="shared" si="23"/>
        <v>0</v>
      </c>
      <c r="L166" s="79">
        <f t="shared" si="23"/>
        <v>165</v>
      </c>
      <c r="M166" s="79">
        <f t="shared" si="23"/>
        <v>348</v>
      </c>
      <c r="N166" s="79">
        <f t="shared" si="23"/>
        <v>134</v>
      </c>
      <c r="O166" s="79">
        <f t="shared" si="23"/>
        <v>182</v>
      </c>
      <c r="P166" s="458">
        <f>B166+C166+D166+E166++F166+G166</f>
        <v>689</v>
      </c>
      <c r="Q166" s="32">
        <f>Q161+Q155</f>
        <v>689</v>
      </c>
    </row>
    <row r="167" spans="1:17" ht="15.75" x14ac:dyDescent="0.25">
      <c r="A167" s="196"/>
      <c r="B167" s="197"/>
      <c r="C167" s="197"/>
      <c r="D167" s="197"/>
      <c r="E167" s="197"/>
      <c r="F167" s="197"/>
      <c r="G167" s="67"/>
      <c r="H167" s="197"/>
      <c r="I167" s="197"/>
      <c r="J167" s="197"/>
      <c r="K167" s="197"/>
      <c r="L167" s="197"/>
      <c r="M167" s="197"/>
      <c r="N167" s="197"/>
      <c r="O167" s="198"/>
      <c r="P167" s="52"/>
    </row>
    <row r="168" spans="1:17" ht="15.75" x14ac:dyDescent="0.25">
      <c r="A168" s="534" t="s">
        <v>30</v>
      </c>
      <c r="B168" s="534"/>
      <c r="C168" s="534"/>
      <c r="D168" s="534"/>
      <c r="E168" s="534"/>
      <c r="F168" s="534"/>
      <c r="G168" s="534"/>
      <c r="H168" s="534"/>
      <c r="I168" s="534"/>
      <c r="J168" s="534"/>
      <c r="K168" s="534"/>
      <c r="L168" s="534"/>
      <c r="M168" s="534"/>
      <c r="N168" s="534"/>
      <c r="O168" s="534"/>
      <c r="P168" s="50"/>
    </row>
    <row r="169" spans="1:17" ht="16.5" thickBot="1" x14ac:dyDescent="0.3">
      <c r="A169" s="199"/>
      <c r="B169" s="200"/>
      <c r="C169" s="200"/>
      <c r="D169" s="200"/>
      <c r="E169" s="200"/>
      <c r="F169" s="200"/>
      <c r="G169" s="201"/>
      <c r="H169" s="200"/>
      <c r="I169" s="200"/>
      <c r="J169" s="200"/>
      <c r="K169" s="200"/>
      <c r="L169" s="200"/>
      <c r="M169" s="200"/>
      <c r="N169" s="200"/>
      <c r="O169" s="202"/>
      <c r="P169" s="50"/>
    </row>
    <row r="170" spans="1:17" ht="31.5" x14ac:dyDescent="0.25">
      <c r="A170" s="613" t="s">
        <v>5</v>
      </c>
      <c r="B170" s="614" t="s">
        <v>125</v>
      </c>
      <c r="C170" s="614"/>
      <c r="D170" s="614"/>
      <c r="E170" s="614"/>
      <c r="F170" s="488" t="s">
        <v>6</v>
      </c>
      <c r="G170" s="490" t="s">
        <v>83</v>
      </c>
      <c r="H170" s="615" t="s">
        <v>126</v>
      </c>
      <c r="I170" s="615"/>
      <c r="J170" s="615"/>
      <c r="K170" s="615"/>
      <c r="L170" s="616"/>
      <c r="M170" s="494" t="s">
        <v>31</v>
      </c>
      <c r="N170" s="163" t="s">
        <v>9</v>
      </c>
      <c r="O170" s="164" t="s">
        <v>10</v>
      </c>
      <c r="P170" s="50"/>
    </row>
    <row r="171" spans="1:17" ht="32.25" thickBot="1" x14ac:dyDescent="0.3">
      <c r="A171" s="613"/>
      <c r="B171" s="165" t="s">
        <v>11</v>
      </c>
      <c r="C171" s="166" t="s">
        <v>12</v>
      </c>
      <c r="D171" s="167" t="s">
        <v>13</v>
      </c>
      <c r="E171" s="166" t="s">
        <v>14</v>
      </c>
      <c r="F171" s="489"/>
      <c r="G171" s="491"/>
      <c r="H171" s="168" t="s">
        <v>15</v>
      </c>
      <c r="I171" s="168" t="s">
        <v>16</v>
      </c>
      <c r="J171" s="168" t="s">
        <v>17</v>
      </c>
      <c r="K171" s="168" t="s">
        <v>18</v>
      </c>
      <c r="L171" s="169" t="s">
        <v>19</v>
      </c>
      <c r="M171" s="494"/>
      <c r="N171" s="166" t="s">
        <v>20</v>
      </c>
      <c r="O171" s="170" t="s">
        <v>20</v>
      </c>
      <c r="P171" s="50"/>
    </row>
    <row r="172" spans="1:17" ht="16.5" thickBot="1" x14ac:dyDescent="0.3">
      <c r="A172" s="171" t="s">
        <v>24</v>
      </c>
      <c r="B172" s="79">
        <f t="shared" ref="B172:O172" si="24">B147+B166</f>
        <v>321</v>
      </c>
      <c r="C172" s="79">
        <f t="shared" si="24"/>
        <v>307</v>
      </c>
      <c r="D172" s="79">
        <f t="shared" si="24"/>
        <v>297</v>
      </c>
      <c r="E172" s="79">
        <f t="shared" si="24"/>
        <v>149</v>
      </c>
      <c r="F172" s="79">
        <f t="shared" si="24"/>
        <v>1037</v>
      </c>
      <c r="G172" s="79">
        <f t="shared" si="24"/>
        <v>2034</v>
      </c>
      <c r="H172" s="79">
        <f t="shared" si="24"/>
        <v>77</v>
      </c>
      <c r="I172" s="79">
        <f t="shared" si="24"/>
        <v>85</v>
      </c>
      <c r="J172" s="79">
        <f t="shared" si="24"/>
        <v>0</v>
      </c>
      <c r="K172" s="79">
        <f t="shared" si="24"/>
        <v>0</v>
      </c>
      <c r="L172" s="79">
        <f t="shared" si="24"/>
        <v>170</v>
      </c>
      <c r="M172" s="79">
        <f t="shared" si="24"/>
        <v>1050</v>
      </c>
      <c r="N172" s="79">
        <f t="shared" si="24"/>
        <v>942</v>
      </c>
      <c r="O172" s="79">
        <f t="shared" si="24"/>
        <v>980</v>
      </c>
      <c r="P172" s="457">
        <f>B172+C172+D172+E172+F172+G172</f>
        <v>4145</v>
      </c>
    </row>
    <row r="173" spans="1:17" ht="18" customHeight="1" x14ac:dyDescent="0.25">
      <c r="A173" s="39"/>
      <c r="B173" s="39"/>
      <c r="C173" s="39"/>
      <c r="D173" s="39"/>
      <c r="E173" s="39"/>
      <c r="F173" s="203"/>
      <c r="G173" s="66"/>
      <c r="H173" s="203"/>
      <c r="I173" s="203"/>
      <c r="J173" s="204"/>
      <c r="K173" s="204"/>
      <c r="L173" s="204"/>
      <c r="M173" s="80"/>
      <c r="N173" s="80"/>
      <c r="O173" s="80"/>
      <c r="P173" s="51"/>
    </row>
    <row r="174" spans="1:17" ht="21" customHeight="1" x14ac:dyDescent="0.25">
      <c r="A174" s="532" t="s">
        <v>32</v>
      </c>
      <c r="B174" s="532"/>
      <c r="C174" s="532"/>
      <c r="D174" s="532"/>
      <c r="E174" s="532"/>
      <c r="F174" s="532"/>
      <c r="G174" s="532"/>
      <c r="H174" s="532"/>
      <c r="I174" s="532"/>
      <c r="J174" s="532"/>
      <c r="K174" s="532"/>
      <c r="L174" s="532"/>
      <c r="M174" s="532"/>
      <c r="N174" s="532"/>
      <c r="O174" s="532"/>
      <c r="P174" s="51"/>
    </row>
    <row r="175" spans="1:17" ht="18" customHeight="1" x14ac:dyDescent="0.25">
      <c r="A175" s="533" t="s">
        <v>4</v>
      </c>
      <c r="B175" s="533"/>
      <c r="C175" s="533"/>
      <c r="D175" s="533"/>
      <c r="E175" s="533"/>
      <c r="F175" s="533"/>
      <c r="G175" s="533"/>
      <c r="H175" s="533"/>
      <c r="I175" s="533"/>
      <c r="J175" s="533"/>
      <c r="K175" s="533"/>
      <c r="L175" s="533"/>
      <c r="M175" s="533"/>
      <c r="N175" s="533"/>
      <c r="O175" s="533"/>
      <c r="P175" s="51"/>
      <c r="Q175" s="4"/>
    </row>
    <row r="176" spans="1:17" ht="15.75" x14ac:dyDescent="0.25">
      <c r="A176" s="534" t="s">
        <v>33</v>
      </c>
      <c r="B176" s="534"/>
      <c r="C176" s="534"/>
      <c r="D176" s="534"/>
      <c r="E176" s="534"/>
      <c r="F176" s="534"/>
      <c r="G176" s="534"/>
      <c r="H176" s="534"/>
      <c r="I176" s="534"/>
      <c r="J176" s="534"/>
      <c r="K176" s="534"/>
      <c r="L176" s="534"/>
      <c r="M176" s="534"/>
      <c r="N176" s="534"/>
      <c r="O176" s="534"/>
      <c r="P176" s="51"/>
    </row>
    <row r="177" spans="1:19" ht="16.5" thickBot="1" x14ac:dyDescent="0.3">
      <c r="A177" s="496" t="s">
        <v>103</v>
      </c>
      <c r="B177" s="496"/>
      <c r="C177" s="496"/>
      <c r="D177" s="496"/>
      <c r="E177" s="496"/>
      <c r="F177" s="91"/>
      <c r="G177" s="91"/>
      <c r="H177" s="91"/>
      <c r="I177" s="91"/>
      <c r="J177" s="91"/>
      <c r="K177" s="91"/>
      <c r="L177" s="91"/>
      <c r="M177" s="91"/>
      <c r="N177" s="91"/>
      <c r="O177" s="91"/>
      <c r="P177" s="51"/>
    </row>
    <row r="178" spans="1:19" ht="31.5" x14ac:dyDescent="0.25">
      <c r="A178" s="486" t="s">
        <v>5</v>
      </c>
      <c r="B178" s="487" t="s">
        <v>123</v>
      </c>
      <c r="C178" s="487"/>
      <c r="D178" s="487"/>
      <c r="E178" s="487"/>
      <c r="F178" s="488" t="s">
        <v>6</v>
      </c>
      <c r="G178" s="490" t="s">
        <v>83</v>
      </c>
      <c r="H178" s="492" t="s">
        <v>124</v>
      </c>
      <c r="I178" s="492"/>
      <c r="J178" s="492"/>
      <c r="K178" s="492"/>
      <c r="L178" s="493"/>
      <c r="M178" s="494" t="s">
        <v>8</v>
      </c>
      <c r="N178" s="205" t="s">
        <v>9</v>
      </c>
      <c r="O178" s="206" t="s">
        <v>10</v>
      </c>
      <c r="P178" s="50"/>
    </row>
    <row r="179" spans="1:19" ht="32.25" thickBot="1" x14ac:dyDescent="0.3">
      <c r="A179" s="486"/>
      <c r="B179" s="207" t="s">
        <v>11</v>
      </c>
      <c r="C179" s="208" t="s">
        <v>12</v>
      </c>
      <c r="D179" s="208" t="s">
        <v>13</v>
      </c>
      <c r="E179" s="208" t="s">
        <v>14</v>
      </c>
      <c r="F179" s="623"/>
      <c r="G179" s="491"/>
      <c r="H179" s="209" t="s">
        <v>15</v>
      </c>
      <c r="I179" s="209" t="s">
        <v>16</v>
      </c>
      <c r="J179" s="209" t="s">
        <v>17</v>
      </c>
      <c r="K179" s="210" t="s">
        <v>18</v>
      </c>
      <c r="L179" s="211" t="s">
        <v>19</v>
      </c>
      <c r="M179" s="624"/>
      <c r="N179" s="208" t="s">
        <v>20</v>
      </c>
      <c r="O179" s="212" t="s">
        <v>20</v>
      </c>
      <c r="P179" s="50"/>
    </row>
    <row r="180" spans="1:19" ht="15.75" x14ac:dyDescent="0.25">
      <c r="A180" s="62" t="s">
        <v>34</v>
      </c>
      <c r="B180" s="71"/>
      <c r="C180" s="76"/>
      <c r="D180" s="69"/>
      <c r="E180" s="69"/>
      <c r="F180" s="126"/>
      <c r="G180" s="126">
        <v>90</v>
      </c>
      <c r="H180" s="76"/>
      <c r="I180" s="76"/>
      <c r="J180" s="76"/>
      <c r="K180" s="71"/>
      <c r="L180" s="89"/>
      <c r="M180" s="71"/>
      <c r="N180" s="174"/>
      <c r="O180" s="155">
        <v>17</v>
      </c>
      <c r="P180" s="50"/>
    </row>
    <row r="181" spans="1:19" ht="15.75" x14ac:dyDescent="0.25">
      <c r="A181" s="62" t="s">
        <v>22</v>
      </c>
      <c r="B181" s="213"/>
      <c r="C181" s="214"/>
      <c r="D181" s="73">
        <v>29</v>
      </c>
      <c r="E181" s="73"/>
      <c r="F181" s="215">
        <v>7</v>
      </c>
      <c r="G181" s="126">
        <v>13</v>
      </c>
      <c r="H181" s="214"/>
      <c r="I181" s="214"/>
      <c r="J181" s="214"/>
      <c r="K181" s="216"/>
      <c r="L181" s="217"/>
      <c r="M181" s="216"/>
      <c r="N181" s="218">
        <v>27</v>
      </c>
      <c r="O181" s="155">
        <v>15</v>
      </c>
      <c r="P181" s="50"/>
    </row>
    <row r="182" spans="1:19" ht="16.5" thickBot="1" x14ac:dyDescent="0.3">
      <c r="A182" s="219" t="s">
        <v>25</v>
      </c>
      <c r="B182" s="186"/>
      <c r="C182" s="187"/>
      <c r="D182" s="133"/>
      <c r="E182" s="133"/>
      <c r="F182" s="220">
        <v>4</v>
      </c>
      <c r="G182" s="153">
        <v>13</v>
      </c>
      <c r="H182" s="187"/>
      <c r="I182" s="187"/>
      <c r="J182" s="187"/>
      <c r="K182" s="186"/>
      <c r="L182" s="188"/>
      <c r="M182" s="186"/>
      <c r="N182" s="221"/>
      <c r="O182" s="184">
        <v>3</v>
      </c>
      <c r="P182" s="50"/>
    </row>
    <row r="183" spans="1:19" ht="16.5" thickBot="1" x14ac:dyDescent="0.3">
      <c r="A183" s="64" t="s">
        <v>24</v>
      </c>
      <c r="B183" s="161">
        <f>SUM(B180:B182)</f>
        <v>0</v>
      </c>
      <c r="C183" s="161">
        <f t="shared" ref="C183:O183" si="25">SUM(C180:C182)</f>
        <v>0</v>
      </c>
      <c r="D183" s="161">
        <f t="shared" si="25"/>
        <v>29</v>
      </c>
      <c r="E183" s="161">
        <f t="shared" si="25"/>
        <v>0</v>
      </c>
      <c r="F183" s="161">
        <f t="shared" si="25"/>
        <v>11</v>
      </c>
      <c r="G183" s="161">
        <f>SUM(G180:G182)</f>
        <v>116</v>
      </c>
      <c r="H183" s="161">
        <f t="shared" si="25"/>
        <v>0</v>
      </c>
      <c r="I183" s="161">
        <f t="shared" si="25"/>
        <v>0</v>
      </c>
      <c r="J183" s="161">
        <f t="shared" si="25"/>
        <v>0</v>
      </c>
      <c r="K183" s="161">
        <f t="shared" si="25"/>
        <v>0</v>
      </c>
      <c r="L183" s="161">
        <f t="shared" si="25"/>
        <v>0</v>
      </c>
      <c r="M183" s="161">
        <f t="shared" si="25"/>
        <v>0</v>
      </c>
      <c r="N183" s="161">
        <f t="shared" si="25"/>
        <v>27</v>
      </c>
      <c r="O183" s="161">
        <f t="shared" si="25"/>
        <v>35</v>
      </c>
      <c r="P183" s="459">
        <f>B183+C183+D183+E183+F183+G183</f>
        <v>156</v>
      </c>
    </row>
    <row r="184" spans="1:19" ht="15.75" x14ac:dyDescent="0.25">
      <c r="A184" s="222"/>
      <c r="B184" s="191"/>
      <c r="C184" s="191"/>
      <c r="D184" s="192"/>
      <c r="E184" s="192"/>
      <c r="F184" s="192"/>
      <c r="G184" s="45"/>
      <c r="H184" s="191"/>
      <c r="I184" s="191"/>
      <c r="J184" s="191"/>
      <c r="K184" s="191"/>
      <c r="L184" s="191"/>
      <c r="M184" s="191"/>
      <c r="N184" s="223"/>
      <c r="O184" s="223"/>
      <c r="P184" s="50"/>
    </row>
    <row r="185" spans="1:19" ht="15.75" x14ac:dyDescent="0.25">
      <c r="A185" s="530" t="s">
        <v>35</v>
      </c>
      <c r="B185" s="530"/>
      <c r="C185" s="530"/>
      <c r="D185" s="530"/>
      <c r="E185" s="530"/>
      <c r="F185" s="530"/>
      <c r="G185" s="530"/>
      <c r="H185" s="530"/>
      <c r="I185" s="530"/>
      <c r="J185" s="530"/>
      <c r="K185" s="530"/>
      <c r="L185" s="530"/>
      <c r="M185" s="530"/>
      <c r="N185" s="530"/>
      <c r="O185" s="530"/>
      <c r="P185" s="224"/>
    </row>
    <row r="186" spans="1:19" ht="15.75" x14ac:dyDescent="0.25">
      <c r="A186" s="533" t="s">
        <v>4</v>
      </c>
      <c r="B186" s="533"/>
      <c r="C186" s="533"/>
      <c r="D186" s="533"/>
      <c r="E186" s="533"/>
      <c r="F186" s="533"/>
      <c r="G186" s="533"/>
      <c r="H186" s="533"/>
      <c r="I186" s="533"/>
      <c r="J186" s="533"/>
      <c r="K186" s="533"/>
      <c r="L186" s="533"/>
      <c r="M186" s="533"/>
      <c r="N186" s="533"/>
      <c r="O186" s="533"/>
      <c r="P186" s="40"/>
      <c r="Q186" s="4"/>
    </row>
    <row r="187" spans="1:19" ht="15.75" customHeight="1" thickBot="1" x14ac:dyDescent="0.3">
      <c r="A187" s="496" t="s">
        <v>103</v>
      </c>
      <c r="B187" s="496"/>
      <c r="C187" s="496"/>
      <c r="D187" s="496"/>
      <c r="E187" s="496"/>
      <c r="F187" s="496"/>
      <c r="G187" s="496"/>
      <c r="H187" s="496"/>
      <c r="I187" s="496"/>
      <c r="J187" s="496"/>
      <c r="K187" s="496"/>
      <c r="L187" s="496"/>
      <c r="M187" s="496"/>
      <c r="N187" s="496"/>
      <c r="O187" s="496"/>
      <c r="P187" s="39"/>
      <c r="Q187" s="10"/>
      <c r="R187" s="10"/>
      <c r="S187" s="10"/>
    </row>
    <row r="188" spans="1:19" ht="31.5" x14ac:dyDescent="0.25">
      <c r="A188" s="523" t="s">
        <v>5</v>
      </c>
      <c r="B188" s="524" t="s">
        <v>123</v>
      </c>
      <c r="C188" s="524"/>
      <c r="D188" s="524"/>
      <c r="E188" s="524"/>
      <c r="F188" s="564" t="s">
        <v>6</v>
      </c>
      <c r="G188" s="490" t="s">
        <v>83</v>
      </c>
      <c r="H188" s="544" t="s">
        <v>124</v>
      </c>
      <c r="I188" s="544"/>
      <c r="J188" s="544"/>
      <c r="K188" s="544"/>
      <c r="L188" s="545"/>
      <c r="M188" s="535" t="s">
        <v>8</v>
      </c>
      <c r="N188" s="92" t="s">
        <v>9</v>
      </c>
      <c r="O188" s="149" t="s">
        <v>10</v>
      </c>
      <c r="P188" s="50"/>
    </row>
    <row r="189" spans="1:19" ht="32.25" thickBot="1" x14ac:dyDescent="0.3">
      <c r="A189" s="523"/>
      <c r="B189" s="94" t="s">
        <v>11</v>
      </c>
      <c r="C189" s="95" t="s">
        <v>12</v>
      </c>
      <c r="D189" s="95" t="s">
        <v>13</v>
      </c>
      <c r="E189" s="95" t="s">
        <v>14</v>
      </c>
      <c r="F189" s="565"/>
      <c r="G189" s="491"/>
      <c r="H189" s="96" t="s">
        <v>15</v>
      </c>
      <c r="I189" s="96" t="s">
        <v>16</v>
      </c>
      <c r="J189" s="96" t="s">
        <v>17</v>
      </c>
      <c r="K189" s="97" t="s">
        <v>18</v>
      </c>
      <c r="L189" s="98" t="s">
        <v>19</v>
      </c>
      <c r="M189" s="536"/>
      <c r="N189" s="95" t="s">
        <v>20</v>
      </c>
      <c r="O189" s="99" t="s">
        <v>20</v>
      </c>
      <c r="P189" s="50"/>
    </row>
    <row r="190" spans="1:19" ht="15.75" x14ac:dyDescent="0.25">
      <c r="A190" s="62" t="s">
        <v>22</v>
      </c>
      <c r="B190" s="213">
        <v>57</v>
      </c>
      <c r="C190" s="214">
        <v>53</v>
      </c>
      <c r="D190" s="73">
        <v>34</v>
      </c>
      <c r="E190" s="73">
        <v>17</v>
      </c>
      <c r="F190" s="215">
        <v>41</v>
      </c>
      <c r="G190" s="126">
        <v>52</v>
      </c>
      <c r="H190" s="214"/>
      <c r="I190" s="214"/>
      <c r="J190" s="214"/>
      <c r="K190" s="216"/>
      <c r="L190" s="217"/>
      <c r="M190" s="216">
        <v>91</v>
      </c>
      <c r="N190" s="218">
        <v>113</v>
      </c>
      <c r="O190" s="155">
        <v>60</v>
      </c>
      <c r="P190" s="52"/>
    </row>
    <row r="191" spans="1:19" ht="16.5" thickBot="1" x14ac:dyDescent="0.3">
      <c r="A191" s="219" t="s">
        <v>36</v>
      </c>
      <c r="B191" s="186"/>
      <c r="C191" s="187"/>
      <c r="D191" s="133"/>
      <c r="E191" s="133"/>
      <c r="F191" s="220">
        <v>21</v>
      </c>
      <c r="G191" s="153">
        <v>7</v>
      </c>
      <c r="H191" s="187"/>
      <c r="I191" s="187"/>
      <c r="J191" s="187"/>
      <c r="K191" s="186"/>
      <c r="L191" s="188"/>
      <c r="M191" s="186">
        <v>90</v>
      </c>
      <c r="N191" s="221">
        <v>26</v>
      </c>
      <c r="O191" s="184">
        <v>33</v>
      </c>
      <c r="P191" s="52"/>
    </row>
    <row r="192" spans="1:19" ht="16.5" thickBot="1" x14ac:dyDescent="0.3">
      <c r="A192" s="64" t="s">
        <v>24</v>
      </c>
      <c r="B192" s="161">
        <f>SUM(B190:B191)</f>
        <v>57</v>
      </c>
      <c r="C192" s="161">
        <f t="shared" ref="C192:O192" si="26">SUM(C190:C191)</f>
        <v>53</v>
      </c>
      <c r="D192" s="161">
        <f t="shared" si="26"/>
        <v>34</v>
      </c>
      <c r="E192" s="161">
        <f t="shared" si="26"/>
        <v>17</v>
      </c>
      <c r="F192" s="161">
        <f t="shared" si="26"/>
        <v>62</v>
      </c>
      <c r="G192" s="161">
        <f t="shared" si="26"/>
        <v>59</v>
      </c>
      <c r="H192" s="161">
        <f t="shared" si="26"/>
        <v>0</v>
      </c>
      <c r="I192" s="161">
        <f t="shared" si="26"/>
        <v>0</v>
      </c>
      <c r="J192" s="161">
        <f t="shared" si="26"/>
        <v>0</v>
      </c>
      <c r="K192" s="161">
        <f t="shared" si="26"/>
        <v>0</v>
      </c>
      <c r="L192" s="161">
        <f t="shared" si="26"/>
        <v>0</v>
      </c>
      <c r="M192" s="161">
        <f t="shared" si="26"/>
        <v>181</v>
      </c>
      <c r="N192" s="161">
        <f t="shared" si="26"/>
        <v>139</v>
      </c>
      <c r="O192" s="161">
        <f t="shared" si="26"/>
        <v>93</v>
      </c>
      <c r="P192" s="52"/>
      <c r="Q192" s="32">
        <f>B192+C192+D192+E192+F192+G192</f>
        <v>282</v>
      </c>
    </row>
    <row r="193" spans="1:17" ht="15.75" x14ac:dyDescent="0.25">
      <c r="A193" s="225"/>
      <c r="B193" s="226"/>
      <c r="C193" s="226"/>
      <c r="D193" s="226"/>
      <c r="E193" s="226"/>
      <c r="F193" s="225"/>
      <c r="G193" s="227"/>
      <c r="H193" s="222"/>
      <c r="I193" s="222"/>
      <c r="J193" s="222"/>
      <c r="K193" s="228"/>
      <c r="L193" s="228"/>
      <c r="M193" s="225"/>
      <c r="N193" s="226"/>
      <c r="O193" s="226"/>
      <c r="P193" s="52"/>
    </row>
    <row r="194" spans="1:17" ht="16.5" thickBot="1" x14ac:dyDescent="0.3">
      <c r="A194" s="618" t="s">
        <v>85</v>
      </c>
      <c r="B194" s="618"/>
      <c r="C194" s="618"/>
      <c r="D194" s="618"/>
      <c r="E194" s="618"/>
      <c r="F194" s="618"/>
      <c r="G194" s="618"/>
      <c r="H194" s="618"/>
      <c r="I194" s="618"/>
      <c r="J194" s="618"/>
      <c r="K194" s="618"/>
      <c r="L194" s="91"/>
      <c r="M194" s="91"/>
      <c r="N194" s="91"/>
      <c r="O194" s="91"/>
      <c r="P194" s="52"/>
    </row>
    <row r="195" spans="1:17" ht="31.5" x14ac:dyDescent="0.25">
      <c r="A195" s="619" t="s">
        <v>5</v>
      </c>
      <c r="B195" s="620" t="s">
        <v>123</v>
      </c>
      <c r="C195" s="620"/>
      <c r="D195" s="620"/>
      <c r="E195" s="620"/>
      <c r="F195" s="621" t="s">
        <v>6</v>
      </c>
      <c r="G195" s="490" t="s">
        <v>83</v>
      </c>
      <c r="H195" s="622" t="s">
        <v>124</v>
      </c>
      <c r="I195" s="622"/>
      <c r="J195" s="622"/>
      <c r="K195" s="622"/>
      <c r="L195" s="545"/>
      <c r="M195" s="535" t="s">
        <v>8</v>
      </c>
      <c r="N195" s="92" t="s">
        <v>9</v>
      </c>
      <c r="O195" s="93" t="s">
        <v>10</v>
      </c>
      <c r="P195" s="156"/>
    </row>
    <row r="196" spans="1:17" ht="32.25" thickBot="1" x14ac:dyDescent="0.3">
      <c r="A196" s="523"/>
      <c r="B196" s="94" t="s">
        <v>11</v>
      </c>
      <c r="C196" s="95" t="s">
        <v>12</v>
      </c>
      <c r="D196" s="95" t="s">
        <v>13</v>
      </c>
      <c r="E196" s="95" t="s">
        <v>14</v>
      </c>
      <c r="F196" s="565"/>
      <c r="G196" s="491"/>
      <c r="H196" s="96" t="s">
        <v>15</v>
      </c>
      <c r="I196" s="96" t="s">
        <v>16</v>
      </c>
      <c r="J196" s="96" t="s">
        <v>17</v>
      </c>
      <c r="K196" s="97" t="s">
        <v>18</v>
      </c>
      <c r="L196" s="98" t="s">
        <v>19</v>
      </c>
      <c r="M196" s="536"/>
      <c r="N196" s="95" t="s">
        <v>20</v>
      </c>
      <c r="O196" s="99" t="s">
        <v>20</v>
      </c>
      <c r="P196" s="50"/>
    </row>
    <row r="197" spans="1:17" ht="15.75" x14ac:dyDescent="0.25">
      <c r="A197" s="62" t="s">
        <v>22</v>
      </c>
      <c r="B197" s="69"/>
      <c r="C197" s="69"/>
      <c r="D197" s="69"/>
      <c r="E197" s="69"/>
      <c r="F197" s="215">
        <v>41</v>
      </c>
      <c r="G197" s="126">
        <v>52</v>
      </c>
      <c r="H197" s="69"/>
      <c r="I197" s="69"/>
      <c r="J197" s="69"/>
      <c r="K197" s="77"/>
      <c r="L197" s="109"/>
      <c r="M197" s="216">
        <v>91</v>
      </c>
      <c r="N197" s="69">
        <v>42</v>
      </c>
      <c r="O197" s="78">
        <v>27</v>
      </c>
      <c r="P197" s="50"/>
    </row>
    <row r="198" spans="1:17" ht="16.5" thickBot="1" x14ac:dyDescent="0.3">
      <c r="A198" s="62" t="s">
        <v>29</v>
      </c>
      <c r="B198" s="69"/>
      <c r="C198" s="69"/>
      <c r="D198" s="69"/>
      <c r="E198" s="69"/>
      <c r="F198" s="220">
        <v>21</v>
      </c>
      <c r="G198" s="153">
        <v>7</v>
      </c>
      <c r="H198" s="69"/>
      <c r="I198" s="69"/>
      <c r="J198" s="69"/>
      <c r="K198" s="77"/>
      <c r="L198" s="109"/>
      <c r="M198" s="186">
        <v>90</v>
      </c>
      <c r="N198" s="69">
        <v>42</v>
      </c>
      <c r="O198" s="78">
        <v>27</v>
      </c>
      <c r="P198" s="50"/>
    </row>
    <row r="199" spans="1:17" ht="16.5" thickBot="1" x14ac:dyDescent="0.3">
      <c r="A199" s="64" t="s">
        <v>24</v>
      </c>
      <c r="B199" s="79">
        <f>SUM(B197:B198)</f>
        <v>0</v>
      </c>
      <c r="C199" s="79">
        <f t="shared" ref="C199:O199" si="27">SUM(C197:C198)</f>
        <v>0</v>
      </c>
      <c r="D199" s="79">
        <f t="shared" si="27"/>
        <v>0</v>
      </c>
      <c r="E199" s="79">
        <f t="shared" si="27"/>
        <v>0</v>
      </c>
      <c r="F199" s="79">
        <f t="shared" si="27"/>
        <v>62</v>
      </c>
      <c r="G199" s="79">
        <f t="shared" si="27"/>
        <v>59</v>
      </c>
      <c r="H199" s="79">
        <f t="shared" si="27"/>
        <v>0</v>
      </c>
      <c r="I199" s="79">
        <f t="shared" si="27"/>
        <v>0</v>
      </c>
      <c r="J199" s="79">
        <f t="shared" si="27"/>
        <v>0</v>
      </c>
      <c r="K199" s="79">
        <f t="shared" si="27"/>
        <v>0</v>
      </c>
      <c r="L199" s="79">
        <f t="shared" si="27"/>
        <v>0</v>
      </c>
      <c r="M199" s="79">
        <f t="shared" si="27"/>
        <v>181</v>
      </c>
      <c r="N199" s="79">
        <f t="shared" si="27"/>
        <v>84</v>
      </c>
      <c r="O199" s="79">
        <f t="shared" si="27"/>
        <v>54</v>
      </c>
      <c r="P199" s="65"/>
      <c r="Q199">
        <f>B199+C199+D199+E199+F199+G199</f>
        <v>121</v>
      </c>
    </row>
    <row r="200" spans="1:17" ht="15.75" x14ac:dyDescent="0.25">
      <c r="A200" s="229"/>
      <c r="B200" s="229"/>
      <c r="C200" s="229"/>
      <c r="D200" s="229"/>
      <c r="E200" s="229"/>
      <c r="F200" s="229"/>
      <c r="G200" s="66"/>
      <c r="H200" s="229"/>
      <c r="I200" s="229"/>
      <c r="J200" s="229"/>
      <c r="K200" s="229"/>
      <c r="L200" s="229"/>
      <c r="M200" s="229"/>
      <c r="N200" s="229"/>
      <c r="O200" s="229"/>
      <c r="P200" s="50"/>
    </row>
    <row r="201" spans="1:17" ht="16.5" thickBot="1" x14ac:dyDescent="0.3">
      <c r="A201" s="496" t="s">
        <v>86</v>
      </c>
      <c r="B201" s="496"/>
      <c r="C201" s="496"/>
      <c r="D201" s="496"/>
      <c r="E201" s="496"/>
      <c r="F201" s="91"/>
      <c r="G201" s="91"/>
      <c r="H201" s="91"/>
      <c r="I201" s="91"/>
      <c r="J201" s="91"/>
      <c r="K201" s="91"/>
      <c r="L201" s="91"/>
      <c r="M201" s="91"/>
      <c r="N201" s="91"/>
      <c r="O201" s="91"/>
      <c r="P201" s="50"/>
    </row>
    <row r="202" spans="1:17" ht="31.5" x14ac:dyDescent="0.25">
      <c r="A202" s="523" t="s">
        <v>5</v>
      </c>
      <c r="B202" s="524" t="s">
        <v>123</v>
      </c>
      <c r="C202" s="524"/>
      <c r="D202" s="524"/>
      <c r="E202" s="524"/>
      <c r="F202" s="564" t="s">
        <v>6</v>
      </c>
      <c r="G202" s="490" t="s">
        <v>83</v>
      </c>
      <c r="H202" s="544" t="s">
        <v>124</v>
      </c>
      <c r="I202" s="544"/>
      <c r="J202" s="544"/>
      <c r="K202" s="544"/>
      <c r="L202" s="545"/>
      <c r="M202" s="535" t="s">
        <v>8</v>
      </c>
      <c r="N202" s="92" t="s">
        <v>9</v>
      </c>
      <c r="O202" s="149" t="s">
        <v>10</v>
      </c>
      <c r="P202" s="50"/>
    </row>
    <row r="203" spans="1:17" ht="32.25" thickBot="1" x14ac:dyDescent="0.3">
      <c r="A203" s="523"/>
      <c r="B203" s="94" t="s">
        <v>11</v>
      </c>
      <c r="C203" s="95" t="s">
        <v>12</v>
      </c>
      <c r="D203" s="95" t="s">
        <v>13</v>
      </c>
      <c r="E203" s="95" t="s">
        <v>14</v>
      </c>
      <c r="F203" s="565"/>
      <c r="G203" s="491"/>
      <c r="H203" s="96" t="s">
        <v>15</v>
      </c>
      <c r="I203" s="96" t="s">
        <v>16</v>
      </c>
      <c r="J203" s="150" t="s">
        <v>17</v>
      </c>
      <c r="K203" s="97" t="s">
        <v>18</v>
      </c>
      <c r="L203" s="98" t="s">
        <v>19</v>
      </c>
      <c r="M203" s="536"/>
      <c r="N203" s="95" t="s">
        <v>20</v>
      </c>
      <c r="O203" s="99" t="s">
        <v>20</v>
      </c>
      <c r="P203" s="50"/>
    </row>
    <row r="204" spans="1:17" ht="15.75" x14ac:dyDescent="0.25">
      <c r="A204" s="62" t="s">
        <v>22</v>
      </c>
      <c r="B204" s="71"/>
      <c r="C204" s="76"/>
      <c r="D204" s="69">
        <v>37</v>
      </c>
      <c r="E204" s="69"/>
      <c r="F204" s="230">
        <v>41</v>
      </c>
      <c r="G204" s="69">
        <v>129</v>
      </c>
      <c r="H204" s="71"/>
      <c r="I204" s="76"/>
      <c r="J204" s="76"/>
      <c r="K204" s="71"/>
      <c r="L204" s="108"/>
      <c r="M204" s="71">
        <v>95</v>
      </c>
      <c r="N204" s="218">
        <v>7</v>
      </c>
      <c r="O204" s="231">
        <v>43</v>
      </c>
      <c r="P204" s="50"/>
    </row>
    <row r="205" spans="1:17" ht="16.5" thickBot="1" x14ac:dyDescent="0.3">
      <c r="A205" s="219" t="s">
        <v>29</v>
      </c>
      <c r="B205" s="186">
        <v>16</v>
      </c>
      <c r="C205" s="187"/>
      <c r="D205" s="133"/>
      <c r="E205" s="133"/>
      <c r="F205" s="132">
        <v>40</v>
      </c>
      <c r="G205" s="133">
        <v>95</v>
      </c>
      <c r="H205" s="186"/>
      <c r="I205" s="187"/>
      <c r="J205" s="187"/>
      <c r="K205" s="186"/>
      <c r="L205" s="232"/>
      <c r="M205" s="186">
        <v>54</v>
      </c>
      <c r="N205" s="221">
        <v>13</v>
      </c>
      <c r="O205" s="160">
        <v>23</v>
      </c>
      <c r="P205" s="50"/>
    </row>
    <row r="206" spans="1:17" ht="16.5" thickBot="1" x14ac:dyDescent="0.3">
      <c r="A206" s="64" t="s">
        <v>24</v>
      </c>
      <c r="B206" s="161">
        <f>SUM(B204:B205)</f>
        <v>16</v>
      </c>
      <c r="C206" s="161">
        <f t="shared" ref="C206:O206" si="28">SUM(C204:C205)</f>
        <v>0</v>
      </c>
      <c r="D206" s="161">
        <f t="shared" si="28"/>
        <v>37</v>
      </c>
      <c r="E206" s="161">
        <f t="shared" si="28"/>
        <v>0</v>
      </c>
      <c r="F206" s="161">
        <f t="shared" si="28"/>
        <v>81</v>
      </c>
      <c r="G206" s="161">
        <f t="shared" si="28"/>
        <v>224</v>
      </c>
      <c r="H206" s="161">
        <f t="shared" si="28"/>
        <v>0</v>
      </c>
      <c r="I206" s="161">
        <f t="shared" si="28"/>
        <v>0</v>
      </c>
      <c r="J206" s="161">
        <f t="shared" si="28"/>
        <v>0</v>
      </c>
      <c r="K206" s="161">
        <f t="shared" si="28"/>
        <v>0</v>
      </c>
      <c r="L206" s="161">
        <f t="shared" si="28"/>
        <v>0</v>
      </c>
      <c r="M206" s="161">
        <f t="shared" si="28"/>
        <v>149</v>
      </c>
      <c r="N206" s="161">
        <f t="shared" si="28"/>
        <v>20</v>
      </c>
      <c r="O206" s="161">
        <f t="shared" si="28"/>
        <v>66</v>
      </c>
      <c r="P206" s="65"/>
      <c r="Q206">
        <f>B206+C206+D206+E206+F206+G206</f>
        <v>358</v>
      </c>
    </row>
    <row r="207" spans="1:17" ht="15.75" x14ac:dyDescent="0.25">
      <c r="A207" s="233"/>
      <c r="B207" s="233"/>
      <c r="C207" s="233"/>
      <c r="D207" s="233"/>
      <c r="E207" s="233"/>
      <c r="F207" s="233"/>
      <c r="G207" s="234"/>
      <c r="H207" s="233"/>
      <c r="I207" s="233"/>
      <c r="J207" s="233"/>
      <c r="K207" s="233"/>
      <c r="L207" s="233"/>
      <c r="M207" s="233"/>
      <c r="N207" s="233"/>
      <c r="O207" s="233"/>
      <c r="P207" s="50"/>
    </row>
    <row r="208" spans="1:17" ht="16.5" thickBot="1" x14ac:dyDescent="0.3">
      <c r="A208" s="496" t="s">
        <v>104</v>
      </c>
      <c r="B208" s="496"/>
      <c r="C208" s="496"/>
      <c r="D208" s="496"/>
      <c r="E208" s="496"/>
      <c r="F208" s="496"/>
      <c r="G208" s="496"/>
      <c r="H208" s="496"/>
      <c r="I208" s="496"/>
      <c r="J208" s="496"/>
      <c r="K208" s="496"/>
      <c r="L208" s="120"/>
      <c r="M208" s="120"/>
      <c r="N208" s="120"/>
      <c r="O208" s="120"/>
      <c r="P208" s="50"/>
      <c r="Q208" s="3"/>
    </row>
    <row r="209" spans="1:18" ht="31.5" x14ac:dyDescent="0.25">
      <c r="A209" s="523" t="s">
        <v>5</v>
      </c>
      <c r="B209" s="524" t="s">
        <v>123</v>
      </c>
      <c r="C209" s="524"/>
      <c r="D209" s="524"/>
      <c r="E209" s="524"/>
      <c r="F209" s="564" t="s">
        <v>6</v>
      </c>
      <c r="G209" s="490" t="s">
        <v>83</v>
      </c>
      <c r="H209" s="544" t="s">
        <v>124</v>
      </c>
      <c r="I209" s="544"/>
      <c r="J209" s="544"/>
      <c r="K209" s="544"/>
      <c r="L209" s="545"/>
      <c r="M209" s="535" t="s">
        <v>8</v>
      </c>
      <c r="N209" s="92" t="s">
        <v>9</v>
      </c>
      <c r="O209" s="93" t="s">
        <v>10</v>
      </c>
      <c r="P209" s="50"/>
    </row>
    <row r="210" spans="1:18" ht="32.25" thickBot="1" x14ac:dyDescent="0.3">
      <c r="A210" s="523"/>
      <c r="B210" s="94" t="s">
        <v>11</v>
      </c>
      <c r="C210" s="95" t="s">
        <v>12</v>
      </c>
      <c r="D210" s="95" t="s">
        <v>13</v>
      </c>
      <c r="E210" s="95" t="s">
        <v>14</v>
      </c>
      <c r="F210" s="565"/>
      <c r="G210" s="491"/>
      <c r="H210" s="96" t="s">
        <v>15</v>
      </c>
      <c r="I210" s="96" t="s">
        <v>16</v>
      </c>
      <c r="J210" s="96" t="s">
        <v>17</v>
      </c>
      <c r="K210" s="97" t="s">
        <v>18</v>
      </c>
      <c r="L210" s="98" t="s">
        <v>19</v>
      </c>
      <c r="M210" s="536"/>
      <c r="N210" s="95" t="s">
        <v>20</v>
      </c>
      <c r="O210" s="99" t="s">
        <v>20</v>
      </c>
      <c r="P210" s="50"/>
    </row>
    <row r="211" spans="1:18" ht="16.5" thickBot="1" x14ac:dyDescent="0.3">
      <c r="A211" s="62" t="s">
        <v>22</v>
      </c>
      <c r="B211" s="69"/>
      <c r="C211" s="69"/>
      <c r="D211" s="69">
        <v>95</v>
      </c>
      <c r="E211" s="69">
        <v>5</v>
      </c>
      <c r="F211" s="69">
        <v>17</v>
      </c>
      <c r="G211" s="69">
        <v>35</v>
      </c>
      <c r="H211" s="69"/>
      <c r="I211" s="69"/>
      <c r="J211" s="69"/>
      <c r="K211" s="69"/>
      <c r="L211" s="89"/>
      <c r="M211" s="71">
        <v>12</v>
      </c>
      <c r="N211" s="76">
        <v>38</v>
      </c>
      <c r="O211" s="72">
        <v>32</v>
      </c>
      <c r="P211" s="50"/>
    </row>
    <row r="212" spans="1:18" ht="16.5" thickBot="1" x14ac:dyDescent="0.3">
      <c r="A212" s="64" t="s">
        <v>24</v>
      </c>
      <c r="B212" s="161">
        <f>SUM(B211)</f>
        <v>0</v>
      </c>
      <c r="C212" s="161">
        <f t="shared" ref="C212:O212" si="29">SUM(C211)</f>
        <v>0</v>
      </c>
      <c r="D212" s="161">
        <f t="shared" si="29"/>
        <v>95</v>
      </c>
      <c r="E212" s="161">
        <f t="shared" si="29"/>
        <v>5</v>
      </c>
      <c r="F212" s="161">
        <f t="shared" si="29"/>
        <v>17</v>
      </c>
      <c r="G212" s="161">
        <f t="shared" si="29"/>
        <v>35</v>
      </c>
      <c r="H212" s="161">
        <f t="shared" si="29"/>
        <v>0</v>
      </c>
      <c r="I212" s="161">
        <f t="shared" si="29"/>
        <v>0</v>
      </c>
      <c r="J212" s="161">
        <f t="shared" si="29"/>
        <v>0</v>
      </c>
      <c r="K212" s="161">
        <f t="shared" si="29"/>
        <v>0</v>
      </c>
      <c r="L212" s="161">
        <f t="shared" si="29"/>
        <v>0</v>
      </c>
      <c r="M212" s="161">
        <f t="shared" si="29"/>
        <v>12</v>
      </c>
      <c r="N212" s="161">
        <f t="shared" si="29"/>
        <v>38</v>
      </c>
      <c r="O212" s="161">
        <f t="shared" si="29"/>
        <v>32</v>
      </c>
      <c r="P212" s="50"/>
      <c r="Q212">
        <f>B212+C212+D212+E212+F212+G212</f>
        <v>152</v>
      </c>
    </row>
    <row r="213" spans="1:18" ht="15.75" x14ac:dyDescent="0.25">
      <c r="A213" s="50"/>
      <c r="B213" s="235"/>
      <c r="C213" s="235"/>
      <c r="D213" s="235"/>
      <c r="E213" s="235"/>
      <c r="F213" s="50"/>
      <c r="G213" s="42"/>
      <c r="H213" s="50"/>
      <c r="I213" s="50"/>
      <c r="J213" s="50"/>
      <c r="K213" s="50"/>
      <c r="L213" s="50"/>
      <c r="M213" s="50"/>
      <c r="N213" s="50"/>
      <c r="O213" s="50"/>
      <c r="P213" s="50"/>
    </row>
    <row r="214" spans="1:18" ht="16.5" thickBot="1" x14ac:dyDescent="0.3">
      <c r="A214" s="529" t="s">
        <v>105</v>
      </c>
      <c r="B214" s="529"/>
      <c r="C214" s="529"/>
      <c r="D214" s="529"/>
      <c r="E214" s="529"/>
      <c r="F214" s="529"/>
      <c r="G214" s="529"/>
      <c r="H214" s="529"/>
      <c r="I214" s="529"/>
      <c r="J214" s="529"/>
      <c r="K214" s="529"/>
      <c r="L214" s="50"/>
      <c r="M214" s="50"/>
      <c r="N214" s="50"/>
      <c r="O214" s="50"/>
      <c r="P214" s="50"/>
    </row>
    <row r="215" spans="1:18" ht="31.5" x14ac:dyDescent="0.25">
      <c r="A215" s="583" t="s">
        <v>5</v>
      </c>
      <c r="B215" s="584" t="s">
        <v>123</v>
      </c>
      <c r="C215" s="584"/>
      <c r="D215" s="584"/>
      <c r="E215" s="584"/>
      <c r="F215" s="585" t="s">
        <v>6</v>
      </c>
      <c r="G215" s="490" t="s">
        <v>83</v>
      </c>
      <c r="H215" s="586" t="s">
        <v>124</v>
      </c>
      <c r="I215" s="586"/>
      <c r="J215" s="586"/>
      <c r="K215" s="586"/>
      <c r="L215" s="587"/>
      <c r="M215" s="617" t="s">
        <v>8</v>
      </c>
      <c r="N215" s="53" t="s">
        <v>9</v>
      </c>
      <c r="O215" s="54" t="s">
        <v>10</v>
      </c>
      <c r="P215" s="50"/>
    </row>
    <row r="216" spans="1:18" ht="32.25" thickBot="1" x14ac:dyDescent="0.3">
      <c r="A216" s="569"/>
      <c r="B216" s="94" t="s">
        <v>11</v>
      </c>
      <c r="C216" s="95" t="s">
        <v>12</v>
      </c>
      <c r="D216" s="95" t="s">
        <v>13</v>
      </c>
      <c r="E216" s="95" t="s">
        <v>14</v>
      </c>
      <c r="F216" s="565"/>
      <c r="G216" s="491"/>
      <c r="H216" s="96" t="s">
        <v>15</v>
      </c>
      <c r="I216" s="96" t="s">
        <v>16</v>
      </c>
      <c r="J216" s="96" t="s">
        <v>17</v>
      </c>
      <c r="K216" s="97" t="s">
        <v>18</v>
      </c>
      <c r="L216" s="98" t="s">
        <v>19</v>
      </c>
      <c r="M216" s="536"/>
      <c r="N216" s="95" t="s">
        <v>20</v>
      </c>
      <c r="O216" s="99" t="s">
        <v>20</v>
      </c>
      <c r="P216" s="50"/>
    </row>
    <row r="217" spans="1:18" ht="16.5" thickBot="1" x14ac:dyDescent="0.3">
      <c r="A217" s="104" t="s">
        <v>22</v>
      </c>
      <c r="B217" s="69"/>
      <c r="C217" s="69"/>
      <c r="D217" s="69"/>
      <c r="E217" s="69">
        <v>22</v>
      </c>
      <c r="F217" s="69"/>
      <c r="G217" s="69">
        <v>7</v>
      </c>
      <c r="H217" s="69"/>
      <c r="I217" s="69"/>
      <c r="J217" s="69"/>
      <c r="K217" s="77"/>
      <c r="L217" s="89"/>
      <c r="M217" s="71"/>
      <c r="N217" s="76">
        <v>6</v>
      </c>
      <c r="O217" s="72">
        <v>4</v>
      </c>
      <c r="P217" s="50"/>
    </row>
    <row r="218" spans="1:18" ht="16.5" thickBot="1" x14ac:dyDescent="0.3">
      <c r="A218" s="64" t="s">
        <v>24</v>
      </c>
      <c r="B218" s="161">
        <f>SUM(B217)</f>
        <v>0</v>
      </c>
      <c r="C218" s="161">
        <f t="shared" ref="C218:O218" si="30">SUM(C217)</f>
        <v>0</v>
      </c>
      <c r="D218" s="161">
        <f t="shared" si="30"/>
        <v>0</v>
      </c>
      <c r="E218" s="161">
        <f t="shared" si="30"/>
        <v>22</v>
      </c>
      <c r="F218" s="161">
        <f t="shared" si="30"/>
        <v>0</v>
      </c>
      <c r="G218" s="161">
        <f t="shared" si="30"/>
        <v>7</v>
      </c>
      <c r="H218" s="161">
        <f t="shared" si="30"/>
        <v>0</v>
      </c>
      <c r="I218" s="161">
        <f t="shared" si="30"/>
        <v>0</v>
      </c>
      <c r="J218" s="161">
        <f t="shared" si="30"/>
        <v>0</v>
      </c>
      <c r="K218" s="161">
        <f t="shared" si="30"/>
        <v>0</v>
      </c>
      <c r="L218" s="161">
        <f t="shared" si="30"/>
        <v>0</v>
      </c>
      <c r="M218" s="161">
        <f t="shared" si="30"/>
        <v>0</v>
      </c>
      <c r="N218" s="161">
        <f t="shared" si="30"/>
        <v>6</v>
      </c>
      <c r="O218" s="161">
        <f t="shared" si="30"/>
        <v>4</v>
      </c>
      <c r="P218" s="65"/>
      <c r="Q218">
        <f>B218+C218+D218+E218+F218+G218</f>
        <v>29</v>
      </c>
    </row>
    <row r="219" spans="1:18" ht="15.75" x14ac:dyDescent="0.25">
      <c r="A219" s="236"/>
      <c r="B219" s="111"/>
      <c r="C219" s="111"/>
      <c r="D219" s="111"/>
      <c r="E219" s="111"/>
      <c r="F219" s="111"/>
      <c r="G219" s="237"/>
      <c r="H219" s="114"/>
      <c r="I219" s="86"/>
      <c r="J219" s="86"/>
      <c r="K219" s="238"/>
      <c r="L219" s="36"/>
      <c r="M219" s="36"/>
      <c r="N219" s="36"/>
      <c r="O219" s="36"/>
      <c r="P219" s="50"/>
    </row>
    <row r="220" spans="1:18" ht="15.75" customHeight="1" thickBot="1" x14ac:dyDescent="0.3">
      <c r="A220" s="639" t="s">
        <v>79</v>
      </c>
      <c r="B220" s="639"/>
      <c r="C220" s="639"/>
      <c r="D220" s="639"/>
      <c r="E220" s="639"/>
      <c r="F220" s="639"/>
      <c r="G220" s="639"/>
      <c r="H220" s="639"/>
      <c r="I220" s="639"/>
      <c r="J220" s="639"/>
      <c r="K220" s="639"/>
      <c r="L220" s="639"/>
      <c r="M220" s="639"/>
      <c r="N220" s="639"/>
      <c r="O220" s="639"/>
      <c r="P220" s="50"/>
    </row>
    <row r="221" spans="1:18" ht="31.5" x14ac:dyDescent="0.25">
      <c r="A221" s="613" t="s">
        <v>5</v>
      </c>
      <c r="B221" s="614" t="s">
        <v>125</v>
      </c>
      <c r="C221" s="614"/>
      <c r="D221" s="614"/>
      <c r="E221" s="614"/>
      <c r="F221" s="488" t="s">
        <v>6</v>
      </c>
      <c r="G221" s="490" t="s">
        <v>83</v>
      </c>
      <c r="H221" s="615" t="s">
        <v>126</v>
      </c>
      <c r="I221" s="615"/>
      <c r="J221" s="615"/>
      <c r="K221" s="615"/>
      <c r="L221" s="616"/>
      <c r="M221" s="494" t="s">
        <v>31</v>
      </c>
      <c r="N221" s="163" t="s">
        <v>9</v>
      </c>
      <c r="O221" s="164" t="s">
        <v>10</v>
      </c>
      <c r="P221" s="50"/>
    </row>
    <row r="222" spans="1:18" ht="32.25" thickBot="1" x14ac:dyDescent="0.3">
      <c r="A222" s="613"/>
      <c r="B222" s="165" t="s">
        <v>11</v>
      </c>
      <c r="C222" s="166" t="s">
        <v>12</v>
      </c>
      <c r="D222" s="167" t="s">
        <v>13</v>
      </c>
      <c r="E222" s="166" t="s">
        <v>14</v>
      </c>
      <c r="F222" s="489"/>
      <c r="G222" s="491"/>
      <c r="H222" s="168" t="s">
        <v>15</v>
      </c>
      <c r="I222" s="168" t="s">
        <v>16</v>
      </c>
      <c r="J222" s="168" t="s">
        <v>17</v>
      </c>
      <c r="K222" s="168" t="s">
        <v>18</v>
      </c>
      <c r="L222" s="169" t="s">
        <v>19</v>
      </c>
      <c r="M222" s="494"/>
      <c r="N222" s="166" t="s">
        <v>20</v>
      </c>
      <c r="O222" s="170" t="s">
        <v>20</v>
      </c>
      <c r="P222" s="50"/>
      <c r="R222" s="7"/>
    </row>
    <row r="223" spans="1:18" ht="16.5" thickBot="1" x14ac:dyDescent="0.3">
      <c r="A223" s="171" t="s">
        <v>24</v>
      </c>
      <c r="B223" s="172">
        <f>SUM(B192,B199,B206,B212,B218)</f>
        <v>73</v>
      </c>
      <c r="C223" s="172">
        <f t="shared" ref="C223:O223" si="31">SUM(C192,C199,C206,C212,C218)</f>
        <v>53</v>
      </c>
      <c r="D223" s="172">
        <f t="shared" si="31"/>
        <v>166</v>
      </c>
      <c r="E223" s="172">
        <f t="shared" si="31"/>
        <v>44</v>
      </c>
      <c r="F223" s="172">
        <f t="shared" si="31"/>
        <v>222</v>
      </c>
      <c r="G223" s="79">
        <f>SUM(G192,G199,G206,G212,G218)</f>
        <v>384</v>
      </c>
      <c r="H223" s="172">
        <f t="shared" si="31"/>
        <v>0</v>
      </c>
      <c r="I223" s="172">
        <f t="shared" si="31"/>
        <v>0</v>
      </c>
      <c r="J223" s="172">
        <f t="shared" si="31"/>
        <v>0</v>
      </c>
      <c r="K223" s="172">
        <f t="shared" si="31"/>
        <v>0</v>
      </c>
      <c r="L223" s="172">
        <f t="shared" si="31"/>
        <v>0</v>
      </c>
      <c r="M223" s="172">
        <f t="shared" si="31"/>
        <v>523</v>
      </c>
      <c r="N223" s="172">
        <f t="shared" si="31"/>
        <v>287</v>
      </c>
      <c r="O223" s="172">
        <f t="shared" si="31"/>
        <v>249</v>
      </c>
      <c r="P223" s="457">
        <f>B223+C223+D223+E223+F223+G223</f>
        <v>942</v>
      </c>
      <c r="Q223" s="32">
        <f>Q218+Q212+Q206+Q199+Q192</f>
        <v>942</v>
      </c>
      <c r="R223" s="7"/>
    </row>
    <row r="224" spans="1:18" ht="15.75" x14ac:dyDescent="0.25">
      <c r="A224" s="196"/>
      <c r="B224" s="239"/>
      <c r="C224" s="239"/>
      <c r="D224" s="239"/>
      <c r="E224" s="239"/>
      <c r="F224" s="239"/>
      <c r="G224" s="240"/>
      <c r="H224" s="197"/>
      <c r="I224" s="197"/>
      <c r="J224" s="197"/>
      <c r="K224" s="197"/>
      <c r="L224" s="197"/>
      <c r="M224" s="197"/>
      <c r="N224" s="197"/>
      <c r="O224" s="198"/>
      <c r="P224" s="50"/>
      <c r="R224" s="7"/>
    </row>
    <row r="225" spans="1:21" ht="16.5" thickBot="1" x14ac:dyDescent="0.3">
      <c r="A225" s="549" t="s">
        <v>72</v>
      </c>
      <c r="B225" s="549"/>
      <c r="C225" s="549"/>
      <c r="D225" s="549"/>
      <c r="E225" s="549"/>
      <c r="F225" s="549"/>
      <c r="G225" s="549"/>
      <c r="H225" s="549"/>
      <c r="I225" s="549"/>
      <c r="J225" s="549"/>
      <c r="K225" s="549"/>
      <c r="L225" s="549"/>
      <c r="M225" s="549"/>
      <c r="N225" s="549"/>
      <c r="O225" s="549"/>
      <c r="P225" s="50"/>
      <c r="R225" s="7"/>
      <c r="U225" s="6"/>
    </row>
    <row r="226" spans="1:21" ht="31.5" x14ac:dyDescent="0.25">
      <c r="A226" s="550" t="s">
        <v>5</v>
      </c>
      <c r="B226" s="553" t="s">
        <v>123</v>
      </c>
      <c r="C226" s="553"/>
      <c r="D226" s="553"/>
      <c r="E226" s="553"/>
      <c r="F226" s="598" t="s">
        <v>6</v>
      </c>
      <c r="G226" s="490" t="s">
        <v>83</v>
      </c>
      <c r="H226" s="599" t="s">
        <v>124</v>
      </c>
      <c r="I226" s="599"/>
      <c r="J226" s="599"/>
      <c r="K226" s="599"/>
      <c r="L226" s="600"/>
      <c r="M226" s="601" t="s">
        <v>31</v>
      </c>
      <c r="N226" s="241" t="s">
        <v>9</v>
      </c>
      <c r="O226" s="242" t="s">
        <v>10</v>
      </c>
      <c r="P226" s="50"/>
      <c r="R226" s="7"/>
      <c r="T226" s="6"/>
      <c r="U226" s="6"/>
    </row>
    <row r="227" spans="1:21" ht="32.25" thickBot="1" x14ac:dyDescent="0.3">
      <c r="A227" s="551"/>
      <c r="B227" s="243" t="s">
        <v>11</v>
      </c>
      <c r="C227" s="244" t="s">
        <v>12</v>
      </c>
      <c r="D227" s="244" t="s">
        <v>13</v>
      </c>
      <c r="E227" s="244" t="s">
        <v>14</v>
      </c>
      <c r="F227" s="510"/>
      <c r="G227" s="491"/>
      <c r="H227" s="245" t="s">
        <v>15</v>
      </c>
      <c r="I227" s="245" t="s">
        <v>16</v>
      </c>
      <c r="J227" s="245" t="s">
        <v>17</v>
      </c>
      <c r="K227" s="245" t="s">
        <v>18</v>
      </c>
      <c r="L227" s="246" t="s">
        <v>19</v>
      </c>
      <c r="M227" s="602"/>
      <c r="N227" s="244" t="s">
        <v>20</v>
      </c>
      <c r="O227" s="247" t="s">
        <v>20</v>
      </c>
      <c r="P227" s="50"/>
      <c r="R227" s="7"/>
      <c r="T227" s="6"/>
      <c r="U227" s="6"/>
    </row>
    <row r="228" spans="1:21" ht="16.5" thickBot="1" x14ac:dyDescent="0.3">
      <c r="A228" s="171" t="s">
        <v>24</v>
      </c>
      <c r="B228" s="79">
        <f t="shared" ref="B228:F228" si="32">B172+B183+B223</f>
        <v>394</v>
      </c>
      <c r="C228" s="79">
        <f t="shared" si="32"/>
        <v>360</v>
      </c>
      <c r="D228" s="79">
        <f t="shared" si="32"/>
        <v>492</v>
      </c>
      <c r="E228" s="79">
        <f t="shared" si="32"/>
        <v>193</v>
      </c>
      <c r="F228" s="79">
        <f t="shared" si="32"/>
        <v>1270</v>
      </c>
      <c r="G228" s="79">
        <f>G172+G183+G223</f>
        <v>2534</v>
      </c>
      <c r="H228" s="79">
        <f t="shared" ref="H228:O228" si="33">H172+H183+H223</f>
        <v>77</v>
      </c>
      <c r="I228" s="79">
        <f t="shared" si="33"/>
        <v>85</v>
      </c>
      <c r="J228" s="79">
        <f t="shared" si="33"/>
        <v>0</v>
      </c>
      <c r="K228" s="79">
        <f t="shared" si="33"/>
        <v>0</v>
      </c>
      <c r="L228" s="79">
        <f t="shared" si="33"/>
        <v>170</v>
      </c>
      <c r="M228" s="79">
        <f t="shared" si="33"/>
        <v>1573</v>
      </c>
      <c r="N228" s="79">
        <f t="shared" si="33"/>
        <v>1256</v>
      </c>
      <c r="O228" s="79">
        <f t="shared" si="33"/>
        <v>1264</v>
      </c>
      <c r="P228" s="457">
        <f>B228+C228+D228+E228+F228+G228</f>
        <v>5243</v>
      </c>
      <c r="Q228" s="3"/>
      <c r="R228" s="30"/>
      <c r="S228" s="3"/>
      <c r="T228" s="31"/>
    </row>
    <row r="229" spans="1:21" ht="15.75" x14ac:dyDescent="0.25">
      <c r="A229" s="39"/>
      <c r="B229" s="39"/>
      <c r="C229" s="39"/>
      <c r="D229" s="39"/>
      <c r="E229" s="39"/>
      <c r="F229" s="39"/>
      <c r="G229" s="248"/>
      <c r="H229" s="39"/>
      <c r="I229" s="39"/>
      <c r="J229" s="39"/>
      <c r="K229" s="39"/>
      <c r="L229" s="39"/>
      <c r="M229" s="39"/>
      <c r="N229" s="39"/>
      <c r="O229" s="39"/>
      <c r="P229" s="50"/>
    </row>
    <row r="230" spans="1:21" ht="15.75" x14ac:dyDescent="0.25">
      <c r="A230" s="530" t="s">
        <v>37</v>
      </c>
      <c r="B230" s="530"/>
      <c r="C230" s="530"/>
      <c r="D230" s="530"/>
      <c r="E230" s="530"/>
      <c r="F230" s="530"/>
      <c r="G230" s="530"/>
      <c r="H230" s="530"/>
      <c r="I230" s="530"/>
      <c r="J230" s="530"/>
      <c r="K230" s="530"/>
      <c r="L230" s="530"/>
      <c r="M230" s="530"/>
      <c r="N230" s="530"/>
      <c r="O230" s="530"/>
      <c r="P230" s="249"/>
    </row>
    <row r="231" spans="1:21" ht="15.75" x14ac:dyDescent="0.25">
      <c r="A231" s="533" t="s">
        <v>38</v>
      </c>
      <c r="B231" s="533"/>
      <c r="C231" s="533"/>
      <c r="D231" s="533"/>
      <c r="E231" s="533"/>
      <c r="F231" s="533"/>
      <c r="G231" s="533"/>
      <c r="H231" s="533"/>
      <c r="I231" s="533"/>
      <c r="J231" s="533"/>
      <c r="K231" s="533"/>
      <c r="L231" s="533"/>
      <c r="M231" s="533"/>
      <c r="N231" s="533"/>
      <c r="O231" s="533"/>
      <c r="P231" s="40"/>
    </row>
    <row r="232" spans="1:21" ht="15.75" x14ac:dyDescent="0.25">
      <c r="A232" s="41"/>
      <c r="B232" s="41"/>
      <c r="C232" s="41"/>
      <c r="D232" s="41"/>
      <c r="E232" s="41"/>
      <c r="F232" s="41"/>
      <c r="G232" s="42"/>
      <c r="H232" s="41"/>
      <c r="I232" s="41"/>
      <c r="J232" s="41"/>
      <c r="K232" s="41"/>
      <c r="L232" s="41"/>
      <c r="M232" s="41"/>
      <c r="N232" s="41"/>
      <c r="O232" s="41"/>
      <c r="P232" s="43"/>
    </row>
    <row r="233" spans="1:21" ht="13.5" customHeight="1" thickBot="1" x14ac:dyDescent="0.3">
      <c r="A233" s="612" t="s">
        <v>119</v>
      </c>
      <c r="B233" s="612"/>
      <c r="C233" s="612"/>
      <c r="D233" s="612"/>
      <c r="E233" s="612"/>
      <c r="F233" s="612"/>
      <c r="G233" s="612"/>
      <c r="H233" s="612"/>
      <c r="I233" s="612"/>
      <c r="J233" s="612"/>
      <c r="K233" s="612"/>
      <c r="L233" s="612"/>
      <c r="M233" s="612"/>
      <c r="N233" s="612"/>
      <c r="O233" s="612"/>
      <c r="P233" s="43"/>
    </row>
    <row r="234" spans="1:21" ht="31.5" x14ac:dyDescent="0.25">
      <c r="A234" s="523" t="s">
        <v>5</v>
      </c>
      <c r="B234" s="524" t="s">
        <v>123</v>
      </c>
      <c r="C234" s="524"/>
      <c r="D234" s="524"/>
      <c r="E234" s="524"/>
      <c r="F234" s="564" t="s">
        <v>6</v>
      </c>
      <c r="G234" s="490" t="s">
        <v>83</v>
      </c>
      <c r="H234" s="544" t="s">
        <v>124</v>
      </c>
      <c r="I234" s="544"/>
      <c r="J234" s="544"/>
      <c r="K234" s="544"/>
      <c r="L234" s="545"/>
      <c r="M234" s="535" t="s">
        <v>8</v>
      </c>
      <c r="N234" s="92" t="s">
        <v>9</v>
      </c>
      <c r="O234" s="93" t="s">
        <v>10</v>
      </c>
      <c r="P234" s="43"/>
    </row>
    <row r="235" spans="1:21" ht="32.25" thickBot="1" x14ac:dyDescent="0.3">
      <c r="A235" s="523"/>
      <c r="B235" s="55" t="s">
        <v>11</v>
      </c>
      <c r="C235" s="56" t="s">
        <v>12</v>
      </c>
      <c r="D235" s="56" t="s">
        <v>13</v>
      </c>
      <c r="E235" s="56" t="s">
        <v>14</v>
      </c>
      <c r="F235" s="567"/>
      <c r="G235" s="491"/>
      <c r="H235" s="57" t="s">
        <v>15</v>
      </c>
      <c r="I235" s="57" t="s">
        <v>16</v>
      </c>
      <c r="J235" s="57" t="s">
        <v>17</v>
      </c>
      <c r="K235" s="58" t="s">
        <v>18</v>
      </c>
      <c r="L235" s="107" t="s">
        <v>19</v>
      </c>
      <c r="M235" s="568"/>
      <c r="N235" s="56" t="s">
        <v>20</v>
      </c>
      <c r="O235" s="60" t="s">
        <v>20</v>
      </c>
      <c r="P235" s="43"/>
    </row>
    <row r="236" spans="1:21" ht="16.5" thickBot="1" x14ac:dyDescent="0.3">
      <c r="A236" s="62" t="s">
        <v>23</v>
      </c>
      <c r="B236" s="73"/>
      <c r="C236" s="73"/>
      <c r="D236" s="73"/>
      <c r="E236" s="73">
        <v>64</v>
      </c>
      <c r="F236" s="73"/>
      <c r="G236" s="73"/>
      <c r="H236" s="73"/>
      <c r="I236" s="73"/>
      <c r="J236" s="73"/>
      <c r="K236" s="74"/>
      <c r="L236" s="75"/>
      <c r="M236" s="74"/>
      <c r="N236" s="73">
        <v>23</v>
      </c>
      <c r="O236" s="128">
        <v>6</v>
      </c>
      <c r="P236" s="43"/>
    </row>
    <row r="237" spans="1:21" ht="16.5" thickBot="1" x14ac:dyDescent="0.3">
      <c r="A237" s="64" t="s">
        <v>24</v>
      </c>
      <c r="B237" s="161">
        <f>SUM(B236)</f>
        <v>0</v>
      </c>
      <c r="C237" s="161">
        <f t="shared" ref="C237:O237" si="34">SUM(C236)</f>
        <v>0</v>
      </c>
      <c r="D237" s="161">
        <f t="shared" si="34"/>
        <v>0</v>
      </c>
      <c r="E237" s="161">
        <f t="shared" si="34"/>
        <v>64</v>
      </c>
      <c r="F237" s="161">
        <f t="shared" si="34"/>
        <v>0</v>
      </c>
      <c r="G237" s="161">
        <f t="shared" si="34"/>
        <v>0</v>
      </c>
      <c r="H237" s="161">
        <f t="shared" si="34"/>
        <v>0</v>
      </c>
      <c r="I237" s="161">
        <f t="shared" si="34"/>
        <v>0</v>
      </c>
      <c r="J237" s="161">
        <f t="shared" si="34"/>
        <v>0</v>
      </c>
      <c r="K237" s="161">
        <f t="shared" si="34"/>
        <v>0</v>
      </c>
      <c r="L237" s="161">
        <f t="shared" si="34"/>
        <v>0</v>
      </c>
      <c r="M237" s="161">
        <f t="shared" si="34"/>
        <v>0</v>
      </c>
      <c r="N237" s="161">
        <f t="shared" si="34"/>
        <v>23</v>
      </c>
      <c r="O237" s="161">
        <f t="shared" si="34"/>
        <v>6</v>
      </c>
      <c r="P237" s="460">
        <f>B237+C237+D237+E237+F237+G237</f>
        <v>64</v>
      </c>
    </row>
    <row r="238" spans="1:21" ht="15.75" x14ac:dyDescent="0.25">
      <c r="A238" s="39"/>
      <c r="B238" s="39"/>
      <c r="C238" s="39"/>
      <c r="D238" s="39"/>
      <c r="E238" s="39"/>
      <c r="F238" s="39"/>
      <c r="G238" s="39"/>
      <c r="H238" s="39"/>
      <c r="I238" s="39"/>
      <c r="J238" s="39"/>
      <c r="K238" s="39"/>
      <c r="L238" s="39"/>
      <c r="M238" s="39"/>
      <c r="N238" s="39"/>
      <c r="O238" s="39"/>
      <c r="P238" s="50"/>
    </row>
    <row r="239" spans="1:21" ht="16.5" thickBot="1" x14ac:dyDescent="0.3">
      <c r="A239" s="608" t="s">
        <v>86</v>
      </c>
      <c r="B239" s="609"/>
      <c r="C239" s="609"/>
      <c r="D239" s="609"/>
      <c r="E239" s="609"/>
      <c r="F239" s="609"/>
      <c r="G239" s="609"/>
      <c r="H239" s="609"/>
      <c r="I239" s="609"/>
      <c r="J239" s="609"/>
      <c r="K239" s="609"/>
      <c r="L239" s="91"/>
      <c r="M239" s="91"/>
      <c r="N239" s="91"/>
      <c r="O239" s="91"/>
      <c r="P239" s="50"/>
    </row>
    <row r="240" spans="1:21" ht="31.5" x14ac:dyDescent="0.25">
      <c r="A240" s="523" t="s">
        <v>5</v>
      </c>
      <c r="B240" s="524" t="s">
        <v>123</v>
      </c>
      <c r="C240" s="524"/>
      <c r="D240" s="524"/>
      <c r="E240" s="524"/>
      <c r="F240" s="564" t="s">
        <v>6</v>
      </c>
      <c r="G240" s="490" t="s">
        <v>83</v>
      </c>
      <c r="H240" s="544" t="s">
        <v>124</v>
      </c>
      <c r="I240" s="544"/>
      <c r="J240" s="544"/>
      <c r="K240" s="544"/>
      <c r="L240" s="545"/>
      <c r="M240" s="535" t="s">
        <v>8</v>
      </c>
      <c r="N240" s="92" t="s">
        <v>9</v>
      </c>
      <c r="O240" s="93" t="s">
        <v>10</v>
      </c>
      <c r="P240" s="50"/>
    </row>
    <row r="241" spans="1:17" ht="32.25" thickBot="1" x14ac:dyDescent="0.3">
      <c r="A241" s="523"/>
      <c r="B241" s="55" t="s">
        <v>11</v>
      </c>
      <c r="C241" s="56" t="s">
        <v>12</v>
      </c>
      <c r="D241" s="56" t="s">
        <v>13</v>
      </c>
      <c r="E241" s="56" t="s">
        <v>14</v>
      </c>
      <c r="F241" s="567"/>
      <c r="G241" s="491"/>
      <c r="H241" s="57" t="s">
        <v>15</v>
      </c>
      <c r="I241" s="57" t="s">
        <v>16</v>
      </c>
      <c r="J241" s="57" t="s">
        <v>17</v>
      </c>
      <c r="K241" s="58" t="s">
        <v>18</v>
      </c>
      <c r="L241" s="59" t="s">
        <v>19</v>
      </c>
      <c r="M241" s="568"/>
      <c r="N241" s="56" t="s">
        <v>20</v>
      </c>
      <c r="O241" s="60" t="s">
        <v>20</v>
      </c>
      <c r="P241" s="50"/>
    </row>
    <row r="242" spans="1:17" ht="15.75" x14ac:dyDescent="0.25">
      <c r="A242" s="61" t="s">
        <v>21</v>
      </c>
      <c r="B242" s="68"/>
      <c r="C242" s="68"/>
      <c r="D242" s="68">
        <v>20</v>
      </c>
      <c r="E242" s="68"/>
      <c r="F242" s="73"/>
      <c r="G242" s="73"/>
      <c r="H242" s="68"/>
      <c r="I242" s="68"/>
      <c r="J242" s="73"/>
      <c r="K242" s="70"/>
      <c r="L242" s="75"/>
      <c r="M242" s="74"/>
      <c r="N242" s="73"/>
      <c r="O242" s="128">
        <v>9</v>
      </c>
      <c r="P242" s="50"/>
    </row>
    <row r="243" spans="1:17" ht="15.75" x14ac:dyDescent="0.25">
      <c r="A243" s="62" t="s">
        <v>22</v>
      </c>
      <c r="B243" s="73">
        <v>72</v>
      </c>
      <c r="C243" s="73">
        <v>342</v>
      </c>
      <c r="D243" s="73"/>
      <c r="E243" s="73">
        <v>134</v>
      </c>
      <c r="F243" s="73">
        <v>203</v>
      </c>
      <c r="G243" s="73">
        <v>253</v>
      </c>
      <c r="H243" s="73"/>
      <c r="I243" s="73"/>
      <c r="J243" s="73"/>
      <c r="K243" s="74"/>
      <c r="L243" s="75">
        <v>110</v>
      </c>
      <c r="M243" s="74">
        <v>286</v>
      </c>
      <c r="N243" s="73">
        <v>250</v>
      </c>
      <c r="O243" s="128">
        <v>180</v>
      </c>
      <c r="P243" s="50"/>
    </row>
    <row r="244" spans="1:17" ht="15.75" x14ac:dyDescent="0.25">
      <c r="A244" s="62" t="s">
        <v>23</v>
      </c>
      <c r="B244" s="73"/>
      <c r="C244" s="73">
        <v>285</v>
      </c>
      <c r="D244" s="73"/>
      <c r="E244" s="73">
        <v>49</v>
      </c>
      <c r="F244" s="73">
        <v>148</v>
      </c>
      <c r="G244" s="73">
        <v>176</v>
      </c>
      <c r="H244" s="73"/>
      <c r="I244" s="73"/>
      <c r="J244" s="73"/>
      <c r="K244" s="74"/>
      <c r="L244" s="75">
        <v>55</v>
      </c>
      <c r="M244" s="74">
        <v>166</v>
      </c>
      <c r="N244" s="73">
        <v>179</v>
      </c>
      <c r="O244" s="128">
        <v>94</v>
      </c>
      <c r="P244" s="36"/>
      <c r="Q244" s="29"/>
    </row>
    <row r="245" spans="1:17" ht="15.75" x14ac:dyDescent="0.25">
      <c r="A245" s="62" t="s">
        <v>26</v>
      </c>
      <c r="B245" s="73"/>
      <c r="C245" s="73">
        <v>511</v>
      </c>
      <c r="D245" s="73"/>
      <c r="E245" s="73"/>
      <c r="F245" s="73">
        <v>229</v>
      </c>
      <c r="G245" s="73">
        <v>152</v>
      </c>
      <c r="H245" s="73"/>
      <c r="I245" s="73"/>
      <c r="J245" s="73"/>
      <c r="K245" s="74"/>
      <c r="L245" s="75"/>
      <c r="M245" s="74">
        <v>195</v>
      </c>
      <c r="N245" s="73">
        <v>248</v>
      </c>
      <c r="O245" s="128">
        <v>151</v>
      </c>
      <c r="P245" s="250"/>
      <c r="Q245" s="29"/>
    </row>
    <row r="246" spans="1:17" ht="16.5" thickBot="1" x14ac:dyDescent="0.3">
      <c r="A246" s="251" t="s">
        <v>25</v>
      </c>
      <c r="B246" s="134"/>
      <c r="C246" s="134"/>
      <c r="D246" s="134"/>
      <c r="E246" s="134"/>
      <c r="F246" s="134">
        <v>47</v>
      </c>
      <c r="G246" s="134"/>
      <c r="H246" s="134"/>
      <c r="I246" s="134"/>
      <c r="J246" s="134"/>
      <c r="K246" s="252"/>
      <c r="L246" s="253"/>
      <c r="M246" s="252">
        <v>54</v>
      </c>
      <c r="N246" s="134">
        <v>10</v>
      </c>
      <c r="O246" s="110">
        <v>14</v>
      </c>
      <c r="P246" s="36"/>
      <c r="Q246" s="29"/>
    </row>
    <row r="247" spans="1:17" ht="16.5" thickBot="1" x14ac:dyDescent="0.3">
      <c r="A247" s="64" t="s">
        <v>24</v>
      </c>
      <c r="B247" s="161">
        <f>SUM(B242:B246)</f>
        <v>72</v>
      </c>
      <c r="C247" s="161">
        <f t="shared" ref="C247:O247" si="35">SUM(C242:C246)</f>
        <v>1138</v>
      </c>
      <c r="D247" s="161">
        <f t="shared" si="35"/>
        <v>20</v>
      </c>
      <c r="E247" s="161">
        <f t="shared" si="35"/>
        <v>183</v>
      </c>
      <c r="F247" s="161">
        <f t="shared" si="35"/>
        <v>627</v>
      </c>
      <c r="G247" s="161">
        <f t="shared" si="35"/>
        <v>581</v>
      </c>
      <c r="H247" s="161">
        <f t="shared" si="35"/>
        <v>0</v>
      </c>
      <c r="I247" s="161">
        <f t="shared" si="35"/>
        <v>0</v>
      </c>
      <c r="J247" s="161">
        <f t="shared" si="35"/>
        <v>0</v>
      </c>
      <c r="K247" s="161">
        <f t="shared" si="35"/>
        <v>0</v>
      </c>
      <c r="L247" s="161">
        <f t="shared" si="35"/>
        <v>165</v>
      </c>
      <c r="M247" s="161">
        <f t="shared" si="35"/>
        <v>701</v>
      </c>
      <c r="N247" s="161">
        <f t="shared" si="35"/>
        <v>687</v>
      </c>
      <c r="O247" s="161">
        <f t="shared" si="35"/>
        <v>448</v>
      </c>
      <c r="P247" s="372">
        <f>B247+C247+D247+E247+F247+G247</f>
        <v>2621</v>
      </c>
      <c r="Q247" s="461"/>
    </row>
    <row r="248" spans="1:17" ht="15.75" x14ac:dyDescent="0.25">
      <c r="A248" s="39"/>
      <c r="B248" s="39"/>
      <c r="C248" s="39"/>
      <c r="D248" s="39"/>
      <c r="E248" s="39"/>
      <c r="F248" s="50"/>
      <c r="G248" s="121"/>
      <c r="H248" s="39"/>
      <c r="I248" s="39"/>
      <c r="J248" s="39"/>
      <c r="K248" s="39"/>
      <c r="L248" s="39"/>
      <c r="M248" s="39"/>
      <c r="N248" s="39"/>
      <c r="O248" s="39"/>
      <c r="P248" s="50"/>
    </row>
    <row r="249" spans="1:17" ht="16.5" thickBot="1" x14ac:dyDescent="0.3">
      <c r="A249" s="608" t="s">
        <v>106</v>
      </c>
      <c r="B249" s="609"/>
      <c r="C249" s="609"/>
      <c r="D249" s="609"/>
      <c r="E249" s="609"/>
      <c r="F249" s="609"/>
      <c r="G249" s="609"/>
      <c r="H249" s="609"/>
      <c r="I249" s="609"/>
      <c r="J249" s="609"/>
      <c r="K249" s="609"/>
      <c r="L249" s="91"/>
      <c r="M249" s="91"/>
      <c r="N249" s="91"/>
      <c r="O249" s="91"/>
      <c r="P249" s="50"/>
    </row>
    <row r="250" spans="1:17" ht="31.5" x14ac:dyDescent="0.25">
      <c r="A250" s="523" t="s">
        <v>5</v>
      </c>
      <c r="B250" s="524" t="s">
        <v>123</v>
      </c>
      <c r="C250" s="524"/>
      <c r="D250" s="524"/>
      <c r="E250" s="524"/>
      <c r="F250" s="564" t="s">
        <v>6</v>
      </c>
      <c r="G250" s="490" t="s">
        <v>83</v>
      </c>
      <c r="H250" s="544" t="s">
        <v>124</v>
      </c>
      <c r="I250" s="544"/>
      <c r="J250" s="544"/>
      <c r="K250" s="544"/>
      <c r="L250" s="545"/>
      <c r="M250" s="535" t="s">
        <v>8</v>
      </c>
      <c r="N250" s="92" t="s">
        <v>9</v>
      </c>
      <c r="O250" s="93" t="s">
        <v>10</v>
      </c>
      <c r="P250" s="50"/>
    </row>
    <row r="251" spans="1:17" ht="32.25" thickBot="1" x14ac:dyDescent="0.3">
      <c r="A251" s="523"/>
      <c r="B251" s="55" t="s">
        <v>11</v>
      </c>
      <c r="C251" s="56" t="s">
        <v>12</v>
      </c>
      <c r="D251" s="56" t="s">
        <v>13</v>
      </c>
      <c r="E251" s="56" t="s">
        <v>14</v>
      </c>
      <c r="F251" s="567"/>
      <c r="G251" s="491"/>
      <c r="H251" s="57" t="s">
        <v>15</v>
      </c>
      <c r="I251" s="57" t="s">
        <v>16</v>
      </c>
      <c r="J251" s="57" t="s">
        <v>17</v>
      </c>
      <c r="K251" s="58" t="s">
        <v>18</v>
      </c>
      <c r="L251" s="59" t="s">
        <v>19</v>
      </c>
      <c r="M251" s="568"/>
      <c r="N251" s="56" t="s">
        <v>20</v>
      </c>
      <c r="O251" s="60" t="s">
        <v>20</v>
      </c>
      <c r="P251" s="50"/>
    </row>
    <row r="252" spans="1:17" ht="15.75" x14ac:dyDescent="0.25">
      <c r="A252" s="61" t="s">
        <v>21</v>
      </c>
      <c r="B252" s="68"/>
      <c r="C252" s="68"/>
      <c r="D252" s="68">
        <v>358</v>
      </c>
      <c r="E252" s="68"/>
      <c r="F252" s="73">
        <v>132</v>
      </c>
      <c r="G252" s="73"/>
      <c r="H252" s="68"/>
      <c r="I252" s="68"/>
      <c r="J252" s="73"/>
      <c r="K252" s="70"/>
      <c r="L252" s="75"/>
      <c r="M252" s="74"/>
      <c r="N252" s="73"/>
      <c r="O252" s="128">
        <v>61</v>
      </c>
      <c r="P252" s="50"/>
      <c r="Q252" s="28"/>
    </row>
    <row r="253" spans="1:17" ht="15.75" x14ac:dyDescent="0.25">
      <c r="A253" s="62" t="s">
        <v>22</v>
      </c>
      <c r="B253" s="36"/>
      <c r="C253" s="73">
        <v>171</v>
      </c>
      <c r="D253" s="73">
        <v>112</v>
      </c>
      <c r="E253" s="36"/>
      <c r="F253" s="73">
        <v>128</v>
      </c>
      <c r="G253" s="73">
        <v>96</v>
      </c>
      <c r="H253" s="412"/>
      <c r="I253" s="412"/>
      <c r="J253" s="412"/>
      <c r="K253" s="413"/>
      <c r="L253" s="75">
        <v>65</v>
      </c>
      <c r="M253" s="74">
        <v>160</v>
      </c>
      <c r="N253" s="73">
        <v>77</v>
      </c>
      <c r="O253" s="128">
        <v>67</v>
      </c>
      <c r="P253" s="408"/>
    </row>
    <row r="254" spans="1:17" ht="15.75" x14ac:dyDescent="0.25">
      <c r="A254" s="62" t="s">
        <v>23</v>
      </c>
      <c r="B254" s="73">
        <v>246</v>
      </c>
      <c r="C254" s="73">
        <v>206</v>
      </c>
      <c r="D254" s="73"/>
      <c r="E254" s="73"/>
      <c r="F254" s="73">
        <v>143</v>
      </c>
      <c r="G254" s="73">
        <v>21</v>
      </c>
      <c r="H254" s="73"/>
      <c r="I254" s="73"/>
      <c r="J254" s="73"/>
      <c r="K254" s="74"/>
      <c r="L254" s="75">
        <v>189</v>
      </c>
      <c r="M254" s="74">
        <v>188</v>
      </c>
      <c r="N254" s="73">
        <v>194</v>
      </c>
      <c r="O254" s="128">
        <v>107</v>
      </c>
      <c r="P254" s="50"/>
    </row>
    <row r="255" spans="1:17" ht="15.75" x14ac:dyDescent="0.25">
      <c r="A255" s="62" t="s">
        <v>26</v>
      </c>
      <c r="B255" s="50"/>
      <c r="C255" s="73">
        <v>439</v>
      </c>
      <c r="D255" s="73"/>
      <c r="E255" s="73"/>
      <c r="F255" s="73">
        <v>266</v>
      </c>
      <c r="G255" s="73">
        <v>75</v>
      </c>
      <c r="H255" s="73"/>
      <c r="I255" s="73"/>
      <c r="J255" s="73"/>
      <c r="K255" s="74"/>
      <c r="L255" s="75">
        <v>162</v>
      </c>
      <c r="M255" s="74">
        <v>288</v>
      </c>
      <c r="N255" s="73">
        <v>268</v>
      </c>
      <c r="O255" s="128">
        <v>142</v>
      </c>
      <c r="P255" s="65"/>
    </row>
    <row r="256" spans="1:17" ht="16.5" thickBot="1" x14ac:dyDescent="0.3">
      <c r="A256" s="251" t="s">
        <v>25</v>
      </c>
      <c r="B256" s="134"/>
      <c r="C256" s="134"/>
      <c r="D256" s="134"/>
      <c r="E256" s="134"/>
      <c r="F256" s="134">
        <v>107</v>
      </c>
      <c r="G256" s="134"/>
      <c r="H256" s="134"/>
      <c r="I256" s="134"/>
      <c r="J256" s="134"/>
      <c r="K256" s="252"/>
      <c r="L256" s="253"/>
      <c r="M256" s="252">
        <v>54</v>
      </c>
      <c r="N256" s="134">
        <v>3</v>
      </c>
      <c r="O256" s="110">
        <v>36</v>
      </c>
      <c r="P256" s="50"/>
    </row>
    <row r="257" spans="1:16" ht="16.5" thickBot="1" x14ac:dyDescent="0.3">
      <c r="A257" s="64" t="s">
        <v>24</v>
      </c>
      <c r="B257" s="161">
        <f>SUM(B252:B256)</f>
        <v>246</v>
      </c>
      <c r="C257" s="161">
        <f t="shared" ref="C257:O257" si="36">SUM(C252:C256)</f>
        <v>816</v>
      </c>
      <c r="D257" s="161">
        <f t="shared" si="36"/>
        <v>470</v>
      </c>
      <c r="E257" s="161">
        <f t="shared" si="36"/>
        <v>0</v>
      </c>
      <c r="F257" s="161">
        <f t="shared" si="36"/>
        <v>776</v>
      </c>
      <c r="G257" s="161">
        <f t="shared" si="36"/>
        <v>192</v>
      </c>
      <c r="H257" s="161">
        <f t="shared" si="36"/>
        <v>0</v>
      </c>
      <c r="I257" s="161">
        <f t="shared" si="36"/>
        <v>0</v>
      </c>
      <c r="J257" s="161">
        <f t="shared" si="36"/>
        <v>0</v>
      </c>
      <c r="K257" s="161">
        <f t="shared" si="36"/>
        <v>0</v>
      </c>
      <c r="L257" s="161">
        <f t="shared" si="36"/>
        <v>416</v>
      </c>
      <c r="M257" s="161">
        <f t="shared" si="36"/>
        <v>690</v>
      </c>
      <c r="N257" s="161">
        <f t="shared" si="36"/>
        <v>542</v>
      </c>
      <c r="O257" s="161">
        <f t="shared" si="36"/>
        <v>413</v>
      </c>
      <c r="P257" s="50">
        <f>B257+C257+D257+E257+F257+G257</f>
        <v>2500</v>
      </c>
    </row>
    <row r="258" spans="1:16" ht="15.75" x14ac:dyDescent="0.25">
      <c r="A258" s="254"/>
      <c r="B258" s="254"/>
      <c r="C258" s="254"/>
      <c r="D258" s="254"/>
      <c r="E258" s="254"/>
      <c r="F258" s="254"/>
      <c r="G258" s="66"/>
      <c r="H258" s="254"/>
      <c r="I258" s="254"/>
      <c r="J258" s="254"/>
      <c r="K258" s="254"/>
      <c r="L258" s="254"/>
      <c r="M258" s="254"/>
      <c r="N258" s="254"/>
      <c r="O258" s="254"/>
      <c r="P258" s="50"/>
    </row>
    <row r="259" spans="1:16" ht="16.5" thickBot="1" x14ac:dyDescent="0.3">
      <c r="A259" s="608" t="s">
        <v>120</v>
      </c>
      <c r="B259" s="609"/>
      <c r="C259" s="609"/>
      <c r="D259" s="609"/>
      <c r="E259" s="609"/>
      <c r="F259" s="609"/>
      <c r="G259" s="609"/>
      <c r="H259" s="609"/>
      <c r="I259" s="609"/>
      <c r="J259" s="609"/>
      <c r="K259" s="609"/>
      <c r="L259" s="91"/>
      <c r="M259" s="91"/>
      <c r="N259" s="91"/>
      <c r="O259" s="91"/>
      <c r="P259" s="50"/>
    </row>
    <row r="260" spans="1:16" ht="31.5" x14ac:dyDescent="0.25">
      <c r="A260" s="523" t="s">
        <v>5</v>
      </c>
      <c r="B260" s="524" t="s">
        <v>123</v>
      </c>
      <c r="C260" s="524"/>
      <c r="D260" s="524"/>
      <c r="E260" s="524"/>
      <c r="F260" s="564" t="s">
        <v>6</v>
      </c>
      <c r="G260" s="610" t="s">
        <v>83</v>
      </c>
      <c r="H260" s="544" t="s">
        <v>124</v>
      </c>
      <c r="I260" s="544"/>
      <c r="J260" s="544"/>
      <c r="K260" s="544"/>
      <c r="L260" s="545"/>
      <c r="M260" s="535" t="s">
        <v>8</v>
      </c>
      <c r="N260" s="92" t="s">
        <v>9</v>
      </c>
      <c r="O260" s="93" t="s">
        <v>10</v>
      </c>
      <c r="P260" s="50"/>
    </row>
    <row r="261" spans="1:16" ht="32.25" thickBot="1" x14ac:dyDescent="0.3">
      <c r="A261" s="523"/>
      <c r="B261" s="55" t="s">
        <v>11</v>
      </c>
      <c r="C261" s="56" t="s">
        <v>12</v>
      </c>
      <c r="D261" s="56" t="s">
        <v>13</v>
      </c>
      <c r="E261" s="56" t="s">
        <v>14</v>
      </c>
      <c r="F261" s="567"/>
      <c r="G261" s="611"/>
      <c r="H261" s="57" t="s">
        <v>15</v>
      </c>
      <c r="I261" s="57" t="s">
        <v>16</v>
      </c>
      <c r="J261" s="57" t="s">
        <v>17</v>
      </c>
      <c r="K261" s="58" t="s">
        <v>18</v>
      </c>
      <c r="L261" s="59" t="s">
        <v>19</v>
      </c>
      <c r="M261" s="568"/>
      <c r="N261" s="56" t="s">
        <v>20</v>
      </c>
      <c r="O261" s="60" t="s">
        <v>20</v>
      </c>
      <c r="P261" s="50"/>
    </row>
    <row r="262" spans="1:16" ht="15.75" x14ac:dyDescent="0.25">
      <c r="A262" s="61" t="s">
        <v>21</v>
      </c>
      <c r="B262" s="68"/>
      <c r="C262" s="68"/>
      <c r="D262" s="68"/>
      <c r="E262" s="68"/>
      <c r="F262" s="73">
        <v>199</v>
      </c>
      <c r="G262" s="73" t="s">
        <v>130</v>
      </c>
      <c r="H262" s="257"/>
      <c r="I262" s="257"/>
      <c r="J262" s="258"/>
      <c r="K262" s="403"/>
      <c r="L262" s="405"/>
      <c r="M262" s="74" t="s">
        <v>130</v>
      </c>
      <c r="N262" s="73"/>
      <c r="O262" s="128">
        <v>8</v>
      </c>
      <c r="P262" s="65"/>
    </row>
    <row r="263" spans="1:16" ht="15.75" x14ac:dyDescent="0.25">
      <c r="A263" s="62" t="s">
        <v>22</v>
      </c>
      <c r="B263" s="73">
        <v>52</v>
      </c>
      <c r="C263" s="73">
        <v>394</v>
      </c>
      <c r="D263" s="73"/>
      <c r="E263" s="73"/>
      <c r="F263" s="73">
        <v>224</v>
      </c>
      <c r="G263" s="73">
        <v>1056</v>
      </c>
      <c r="H263" s="73">
        <v>53</v>
      </c>
      <c r="I263" s="73">
        <v>52</v>
      </c>
      <c r="J263" s="258"/>
      <c r="K263" s="404"/>
      <c r="L263" s="405"/>
      <c r="M263" s="74">
        <v>250</v>
      </c>
      <c r="N263" s="73">
        <v>249</v>
      </c>
      <c r="O263" s="128">
        <v>132</v>
      </c>
      <c r="P263" s="50"/>
    </row>
    <row r="264" spans="1:16" ht="15.75" x14ac:dyDescent="0.25">
      <c r="A264" s="62" t="s">
        <v>23</v>
      </c>
      <c r="B264" s="73">
        <v>32</v>
      </c>
      <c r="C264" s="73">
        <v>482</v>
      </c>
      <c r="D264" s="73"/>
      <c r="E264" s="73"/>
      <c r="F264" s="73">
        <v>231</v>
      </c>
      <c r="G264" s="73">
        <v>564</v>
      </c>
      <c r="H264" s="73">
        <v>20</v>
      </c>
      <c r="I264" s="73">
        <v>20</v>
      </c>
      <c r="J264" s="258"/>
      <c r="K264" s="404"/>
      <c r="L264" s="405"/>
      <c r="M264" s="74">
        <v>267</v>
      </c>
      <c r="N264" s="73">
        <v>228</v>
      </c>
      <c r="O264" s="128">
        <v>149</v>
      </c>
      <c r="P264" s="50"/>
    </row>
    <row r="265" spans="1:16" ht="15.75" x14ac:dyDescent="0.25">
      <c r="A265" s="62" t="s">
        <v>26</v>
      </c>
      <c r="B265" s="73"/>
      <c r="C265" s="73">
        <v>571</v>
      </c>
      <c r="D265" s="73"/>
      <c r="E265" s="73"/>
      <c r="F265" s="73">
        <v>232</v>
      </c>
      <c r="G265" s="73">
        <v>501</v>
      </c>
      <c r="H265" s="73">
        <v>10</v>
      </c>
      <c r="I265" s="73">
        <v>14</v>
      </c>
      <c r="J265" s="258"/>
      <c r="K265" s="404"/>
      <c r="L265" s="405"/>
      <c r="M265" s="74">
        <v>278</v>
      </c>
      <c r="N265" s="73">
        <v>246</v>
      </c>
      <c r="O265" s="128">
        <v>138</v>
      </c>
      <c r="P265" s="50"/>
    </row>
    <row r="266" spans="1:16" ht="16.5" thickBot="1" x14ac:dyDescent="0.3">
      <c r="A266" s="251" t="s">
        <v>25</v>
      </c>
      <c r="B266" s="134"/>
      <c r="C266" s="134"/>
      <c r="D266" s="134"/>
      <c r="E266" s="134"/>
      <c r="F266" s="134">
        <v>96</v>
      </c>
      <c r="G266" s="134"/>
      <c r="H266" s="134"/>
      <c r="I266" s="259"/>
      <c r="J266" s="259"/>
      <c r="K266" s="416"/>
      <c r="L266" s="417"/>
      <c r="M266" s="252">
        <v>54</v>
      </c>
      <c r="N266" s="134">
        <v>0</v>
      </c>
      <c r="O266" s="110">
        <v>24</v>
      </c>
      <c r="P266" s="50"/>
    </row>
    <row r="267" spans="1:16" ht="16.5" thickBot="1" x14ac:dyDescent="0.3">
      <c r="A267" s="64" t="s">
        <v>24</v>
      </c>
      <c r="B267" s="161">
        <f>SUM(B262:B266)</f>
        <v>84</v>
      </c>
      <c r="C267" s="161">
        <f t="shared" ref="C267:O267" si="37">SUM(C262:C266)</f>
        <v>1447</v>
      </c>
      <c r="D267" s="161">
        <f t="shared" si="37"/>
        <v>0</v>
      </c>
      <c r="E267" s="161">
        <f t="shared" si="37"/>
        <v>0</v>
      </c>
      <c r="F267" s="161">
        <f t="shared" si="37"/>
        <v>982</v>
      </c>
      <c r="G267" s="161">
        <f t="shared" si="37"/>
        <v>2121</v>
      </c>
      <c r="H267" s="161">
        <f t="shared" si="37"/>
        <v>83</v>
      </c>
      <c r="I267" s="161">
        <f t="shared" si="37"/>
        <v>86</v>
      </c>
      <c r="J267" s="161">
        <f t="shared" si="37"/>
        <v>0</v>
      </c>
      <c r="K267" s="161">
        <f t="shared" si="37"/>
        <v>0</v>
      </c>
      <c r="L267" s="161">
        <f t="shared" si="37"/>
        <v>0</v>
      </c>
      <c r="M267" s="161">
        <f t="shared" si="37"/>
        <v>849</v>
      </c>
      <c r="N267" s="161">
        <f t="shared" si="37"/>
        <v>723</v>
      </c>
      <c r="O267" s="161">
        <f t="shared" si="37"/>
        <v>451</v>
      </c>
      <c r="P267" s="50">
        <f>B267+C267+D267+E267+F267+G267</f>
        <v>4634</v>
      </c>
    </row>
    <row r="268" spans="1:16" ht="15.75" x14ac:dyDescent="0.25">
      <c r="A268" s="254"/>
      <c r="B268" s="254"/>
      <c r="C268" s="254"/>
      <c r="D268" s="254"/>
      <c r="E268" s="254"/>
      <c r="F268" s="254"/>
      <c r="G268" s="255"/>
      <c r="H268" s="254"/>
      <c r="I268" s="254"/>
      <c r="J268" s="254"/>
      <c r="K268" s="254"/>
      <c r="L268" s="254"/>
      <c r="M268" s="254"/>
      <c r="N268" s="254"/>
      <c r="O268" s="254"/>
      <c r="P268" s="50"/>
    </row>
    <row r="269" spans="1:16" ht="16.5" thickBot="1" x14ac:dyDescent="0.3">
      <c r="A269" s="608" t="s">
        <v>121</v>
      </c>
      <c r="B269" s="609"/>
      <c r="C269" s="609"/>
      <c r="D269" s="609"/>
      <c r="E269" s="609"/>
      <c r="F269" s="609"/>
      <c r="G269" s="609"/>
      <c r="H269" s="609"/>
      <c r="I269" s="609"/>
      <c r="J269" s="609"/>
      <c r="K269" s="609"/>
      <c r="L269" s="256"/>
      <c r="M269" s="256"/>
      <c r="N269" s="256"/>
      <c r="O269" s="256"/>
      <c r="P269" s="50"/>
    </row>
    <row r="270" spans="1:16" ht="31.5" x14ac:dyDescent="0.25">
      <c r="A270" s="523" t="s">
        <v>5</v>
      </c>
      <c r="B270" s="524" t="s">
        <v>123</v>
      </c>
      <c r="C270" s="524"/>
      <c r="D270" s="524"/>
      <c r="E270" s="524"/>
      <c r="F270" s="564" t="s">
        <v>6</v>
      </c>
      <c r="G270" s="610" t="s">
        <v>83</v>
      </c>
      <c r="H270" s="544" t="s">
        <v>124</v>
      </c>
      <c r="I270" s="544"/>
      <c r="J270" s="544"/>
      <c r="K270" s="544"/>
      <c r="L270" s="545"/>
      <c r="M270" s="535" t="s">
        <v>8</v>
      </c>
      <c r="N270" s="92" t="s">
        <v>9</v>
      </c>
      <c r="O270" s="93" t="s">
        <v>10</v>
      </c>
      <c r="P270" s="50"/>
    </row>
    <row r="271" spans="1:16" ht="32.25" thickBot="1" x14ac:dyDescent="0.3">
      <c r="A271" s="523"/>
      <c r="B271" s="55" t="s">
        <v>11</v>
      </c>
      <c r="C271" s="56" t="s">
        <v>12</v>
      </c>
      <c r="D271" s="56" t="s">
        <v>13</v>
      </c>
      <c r="E271" s="56" t="s">
        <v>14</v>
      </c>
      <c r="F271" s="567"/>
      <c r="G271" s="611"/>
      <c r="H271" s="57" t="s">
        <v>15</v>
      </c>
      <c r="I271" s="57" t="s">
        <v>16</v>
      </c>
      <c r="J271" s="57" t="s">
        <v>17</v>
      </c>
      <c r="K271" s="58" t="s">
        <v>18</v>
      </c>
      <c r="L271" s="59" t="s">
        <v>19</v>
      </c>
      <c r="M271" s="568"/>
      <c r="N271" s="56" t="s">
        <v>20</v>
      </c>
      <c r="O271" s="60" t="s">
        <v>20</v>
      </c>
      <c r="P271" s="50"/>
    </row>
    <row r="272" spans="1:16" ht="15.75" x14ac:dyDescent="0.25">
      <c r="A272" s="61" t="s">
        <v>21</v>
      </c>
      <c r="B272" s="257"/>
      <c r="C272" s="257"/>
      <c r="D272" s="68">
        <v>197</v>
      </c>
      <c r="E272" s="68"/>
      <c r="F272" s="73">
        <v>202</v>
      </c>
      <c r="G272" s="73">
        <v>102</v>
      </c>
      <c r="H272" s="68"/>
      <c r="I272" s="68"/>
      <c r="J272" s="73"/>
      <c r="K272" s="70"/>
      <c r="L272" s="75"/>
      <c r="M272" s="74">
        <v>52</v>
      </c>
      <c r="N272" s="73">
        <v>25</v>
      </c>
      <c r="O272" s="128">
        <v>59</v>
      </c>
      <c r="P272" s="50"/>
    </row>
    <row r="273" spans="1:18" ht="15.75" x14ac:dyDescent="0.25">
      <c r="A273" s="62" t="s">
        <v>22</v>
      </c>
      <c r="B273" s="258"/>
      <c r="C273" s="258"/>
      <c r="D273" s="258"/>
      <c r="E273" s="73">
        <v>474</v>
      </c>
      <c r="F273" s="73">
        <v>238</v>
      </c>
      <c r="G273" s="73">
        <v>484</v>
      </c>
      <c r="H273" s="73"/>
      <c r="I273" s="73"/>
      <c r="J273" s="73"/>
      <c r="K273" s="74"/>
      <c r="L273" s="75"/>
      <c r="M273" s="74">
        <v>292</v>
      </c>
      <c r="N273" s="73">
        <v>182</v>
      </c>
      <c r="O273" s="128">
        <v>176</v>
      </c>
      <c r="P273" s="50"/>
    </row>
    <row r="274" spans="1:18" ht="15.75" x14ac:dyDescent="0.25">
      <c r="A274" s="62" t="s">
        <v>23</v>
      </c>
      <c r="B274" s="258"/>
      <c r="C274" s="258"/>
      <c r="D274" s="258"/>
      <c r="E274" s="73">
        <v>451</v>
      </c>
      <c r="F274" s="73">
        <v>244</v>
      </c>
      <c r="G274" s="73">
        <v>484</v>
      </c>
      <c r="H274" s="73"/>
      <c r="I274" s="73"/>
      <c r="J274" s="73"/>
      <c r="K274" s="74"/>
      <c r="L274" s="75"/>
      <c r="M274" s="74">
        <v>303</v>
      </c>
      <c r="N274" s="73">
        <v>193</v>
      </c>
      <c r="O274" s="128">
        <v>164</v>
      </c>
      <c r="P274" s="50"/>
      <c r="R274" s="28"/>
    </row>
    <row r="275" spans="1:18" ht="15.75" x14ac:dyDescent="0.25">
      <c r="A275" s="62" t="s">
        <v>26</v>
      </c>
      <c r="B275" s="258"/>
      <c r="C275" s="258"/>
      <c r="D275" s="258"/>
      <c r="E275" s="73">
        <v>472</v>
      </c>
      <c r="F275" s="73">
        <v>232</v>
      </c>
      <c r="G275" s="73">
        <v>454</v>
      </c>
      <c r="H275" s="73"/>
      <c r="I275" s="73"/>
      <c r="J275" s="73"/>
      <c r="K275" s="74"/>
      <c r="L275" s="75"/>
      <c r="M275" s="74">
        <v>266</v>
      </c>
      <c r="N275" s="73">
        <v>190</v>
      </c>
      <c r="O275" s="128">
        <v>161</v>
      </c>
      <c r="P275" s="50"/>
    </row>
    <row r="276" spans="1:18" ht="16.5" thickBot="1" x14ac:dyDescent="0.3">
      <c r="A276" s="251" t="s">
        <v>25</v>
      </c>
      <c r="B276" s="259"/>
      <c r="C276" s="259"/>
      <c r="D276" s="259"/>
      <c r="E276" s="134">
        <v>473</v>
      </c>
      <c r="F276" s="134">
        <v>154</v>
      </c>
      <c r="G276" s="134">
        <v>89</v>
      </c>
      <c r="H276" s="134"/>
      <c r="I276" s="134"/>
      <c r="J276" s="134"/>
      <c r="K276" s="252"/>
      <c r="L276" s="253"/>
      <c r="M276" s="252">
        <v>118</v>
      </c>
      <c r="N276" s="134">
        <v>47</v>
      </c>
      <c r="O276" s="110">
        <v>36</v>
      </c>
      <c r="P276" s="50"/>
    </row>
    <row r="277" spans="1:18" ht="16.5" thickBot="1" x14ac:dyDescent="0.3">
      <c r="A277" s="64" t="s">
        <v>24</v>
      </c>
      <c r="B277" s="260">
        <f>SUM(B272:B276)</f>
        <v>0</v>
      </c>
      <c r="C277" s="260">
        <f t="shared" ref="C277:O277" si="38">SUM(C272:C276)</f>
        <v>0</v>
      </c>
      <c r="D277" s="260">
        <f t="shared" si="38"/>
        <v>197</v>
      </c>
      <c r="E277" s="260">
        <f t="shared" si="38"/>
        <v>1870</v>
      </c>
      <c r="F277" s="260">
        <f t="shared" si="38"/>
        <v>1070</v>
      </c>
      <c r="G277" s="161">
        <f t="shared" si="38"/>
        <v>1613</v>
      </c>
      <c r="H277" s="260">
        <f t="shared" si="38"/>
        <v>0</v>
      </c>
      <c r="I277" s="260">
        <f t="shared" si="38"/>
        <v>0</v>
      </c>
      <c r="J277" s="260">
        <f t="shared" si="38"/>
        <v>0</v>
      </c>
      <c r="K277" s="260">
        <f t="shared" si="38"/>
        <v>0</v>
      </c>
      <c r="L277" s="260">
        <f t="shared" si="38"/>
        <v>0</v>
      </c>
      <c r="M277" s="260">
        <f t="shared" si="38"/>
        <v>1031</v>
      </c>
      <c r="N277" s="260">
        <f t="shared" si="38"/>
        <v>637</v>
      </c>
      <c r="O277" s="260">
        <f t="shared" si="38"/>
        <v>596</v>
      </c>
      <c r="P277" s="50">
        <f>B277+C277+D277+E277+F277+G277</f>
        <v>4750</v>
      </c>
      <c r="Q277" s="32"/>
    </row>
    <row r="278" spans="1:18" ht="15.75" x14ac:dyDescent="0.25">
      <c r="A278" s="254"/>
      <c r="B278" s="254"/>
      <c r="C278" s="254"/>
      <c r="D278" s="254"/>
      <c r="E278" s="254"/>
      <c r="F278" s="254"/>
      <c r="G278" s="255"/>
      <c r="H278" s="254"/>
      <c r="I278" s="254"/>
      <c r="J278" s="254"/>
      <c r="K278" s="254"/>
      <c r="L278" s="254"/>
      <c r="M278" s="254"/>
      <c r="N278" s="254"/>
      <c r="O278" s="254"/>
      <c r="P278" s="50"/>
    </row>
    <row r="279" spans="1:18" ht="16.5" thickBot="1" x14ac:dyDescent="0.3">
      <c r="A279" s="608" t="s">
        <v>107</v>
      </c>
      <c r="B279" s="609"/>
      <c r="C279" s="609"/>
      <c r="D279" s="609"/>
      <c r="E279" s="609"/>
      <c r="F279" s="609"/>
      <c r="G279" s="609"/>
      <c r="H279" s="609"/>
      <c r="I279" s="609"/>
      <c r="J279" s="609"/>
      <c r="K279" s="609"/>
      <c r="L279" s="91"/>
      <c r="M279" s="91"/>
      <c r="N279" s="91"/>
      <c r="O279" s="91"/>
      <c r="P279" s="50"/>
    </row>
    <row r="280" spans="1:18" ht="31.5" x14ac:dyDescent="0.25">
      <c r="A280" s="523" t="s">
        <v>5</v>
      </c>
      <c r="B280" s="524" t="s">
        <v>123</v>
      </c>
      <c r="C280" s="524"/>
      <c r="D280" s="524"/>
      <c r="E280" s="524"/>
      <c r="F280" s="564" t="s">
        <v>6</v>
      </c>
      <c r="G280" s="490" t="s">
        <v>83</v>
      </c>
      <c r="H280" s="544" t="s">
        <v>124</v>
      </c>
      <c r="I280" s="544"/>
      <c r="J280" s="544"/>
      <c r="K280" s="544"/>
      <c r="L280" s="545"/>
      <c r="M280" s="535" t="s">
        <v>8</v>
      </c>
      <c r="N280" s="92" t="s">
        <v>9</v>
      </c>
      <c r="O280" s="93" t="s">
        <v>10</v>
      </c>
      <c r="P280" s="50"/>
    </row>
    <row r="281" spans="1:18" ht="32.25" thickBot="1" x14ac:dyDescent="0.3">
      <c r="A281" s="523"/>
      <c r="B281" s="55" t="s">
        <v>11</v>
      </c>
      <c r="C281" s="453" t="s">
        <v>12</v>
      </c>
      <c r="D281" s="56" t="s">
        <v>13</v>
      </c>
      <c r="E281" s="56" t="s">
        <v>14</v>
      </c>
      <c r="F281" s="567"/>
      <c r="G281" s="491"/>
      <c r="H281" s="57" t="s">
        <v>15</v>
      </c>
      <c r="I281" s="57" t="s">
        <v>16</v>
      </c>
      <c r="J281" s="57" t="s">
        <v>17</v>
      </c>
      <c r="K281" s="58" t="s">
        <v>18</v>
      </c>
      <c r="L281" s="59" t="s">
        <v>19</v>
      </c>
      <c r="M281" s="568"/>
      <c r="N281" s="56" t="s">
        <v>20</v>
      </c>
      <c r="O281" s="60" t="s">
        <v>20</v>
      </c>
      <c r="P281" s="65"/>
    </row>
    <row r="282" spans="1:18" ht="15.75" x14ac:dyDescent="0.25">
      <c r="A282" s="62" t="s">
        <v>22</v>
      </c>
      <c r="B282" s="73"/>
      <c r="C282" s="73"/>
      <c r="D282" s="73"/>
      <c r="E282" s="73"/>
      <c r="F282" s="73">
        <v>82</v>
      </c>
      <c r="G282" s="73">
        <v>197</v>
      </c>
      <c r="H282" s="73"/>
      <c r="I282" s="73"/>
      <c r="J282" s="73"/>
      <c r="K282" s="74"/>
      <c r="L282" s="75"/>
      <c r="M282" s="74">
        <v>152</v>
      </c>
      <c r="N282" s="73">
        <v>35</v>
      </c>
      <c r="O282" s="128">
        <v>46</v>
      </c>
      <c r="P282" s="50"/>
    </row>
    <row r="283" spans="1:18" ht="15.75" x14ac:dyDescent="0.25">
      <c r="A283" s="62" t="s">
        <v>23</v>
      </c>
      <c r="B283" s="73"/>
      <c r="C283" s="73">
        <v>517</v>
      </c>
      <c r="D283" s="73"/>
      <c r="E283" s="73"/>
      <c r="F283" s="73">
        <v>258</v>
      </c>
      <c r="G283" s="73">
        <v>195</v>
      </c>
      <c r="H283" s="73"/>
      <c r="I283" s="73"/>
      <c r="J283" s="73"/>
      <c r="K283" s="74"/>
      <c r="L283" s="75"/>
      <c r="M283" s="74">
        <v>287</v>
      </c>
      <c r="N283" s="73">
        <v>80</v>
      </c>
      <c r="O283" s="128">
        <v>115</v>
      </c>
      <c r="P283" s="50"/>
      <c r="R283" s="28"/>
    </row>
    <row r="284" spans="1:18" ht="15.75" x14ac:dyDescent="0.25">
      <c r="A284" s="62" t="s">
        <v>26</v>
      </c>
      <c r="B284" s="73"/>
      <c r="C284" s="73">
        <v>628</v>
      </c>
      <c r="D284" s="73"/>
      <c r="E284" s="73"/>
      <c r="F284" s="73">
        <v>244</v>
      </c>
      <c r="G284" s="73">
        <v>165</v>
      </c>
      <c r="H284" s="73"/>
      <c r="I284" s="73"/>
      <c r="J284" s="73"/>
      <c r="K284" s="74"/>
      <c r="L284" s="75"/>
      <c r="M284" s="74">
        <v>287</v>
      </c>
      <c r="N284" s="73">
        <v>86</v>
      </c>
      <c r="O284" s="128">
        <v>109</v>
      </c>
      <c r="P284" s="50"/>
    </row>
    <row r="285" spans="1:18" ht="16.5" thickBot="1" x14ac:dyDescent="0.3">
      <c r="A285" s="251" t="s">
        <v>25</v>
      </c>
      <c r="B285" s="134"/>
      <c r="C285" s="134"/>
      <c r="D285" s="134"/>
      <c r="E285" s="134"/>
      <c r="F285" s="134">
        <v>98</v>
      </c>
      <c r="G285" s="134"/>
      <c r="H285" s="134"/>
      <c r="I285" s="134"/>
      <c r="J285" s="134"/>
      <c r="K285" s="252"/>
      <c r="L285" s="253"/>
      <c r="M285" s="252">
        <v>54</v>
      </c>
      <c r="N285" s="134">
        <v>11</v>
      </c>
      <c r="O285" s="110">
        <v>28</v>
      </c>
      <c r="P285" s="50"/>
    </row>
    <row r="286" spans="1:18" ht="16.5" thickBot="1" x14ac:dyDescent="0.3">
      <c r="A286" s="64" t="s">
        <v>24</v>
      </c>
      <c r="B286" s="161">
        <f>SUM(B282:B285)</f>
        <v>0</v>
      </c>
      <c r="C286" s="161">
        <f t="shared" ref="C286:O286" si="39">SUM(C282:C285)</f>
        <v>1145</v>
      </c>
      <c r="D286" s="161">
        <f t="shared" si="39"/>
        <v>0</v>
      </c>
      <c r="E286" s="161">
        <f t="shared" si="39"/>
        <v>0</v>
      </c>
      <c r="F286" s="161">
        <f t="shared" si="39"/>
        <v>682</v>
      </c>
      <c r="G286" s="161">
        <f t="shared" si="39"/>
        <v>557</v>
      </c>
      <c r="H286" s="161">
        <f t="shared" si="39"/>
        <v>0</v>
      </c>
      <c r="I286" s="161">
        <f t="shared" si="39"/>
        <v>0</v>
      </c>
      <c r="J286" s="161">
        <f t="shared" si="39"/>
        <v>0</v>
      </c>
      <c r="K286" s="161">
        <f t="shared" si="39"/>
        <v>0</v>
      </c>
      <c r="L286" s="161">
        <f t="shared" si="39"/>
        <v>0</v>
      </c>
      <c r="M286" s="161">
        <f t="shared" si="39"/>
        <v>780</v>
      </c>
      <c r="N286" s="161">
        <f t="shared" si="39"/>
        <v>212</v>
      </c>
      <c r="O286" s="161">
        <f t="shared" si="39"/>
        <v>298</v>
      </c>
      <c r="P286" s="65">
        <f>B286+C286+D286+E286+F286+G286</f>
        <v>2384</v>
      </c>
    </row>
    <row r="287" spans="1:18" ht="15.75" x14ac:dyDescent="0.25">
      <c r="A287" s="261"/>
      <c r="B287" s="261"/>
      <c r="C287" s="261"/>
      <c r="D287" s="261"/>
      <c r="E287" s="261"/>
      <c r="F287" s="261"/>
      <c r="G287" s="66"/>
      <c r="H287" s="261"/>
      <c r="I287" s="261"/>
      <c r="J287" s="261"/>
      <c r="K287" s="261"/>
      <c r="L287" s="261"/>
      <c r="M287" s="261"/>
      <c r="N287" s="261"/>
      <c r="O287" s="261"/>
      <c r="P287" s="50"/>
    </row>
    <row r="288" spans="1:18" ht="16.5" thickBot="1" x14ac:dyDescent="0.3">
      <c r="A288" s="608" t="s">
        <v>108</v>
      </c>
      <c r="B288" s="609"/>
      <c r="C288" s="609"/>
      <c r="D288" s="609"/>
      <c r="E288" s="609"/>
      <c r="F288" s="609"/>
      <c r="G288" s="609"/>
      <c r="H288" s="609"/>
      <c r="I288" s="609"/>
      <c r="J288" s="609"/>
      <c r="K288" s="609"/>
      <c r="L288" s="91"/>
      <c r="M288" s="91"/>
      <c r="N288" s="91"/>
      <c r="O288" s="91"/>
      <c r="P288" s="50"/>
    </row>
    <row r="289" spans="1:16" ht="31.5" x14ac:dyDescent="0.25">
      <c r="A289" s="523" t="s">
        <v>5</v>
      </c>
      <c r="B289" s="524" t="s">
        <v>123</v>
      </c>
      <c r="C289" s="524"/>
      <c r="D289" s="524"/>
      <c r="E289" s="524"/>
      <c r="F289" s="564" t="s">
        <v>6</v>
      </c>
      <c r="G289" s="490" t="s">
        <v>83</v>
      </c>
      <c r="H289" s="544" t="s">
        <v>124</v>
      </c>
      <c r="I289" s="544"/>
      <c r="J289" s="544"/>
      <c r="K289" s="544"/>
      <c r="L289" s="545"/>
      <c r="M289" s="535" t="s">
        <v>8</v>
      </c>
      <c r="N289" s="92" t="s">
        <v>9</v>
      </c>
      <c r="O289" s="93" t="s">
        <v>10</v>
      </c>
      <c r="P289" s="50"/>
    </row>
    <row r="290" spans="1:16" ht="32.25" thickBot="1" x14ac:dyDescent="0.3">
      <c r="A290" s="523"/>
      <c r="B290" s="55" t="s">
        <v>11</v>
      </c>
      <c r="C290" s="56" t="s">
        <v>12</v>
      </c>
      <c r="D290" s="56" t="s">
        <v>13</v>
      </c>
      <c r="E290" s="56" t="s">
        <v>14</v>
      </c>
      <c r="F290" s="567"/>
      <c r="G290" s="491"/>
      <c r="H290" s="57" t="s">
        <v>15</v>
      </c>
      <c r="I290" s="57" t="s">
        <v>16</v>
      </c>
      <c r="J290" s="57" t="s">
        <v>17</v>
      </c>
      <c r="K290" s="58" t="s">
        <v>18</v>
      </c>
      <c r="L290" s="59" t="s">
        <v>19</v>
      </c>
      <c r="M290" s="568"/>
      <c r="N290" s="56" t="s">
        <v>20</v>
      </c>
      <c r="O290" s="60" t="s">
        <v>20</v>
      </c>
      <c r="P290" s="50"/>
    </row>
    <row r="291" spans="1:16" ht="15.75" x14ac:dyDescent="0.25">
      <c r="A291" s="61" t="s">
        <v>21</v>
      </c>
      <c r="B291" s="262"/>
      <c r="C291" s="262"/>
      <c r="D291" s="262">
        <v>164</v>
      </c>
      <c r="E291" s="262"/>
      <c r="F291" s="263">
        <v>190</v>
      </c>
      <c r="G291" s="263"/>
      <c r="H291" s="262"/>
      <c r="I291" s="262"/>
      <c r="J291" s="263"/>
      <c r="K291" s="264"/>
      <c r="L291" s="265"/>
      <c r="M291" s="266"/>
      <c r="N291" s="263">
        <v>11</v>
      </c>
      <c r="O291" s="267">
        <v>47</v>
      </c>
      <c r="P291" s="50"/>
    </row>
    <row r="292" spans="1:16" ht="15.75" x14ac:dyDescent="0.25">
      <c r="A292" s="62" t="s">
        <v>22</v>
      </c>
      <c r="B292" s="263"/>
      <c r="C292" s="263">
        <v>503</v>
      </c>
      <c r="D292" s="263"/>
      <c r="E292" s="263"/>
      <c r="F292" s="263">
        <v>251</v>
      </c>
      <c r="G292" s="263">
        <v>565</v>
      </c>
      <c r="H292" s="263"/>
      <c r="I292" s="263"/>
      <c r="J292" s="263"/>
      <c r="K292" s="266"/>
      <c r="L292" s="265"/>
      <c r="M292" s="266">
        <v>292</v>
      </c>
      <c r="N292" s="263">
        <v>265</v>
      </c>
      <c r="O292" s="267">
        <v>160</v>
      </c>
      <c r="P292" s="50"/>
    </row>
    <row r="293" spans="1:16" ht="15.75" x14ac:dyDescent="0.25">
      <c r="A293" s="62" t="s">
        <v>23</v>
      </c>
      <c r="B293" s="263"/>
      <c r="C293" s="263">
        <v>582</v>
      </c>
      <c r="D293" s="263"/>
      <c r="E293" s="263"/>
      <c r="F293" s="263">
        <v>257</v>
      </c>
      <c r="G293" s="263">
        <v>291</v>
      </c>
      <c r="H293" s="263"/>
      <c r="I293" s="263"/>
      <c r="J293" s="263"/>
      <c r="K293" s="266"/>
      <c r="L293" s="265"/>
      <c r="M293" s="266">
        <v>303</v>
      </c>
      <c r="N293" s="263">
        <v>275</v>
      </c>
      <c r="O293" s="267">
        <v>150</v>
      </c>
      <c r="P293" s="50"/>
    </row>
    <row r="294" spans="1:16" ht="16.5" thickBot="1" x14ac:dyDescent="0.3">
      <c r="A294" s="62" t="s">
        <v>26</v>
      </c>
      <c r="B294" s="73"/>
      <c r="C294" s="263">
        <v>590</v>
      </c>
      <c r="D294" s="263"/>
      <c r="E294" s="263"/>
      <c r="F294" s="263">
        <v>241</v>
      </c>
      <c r="G294" s="263">
        <v>337</v>
      </c>
      <c r="H294" s="263"/>
      <c r="I294" s="263"/>
      <c r="J294" s="263"/>
      <c r="K294" s="266"/>
      <c r="L294" s="265"/>
      <c r="M294" s="266">
        <v>264</v>
      </c>
      <c r="N294" s="263">
        <v>276</v>
      </c>
      <c r="O294" s="267">
        <v>141</v>
      </c>
      <c r="P294" s="50"/>
    </row>
    <row r="295" spans="1:16" ht="16.5" thickBot="1" x14ac:dyDescent="0.3">
      <c r="A295" s="64" t="s">
        <v>24</v>
      </c>
      <c r="B295" s="161">
        <f>SUM(B291:B294)</f>
        <v>0</v>
      </c>
      <c r="C295" s="161">
        <f t="shared" ref="C295:O295" si="40">SUM(C291:C294)</f>
        <v>1675</v>
      </c>
      <c r="D295" s="161">
        <f t="shared" si="40"/>
        <v>164</v>
      </c>
      <c r="E295" s="161">
        <f t="shared" si="40"/>
        <v>0</v>
      </c>
      <c r="F295" s="161">
        <f t="shared" si="40"/>
        <v>939</v>
      </c>
      <c r="G295" s="161">
        <f t="shared" si="40"/>
        <v>1193</v>
      </c>
      <c r="H295" s="161">
        <f t="shared" si="40"/>
        <v>0</v>
      </c>
      <c r="I295" s="161">
        <f t="shared" si="40"/>
        <v>0</v>
      </c>
      <c r="J295" s="161">
        <f t="shared" si="40"/>
        <v>0</v>
      </c>
      <c r="K295" s="161">
        <f t="shared" si="40"/>
        <v>0</v>
      </c>
      <c r="L295" s="161">
        <f t="shared" si="40"/>
        <v>0</v>
      </c>
      <c r="M295" s="161">
        <f t="shared" si="40"/>
        <v>859</v>
      </c>
      <c r="N295" s="161">
        <f t="shared" si="40"/>
        <v>827</v>
      </c>
      <c r="O295" s="161">
        <f t="shared" si="40"/>
        <v>498</v>
      </c>
      <c r="P295" s="50">
        <f>B295+C295+D295+E295+F295+G295</f>
        <v>3971</v>
      </c>
    </row>
    <row r="296" spans="1:16" ht="15.75" x14ac:dyDescent="0.25">
      <c r="A296" s="261"/>
      <c r="B296" s="261"/>
      <c r="C296" s="261"/>
      <c r="D296" s="261"/>
      <c r="E296" s="261"/>
      <c r="F296" s="261"/>
      <c r="G296" s="66"/>
      <c r="H296" s="261"/>
      <c r="I296" s="261"/>
      <c r="J296" s="261"/>
      <c r="K296" s="261"/>
      <c r="L296" s="261"/>
      <c r="M296" s="261"/>
      <c r="N296" s="261"/>
      <c r="O296" s="261"/>
      <c r="P296" s="50"/>
    </row>
    <row r="297" spans="1:16" ht="16.5" thickBot="1" x14ac:dyDescent="0.3">
      <c r="A297" s="608" t="s">
        <v>109</v>
      </c>
      <c r="B297" s="609"/>
      <c r="C297" s="609"/>
      <c r="D297" s="609"/>
      <c r="E297" s="609"/>
      <c r="F297" s="609"/>
      <c r="G297" s="609"/>
      <c r="H297" s="609"/>
      <c r="I297" s="609"/>
      <c r="J297" s="609"/>
      <c r="K297" s="609"/>
      <c r="L297" s="91"/>
      <c r="M297" s="91"/>
      <c r="N297" s="91"/>
      <c r="O297" s="91"/>
      <c r="P297" s="50"/>
    </row>
    <row r="298" spans="1:16" ht="31.5" x14ac:dyDescent="0.25">
      <c r="A298" s="523" t="s">
        <v>5</v>
      </c>
      <c r="B298" s="524" t="s">
        <v>123</v>
      </c>
      <c r="C298" s="524"/>
      <c r="D298" s="524"/>
      <c r="E298" s="524"/>
      <c r="F298" s="564" t="s">
        <v>6</v>
      </c>
      <c r="G298" s="490" t="s">
        <v>83</v>
      </c>
      <c r="H298" s="544" t="s">
        <v>124</v>
      </c>
      <c r="I298" s="544"/>
      <c r="J298" s="544"/>
      <c r="K298" s="544"/>
      <c r="L298" s="545"/>
      <c r="M298" s="535" t="s">
        <v>8</v>
      </c>
      <c r="N298" s="92" t="s">
        <v>9</v>
      </c>
      <c r="O298" s="93" t="s">
        <v>10</v>
      </c>
      <c r="P298" s="50"/>
    </row>
    <row r="299" spans="1:16" ht="32.25" thickBot="1" x14ac:dyDescent="0.3">
      <c r="A299" s="523"/>
      <c r="B299" s="94" t="s">
        <v>11</v>
      </c>
      <c r="C299" s="95" t="s">
        <v>12</v>
      </c>
      <c r="D299" s="95" t="s">
        <v>13</v>
      </c>
      <c r="E299" s="95" t="s">
        <v>14</v>
      </c>
      <c r="F299" s="565"/>
      <c r="G299" s="491"/>
      <c r="H299" s="96" t="s">
        <v>15</v>
      </c>
      <c r="I299" s="96" t="s">
        <v>16</v>
      </c>
      <c r="J299" s="96" t="s">
        <v>17</v>
      </c>
      <c r="K299" s="97" t="s">
        <v>18</v>
      </c>
      <c r="L299" s="98" t="s">
        <v>19</v>
      </c>
      <c r="M299" s="536"/>
      <c r="N299" s="95" t="s">
        <v>20</v>
      </c>
      <c r="O299" s="99" t="s">
        <v>20</v>
      </c>
      <c r="P299" s="50"/>
    </row>
    <row r="300" spans="1:16" ht="16.5" thickBot="1" x14ac:dyDescent="0.3">
      <c r="A300" s="62" t="s">
        <v>22</v>
      </c>
      <c r="B300" s="69"/>
      <c r="C300" s="69"/>
      <c r="D300" s="69"/>
      <c r="E300" s="69">
        <v>12</v>
      </c>
      <c r="F300" s="69">
        <v>105</v>
      </c>
      <c r="G300" s="69">
        <v>222</v>
      </c>
      <c r="H300" s="69"/>
      <c r="I300" s="69"/>
      <c r="J300" s="69"/>
      <c r="K300" s="77"/>
      <c r="L300" s="109"/>
      <c r="M300" s="77">
        <v>140</v>
      </c>
      <c r="N300" s="69">
        <v>33</v>
      </c>
      <c r="O300" s="78">
        <v>56</v>
      </c>
      <c r="P300" s="50"/>
    </row>
    <row r="301" spans="1:16" ht="16.5" thickBot="1" x14ac:dyDescent="0.3">
      <c r="A301" s="64" t="s">
        <v>24</v>
      </c>
      <c r="B301" s="161">
        <f>SUM(B300)</f>
        <v>0</v>
      </c>
      <c r="C301" s="161">
        <f t="shared" ref="C301:O301" si="41">SUM(C300)</f>
        <v>0</v>
      </c>
      <c r="D301" s="161">
        <f t="shared" si="41"/>
        <v>0</v>
      </c>
      <c r="E301" s="161">
        <f t="shared" si="41"/>
        <v>12</v>
      </c>
      <c r="F301" s="161">
        <f t="shared" si="41"/>
        <v>105</v>
      </c>
      <c r="G301" s="161">
        <f t="shared" si="41"/>
        <v>222</v>
      </c>
      <c r="H301" s="161">
        <f t="shared" si="41"/>
        <v>0</v>
      </c>
      <c r="I301" s="161">
        <f t="shared" si="41"/>
        <v>0</v>
      </c>
      <c r="J301" s="161">
        <f t="shared" si="41"/>
        <v>0</v>
      </c>
      <c r="K301" s="161">
        <f t="shared" si="41"/>
        <v>0</v>
      </c>
      <c r="L301" s="161"/>
      <c r="M301" s="161">
        <f t="shared" si="41"/>
        <v>140</v>
      </c>
      <c r="N301" s="161">
        <f t="shared" si="41"/>
        <v>33</v>
      </c>
      <c r="O301" s="161">
        <f t="shared" si="41"/>
        <v>56</v>
      </c>
      <c r="P301" s="50">
        <f>B301+C301+D301+E301+F301+G301</f>
        <v>339</v>
      </c>
    </row>
    <row r="302" spans="1:16" ht="15.75" x14ac:dyDescent="0.25">
      <c r="A302" s="261"/>
      <c r="B302" s="261"/>
      <c r="C302" s="261"/>
      <c r="D302" s="261"/>
      <c r="E302" s="261"/>
      <c r="F302" s="261"/>
      <c r="G302" s="66"/>
      <c r="H302" s="261"/>
      <c r="I302" s="261"/>
      <c r="J302" s="261"/>
      <c r="K302" s="261"/>
      <c r="L302" s="261"/>
      <c r="M302" s="261"/>
      <c r="N302" s="261"/>
      <c r="O302" s="261"/>
      <c r="P302" s="50"/>
    </row>
    <row r="303" spans="1:16" ht="16.5" thickBot="1" x14ac:dyDescent="0.3">
      <c r="A303" s="608" t="s">
        <v>122</v>
      </c>
      <c r="B303" s="609"/>
      <c r="C303" s="609"/>
      <c r="D303" s="609"/>
      <c r="E303" s="609"/>
      <c r="F303" s="609"/>
      <c r="G303" s="609"/>
      <c r="H303" s="609"/>
      <c r="I303" s="609"/>
      <c r="J303" s="609"/>
      <c r="K303" s="609"/>
      <c r="L303" s="91"/>
      <c r="M303" s="91"/>
      <c r="N303" s="91"/>
      <c r="O303" s="91"/>
      <c r="P303" s="50"/>
    </row>
    <row r="304" spans="1:16" ht="31.5" x14ac:dyDescent="0.25">
      <c r="A304" s="523" t="s">
        <v>5</v>
      </c>
      <c r="B304" s="524" t="s">
        <v>123</v>
      </c>
      <c r="C304" s="524"/>
      <c r="D304" s="524"/>
      <c r="E304" s="524"/>
      <c r="F304" s="564" t="s">
        <v>6</v>
      </c>
      <c r="G304" s="490" t="s">
        <v>83</v>
      </c>
      <c r="H304" s="544" t="s">
        <v>124</v>
      </c>
      <c r="I304" s="544"/>
      <c r="J304" s="544"/>
      <c r="K304" s="544"/>
      <c r="L304" s="545"/>
      <c r="M304" s="535" t="s">
        <v>8</v>
      </c>
      <c r="N304" s="92" t="s">
        <v>9</v>
      </c>
      <c r="O304" s="93" t="s">
        <v>10</v>
      </c>
      <c r="P304" s="50"/>
    </row>
    <row r="305" spans="1:17" ht="28.5" customHeight="1" thickBot="1" x14ac:dyDescent="0.3">
      <c r="A305" s="523"/>
      <c r="B305" s="94" t="s">
        <v>11</v>
      </c>
      <c r="C305" s="95" t="s">
        <v>12</v>
      </c>
      <c r="D305" s="95" t="s">
        <v>13</v>
      </c>
      <c r="E305" s="95" t="s">
        <v>14</v>
      </c>
      <c r="F305" s="565"/>
      <c r="G305" s="491"/>
      <c r="H305" s="96" t="s">
        <v>15</v>
      </c>
      <c r="I305" s="96" t="s">
        <v>16</v>
      </c>
      <c r="J305" s="96" t="s">
        <v>17</v>
      </c>
      <c r="K305" s="97" t="s">
        <v>18</v>
      </c>
      <c r="L305" s="98" t="s">
        <v>19</v>
      </c>
      <c r="M305" s="536"/>
      <c r="N305" s="95" t="s">
        <v>20</v>
      </c>
      <c r="O305" s="99" t="s">
        <v>20</v>
      </c>
      <c r="P305" s="50"/>
    </row>
    <row r="306" spans="1:17" ht="15.75" x14ac:dyDescent="0.25">
      <c r="A306" s="62" t="s">
        <v>22</v>
      </c>
      <c r="B306" s="69"/>
      <c r="C306" s="69"/>
      <c r="D306" s="69">
        <v>20</v>
      </c>
      <c r="E306" s="69"/>
      <c r="F306" s="69">
        <v>14</v>
      </c>
      <c r="G306" s="69">
        <v>12</v>
      </c>
      <c r="H306" s="69"/>
      <c r="I306" s="69"/>
      <c r="J306" s="69"/>
      <c r="K306" s="77"/>
      <c r="L306" s="109"/>
      <c r="M306" s="77">
        <v>9</v>
      </c>
      <c r="N306" s="69">
        <v>25</v>
      </c>
      <c r="O306" s="78">
        <v>21</v>
      </c>
      <c r="P306" s="50"/>
    </row>
    <row r="307" spans="1:17" ht="16.5" thickBot="1" x14ac:dyDescent="0.3">
      <c r="A307" s="62" t="s">
        <v>23</v>
      </c>
      <c r="B307" s="73"/>
      <c r="C307" s="73"/>
      <c r="D307" s="73">
        <v>28</v>
      </c>
      <c r="E307" s="73"/>
      <c r="F307" s="73">
        <v>11</v>
      </c>
      <c r="G307" s="73">
        <v>16</v>
      </c>
      <c r="H307" s="73"/>
      <c r="I307" s="73"/>
      <c r="J307" s="73"/>
      <c r="K307" s="74"/>
      <c r="L307" s="75"/>
      <c r="M307" s="74">
        <v>11</v>
      </c>
      <c r="N307" s="73">
        <v>13</v>
      </c>
      <c r="O307" s="128">
        <v>6</v>
      </c>
      <c r="P307" s="50"/>
    </row>
    <row r="308" spans="1:17" ht="16.5" thickBot="1" x14ac:dyDescent="0.3">
      <c r="A308" s="64" t="s">
        <v>24</v>
      </c>
      <c r="B308" s="161">
        <f>SUM(B306:B307)</f>
        <v>0</v>
      </c>
      <c r="C308" s="161">
        <f t="shared" ref="C308:O308" si="42">SUM(C306:C307)</f>
        <v>0</v>
      </c>
      <c r="D308" s="161">
        <f t="shared" si="42"/>
        <v>48</v>
      </c>
      <c r="E308" s="161">
        <f t="shared" si="42"/>
        <v>0</v>
      </c>
      <c r="F308" s="161">
        <f t="shared" si="42"/>
        <v>25</v>
      </c>
      <c r="G308" s="161">
        <f t="shared" si="42"/>
        <v>28</v>
      </c>
      <c r="H308" s="161">
        <f t="shared" si="42"/>
        <v>0</v>
      </c>
      <c r="I308" s="161">
        <f t="shared" si="42"/>
        <v>0</v>
      </c>
      <c r="J308" s="161">
        <f t="shared" si="42"/>
        <v>0</v>
      </c>
      <c r="K308" s="161">
        <f t="shared" si="42"/>
        <v>0</v>
      </c>
      <c r="L308" s="161">
        <f t="shared" si="42"/>
        <v>0</v>
      </c>
      <c r="M308" s="161">
        <f t="shared" si="42"/>
        <v>20</v>
      </c>
      <c r="N308" s="161">
        <f t="shared" si="42"/>
        <v>38</v>
      </c>
      <c r="O308" s="161">
        <f t="shared" si="42"/>
        <v>27</v>
      </c>
      <c r="P308" s="65">
        <f>B308+C308+D308+E308+F308+G308</f>
        <v>101</v>
      </c>
    </row>
    <row r="309" spans="1:17" ht="15.75" x14ac:dyDescent="0.25">
      <c r="A309" s="66"/>
      <c r="B309" s="162"/>
      <c r="C309" s="162"/>
      <c r="D309" s="162"/>
      <c r="E309" s="162"/>
      <c r="F309" s="162"/>
      <c r="G309" s="162"/>
      <c r="H309" s="162"/>
      <c r="I309" s="162"/>
      <c r="J309" s="162"/>
      <c r="K309" s="162"/>
      <c r="L309" s="162"/>
      <c r="M309" s="162"/>
      <c r="N309" s="162"/>
      <c r="O309" s="162"/>
      <c r="P309" s="65"/>
    </row>
    <row r="310" spans="1:17" ht="15.75" x14ac:dyDescent="0.25">
      <c r="A310" s="647"/>
      <c r="B310" s="647"/>
      <c r="C310" s="647"/>
      <c r="D310" s="647"/>
      <c r="E310" s="647"/>
      <c r="F310" s="647"/>
      <c r="G310" s="647"/>
      <c r="H310" s="647"/>
      <c r="I310" s="647"/>
      <c r="J310" s="647"/>
      <c r="K310" s="647"/>
      <c r="L310" s="647"/>
      <c r="M310" s="647"/>
      <c r="N310" s="647"/>
      <c r="O310" s="647"/>
      <c r="P310" s="318"/>
    </row>
    <row r="311" spans="1:17" ht="15.75" customHeight="1" thickBot="1" x14ac:dyDescent="0.3">
      <c r="A311" s="646" t="s">
        <v>39</v>
      </c>
      <c r="B311" s="646"/>
      <c r="C311" s="646"/>
      <c r="D311" s="646"/>
      <c r="E311" s="646"/>
      <c r="F311" s="646"/>
      <c r="G311" s="646"/>
      <c r="H311" s="646"/>
      <c r="I311" s="646"/>
      <c r="J311" s="646"/>
      <c r="K311" s="646"/>
      <c r="L311" s="646"/>
      <c r="M311" s="646"/>
      <c r="N311" s="646"/>
      <c r="O311" s="646"/>
      <c r="P311" s="318"/>
    </row>
    <row r="312" spans="1:17" ht="31.5" x14ac:dyDescent="0.25">
      <c r="A312" s="514" t="s">
        <v>5</v>
      </c>
      <c r="B312" s="515" t="s">
        <v>123</v>
      </c>
      <c r="C312" s="515"/>
      <c r="D312" s="515"/>
      <c r="E312" s="515"/>
      <c r="F312" s="516" t="s">
        <v>6</v>
      </c>
      <c r="G312" s="490" t="s">
        <v>83</v>
      </c>
      <c r="H312" s="518" t="s">
        <v>124</v>
      </c>
      <c r="I312" s="518"/>
      <c r="J312" s="518"/>
      <c r="K312" s="518"/>
      <c r="L312" s="519"/>
      <c r="M312" s="520" t="s">
        <v>8</v>
      </c>
      <c r="N312" s="268" t="s">
        <v>9</v>
      </c>
      <c r="O312" s="269" t="s">
        <v>10</v>
      </c>
      <c r="P312" s="318"/>
    </row>
    <row r="313" spans="1:17" ht="32.25" thickBot="1" x14ac:dyDescent="0.3">
      <c r="A313" s="514"/>
      <c r="B313" s="270" t="s">
        <v>11</v>
      </c>
      <c r="C313" s="271" t="s">
        <v>12</v>
      </c>
      <c r="D313" s="271" t="s">
        <v>13</v>
      </c>
      <c r="E313" s="271" t="s">
        <v>14</v>
      </c>
      <c r="F313" s="517"/>
      <c r="G313" s="491"/>
      <c r="H313" s="272" t="s">
        <v>15</v>
      </c>
      <c r="I313" s="272" t="s">
        <v>16</v>
      </c>
      <c r="J313" s="272" t="s">
        <v>17</v>
      </c>
      <c r="K313" s="273" t="s">
        <v>18</v>
      </c>
      <c r="L313" s="274" t="s">
        <v>19</v>
      </c>
      <c r="M313" s="521"/>
      <c r="N313" s="271" t="s">
        <v>20</v>
      </c>
      <c r="O313" s="275" t="s">
        <v>20</v>
      </c>
      <c r="P313" s="318"/>
    </row>
    <row r="314" spans="1:17" ht="16.5" thickBot="1" x14ac:dyDescent="0.3">
      <c r="A314" s="64" t="s">
        <v>24</v>
      </c>
      <c r="B314" s="161">
        <f t="shared" ref="B314:O314" si="43">SUM(B237,B247,B257,B267,B277,B286,B295,B301,B308,)</f>
        <v>402</v>
      </c>
      <c r="C314" s="161">
        <f t="shared" si="43"/>
        <v>6221</v>
      </c>
      <c r="D314" s="161">
        <f t="shared" si="43"/>
        <v>899</v>
      </c>
      <c r="E314" s="161">
        <f t="shared" si="43"/>
        <v>2129</v>
      </c>
      <c r="F314" s="161">
        <f t="shared" si="43"/>
        <v>5206</v>
      </c>
      <c r="G314" s="161">
        <f t="shared" si="43"/>
        <v>6507</v>
      </c>
      <c r="H314" s="161">
        <f t="shared" si="43"/>
        <v>83</v>
      </c>
      <c r="I314" s="161">
        <f t="shared" si="43"/>
        <v>86</v>
      </c>
      <c r="J314" s="161">
        <f t="shared" si="43"/>
        <v>0</v>
      </c>
      <c r="K314" s="161">
        <f t="shared" si="43"/>
        <v>0</v>
      </c>
      <c r="L314" s="161">
        <f t="shared" si="43"/>
        <v>581</v>
      </c>
      <c r="M314" s="161">
        <f t="shared" si="43"/>
        <v>5070</v>
      </c>
      <c r="N314" s="161">
        <f t="shared" si="43"/>
        <v>3722</v>
      </c>
      <c r="O314" s="161">
        <f t="shared" si="43"/>
        <v>2793</v>
      </c>
      <c r="P314" s="463">
        <f>B314+C314+D314+E314+F314+G314</f>
        <v>21364</v>
      </c>
      <c r="Q314" s="462">
        <f>P308+P301+P295+P286+P277+P267+P257+P247+P237</f>
        <v>21364</v>
      </c>
    </row>
    <row r="315" spans="1:17" ht="15.75" x14ac:dyDescent="0.25">
      <c r="A315" s="66"/>
      <c r="B315" s="162"/>
      <c r="C315" s="162"/>
      <c r="D315" s="162"/>
      <c r="E315" s="162"/>
      <c r="F315" s="162"/>
      <c r="G315" s="162"/>
      <c r="H315" s="162"/>
      <c r="I315" s="162"/>
      <c r="J315" s="162"/>
      <c r="K315" s="162"/>
      <c r="L315" s="162"/>
      <c r="M315" s="162"/>
      <c r="N315" s="162"/>
      <c r="O315" s="162"/>
      <c r="P315" s="318"/>
    </row>
    <row r="316" spans="1:17" ht="15.75" x14ac:dyDescent="0.25">
      <c r="A316" s="570" t="s">
        <v>40</v>
      </c>
      <c r="B316" s="570"/>
      <c r="C316" s="570"/>
      <c r="D316" s="570"/>
      <c r="E316" s="570"/>
      <c r="F316" s="570"/>
      <c r="G316" s="570"/>
      <c r="H316" s="570"/>
      <c r="I316" s="570"/>
      <c r="J316" s="570"/>
      <c r="K316" s="570"/>
      <c r="L316" s="570"/>
      <c r="M316" s="570"/>
      <c r="N316" s="570"/>
      <c r="O316" s="570"/>
      <c r="P316" s="318"/>
    </row>
    <row r="317" spans="1:17" ht="16.5" thickBot="1" x14ac:dyDescent="0.3">
      <c r="A317" s="603" t="s">
        <v>110</v>
      </c>
      <c r="B317" s="603"/>
      <c r="C317" s="603"/>
      <c r="D317" s="603"/>
      <c r="E317" s="603"/>
      <c r="F317" s="603"/>
      <c r="G317" s="603"/>
      <c r="H317" s="603"/>
      <c r="I317" s="603"/>
      <c r="J317" s="603"/>
      <c r="K317" s="603"/>
      <c r="L317" s="603"/>
      <c r="M317" s="603"/>
      <c r="N317" s="44"/>
      <c r="O317" s="44"/>
      <c r="P317" s="65"/>
    </row>
    <row r="318" spans="1:17" ht="31.5" x14ac:dyDescent="0.25">
      <c r="A318" s="523" t="s">
        <v>5</v>
      </c>
      <c r="B318" s="524" t="s">
        <v>123</v>
      </c>
      <c r="C318" s="524"/>
      <c r="D318" s="524"/>
      <c r="E318" s="524"/>
      <c r="F318" s="564" t="s">
        <v>6</v>
      </c>
      <c r="G318" s="490" t="s">
        <v>83</v>
      </c>
      <c r="H318" s="544" t="s">
        <v>124</v>
      </c>
      <c r="I318" s="544"/>
      <c r="J318" s="544"/>
      <c r="K318" s="544"/>
      <c r="L318" s="545"/>
      <c r="M318" s="535" t="s">
        <v>8</v>
      </c>
      <c r="N318" s="95" t="s">
        <v>9</v>
      </c>
      <c r="O318" s="95" t="s">
        <v>10</v>
      </c>
      <c r="P318" s="65"/>
    </row>
    <row r="319" spans="1:17" ht="32.25" thickBot="1" x14ac:dyDescent="0.3">
      <c r="A319" s="523"/>
      <c r="B319" s="55" t="s">
        <v>11</v>
      </c>
      <c r="C319" s="56" t="s">
        <v>12</v>
      </c>
      <c r="D319" s="56" t="s">
        <v>13</v>
      </c>
      <c r="E319" s="56" t="s">
        <v>14</v>
      </c>
      <c r="F319" s="567"/>
      <c r="G319" s="491"/>
      <c r="H319" s="57" t="s">
        <v>15</v>
      </c>
      <c r="I319" s="57" t="s">
        <v>16</v>
      </c>
      <c r="J319" s="57" t="s">
        <v>17</v>
      </c>
      <c r="K319" s="58" t="s">
        <v>18</v>
      </c>
      <c r="L319" s="59" t="s">
        <v>19</v>
      </c>
      <c r="M319" s="568"/>
      <c r="N319" s="56" t="s">
        <v>20</v>
      </c>
      <c r="O319" s="60" t="s">
        <v>20</v>
      </c>
      <c r="P319" s="250"/>
      <c r="Q319" s="29"/>
    </row>
    <row r="320" spans="1:17" ht="16.5" thickBot="1" x14ac:dyDescent="0.3">
      <c r="A320" s="61" t="s">
        <v>23</v>
      </c>
      <c r="B320" s="276"/>
      <c r="C320" s="276"/>
      <c r="D320" s="276"/>
      <c r="E320" s="276">
        <v>162</v>
      </c>
      <c r="F320" s="178">
        <v>71</v>
      </c>
      <c r="G320" s="178">
        <v>28</v>
      </c>
      <c r="H320" s="276"/>
      <c r="I320" s="276"/>
      <c r="J320" s="178"/>
      <c r="K320" s="277"/>
      <c r="L320" s="278"/>
      <c r="M320" s="279"/>
      <c r="N320" s="178">
        <v>51</v>
      </c>
      <c r="O320" s="280">
        <v>52</v>
      </c>
      <c r="P320" s="65"/>
    </row>
    <row r="321" spans="1:17" ht="16.5" thickBot="1" x14ac:dyDescent="0.3">
      <c r="A321" s="64" t="s">
        <v>24</v>
      </c>
      <c r="B321" s="281">
        <f>SUM(B320)</f>
        <v>0</v>
      </c>
      <c r="C321" s="281">
        <f t="shared" ref="C321:O321" si="44">SUM(C320)</f>
        <v>0</v>
      </c>
      <c r="D321" s="281">
        <f t="shared" si="44"/>
        <v>0</v>
      </c>
      <c r="E321" s="281">
        <f t="shared" si="44"/>
        <v>162</v>
      </c>
      <c r="F321" s="281">
        <f t="shared" si="44"/>
        <v>71</v>
      </c>
      <c r="G321" s="281">
        <f t="shared" si="44"/>
        <v>28</v>
      </c>
      <c r="H321" s="281">
        <f t="shared" si="44"/>
        <v>0</v>
      </c>
      <c r="I321" s="281">
        <f t="shared" si="44"/>
        <v>0</v>
      </c>
      <c r="J321" s="281">
        <f t="shared" si="44"/>
        <v>0</v>
      </c>
      <c r="K321" s="281">
        <f t="shared" si="44"/>
        <v>0</v>
      </c>
      <c r="L321" s="281">
        <f t="shared" si="44"/>
        <v>0</v>
      </c>
      <c r="M321" s="281">
        <f t="shared" si="44"/>
        <v>0</v>
      </c>
      <c r="N321" s="281">
        <f t="shared" si="44"/>
        <v>51</v>
      </c>
      <c r="O321" s="281">
        <f t="shared" si="44"/>
        <v>52</v>
      </c>
      <c r="P321" s="65">
        <f>B321+C321+D321+E321+F321+G321</f>
        <v>261</v>
      </c>
    </row>
    <row r="322" spans="1:17" ht="15.75" x14ac:dyDescent="0.25">
      <c r="A322" s="44"/>
      <c r="B322" s="44"/>
      <c r="C322" s="44"/>
      <c r="D322" s="44"/>
      <c r="E322" s="44"/>
      <c r="F322" s="44"/>
      <c r="G322" s="45"/>
      <c r="H322" s="44"/>
      <c r="I322" s="44"/>
      <c r="J322" s="44"/>
      <c r="K322" s="44"/>
      <c r="L322" s="44"/>
      <c r="M322" s="44"/>
      <c r="N322" s="44"/>
      <c r="O322" s="44"/>
      <c r="P322" s="65"/>
    </row>
    <row r="323" spans="1:17" ht="16.5" thickBot="1" x14ac:dyDescent="0.3">
      <c r="A323" s="603" t="s">
        <v>132</v>
      </c>
      <c r="B323" s="603"/>
      <c r="C323" s="603"/>
      <c r="D323" s="603"/>
      <c r="E323" s="603"/>
      <c r="F323" s="603"/>
      <c r="G323" s="603"/>
      <c r="H323" s="603"/>
      <c r="I323" s="603"/>
      <c r="J323" s="603"/>
      <c r="K323" s="603"/>
      <c r="L323" s="603"/>
      <c r="M323" s="603"/>
      <c r="N323" s="433"/>
      <c r="O323" s="433"/>
      <c r="P323" s="65"/>
    </row>
    <row r="324" spans="1:17" ht="31.5" x14ac:dyDescent="0.25">
      <c r="A324" s="523" t="s">
        <v>5</v>
      </c>
      <c r="B324" s="524" t="s">
        <v>123</v>
      </c>
      <c r="C324" s="524"/>
      <c r="D324" s="524"/>
      <c r="E324" s="524"/>
      <c r="F324" s="564" t="s">
        <v>6</v>
      </c>
      <c r="G324" s="490" t="s">
        <v>83</v>
      </c>
      <c r="H324" s="544" t="s">
        <v>124</v>
      </c>
      <c r="I324" s="544"/>
      <c r="J324" s="544"/>
      <c r="K324" s="544"/>
      <c r="L324" s="545"/>
      <c r="M324" s="535" t="s">
        <v>8</v>
      </c>
      <c r="N324" s="440" t="s">
        <v>9</v>
      </c>
      <c r="O324" s="93" t="s">
        <v>10</v>
      </c>
      <c r="P324" s="250"/>
      <c r="Q324" s="29"/>
    </row>
    <row r="325" spans="1:17" ht="32.25" thickBot="1" x14ac:dyDescent="0.3">
      <c r="A325" s="523"/>
      <c r="B325" s="55" t="s">
        <v>11</v>
      </c>
      <c r="C325" s="441" t="s">
        <v>12</v>
      </c>
      <c r="D325" s="441" t="s">
        <v>13</v>
      </c>
      <c r="E325" s="441" t="s">
        <v>14</v>
      </c>
      <c r="F325" s="567"/>
      <c r="G325" s="491"/>
      <c r="H325" s="57" t="s">
        <v>15</v>
      </c>
      <c r="I325" s="57" t="s">
        <v>16</v>
      </c>
      <c r="J325" s="57" t="s">
        <v>17</v>
      </c>
      <c r="K325" s="58" t="s">
        <v>18</v>
      </c>
      <c r="L325" s="59" t="s">
        <v>19</v>
      </c>
      <c r="M325" s="568"/>
      <c r="N325" s="441" t="s">
        <v>20</v>
      </c>
      <c r="O325" s="60" t="s">
        <v>20</v>
      </c>
      <c r="P325" s="250"/>
      <c r="Q325" s="29"/>
    </row>
    <row r="326" spans="1:17" ht="15.75" x14ac:dyDescent="0.25">
      <c r="A326" s="61" t="s">
        <v>21</v>
      </c>
      <c r="B326" s="68"/>
      <c r="C326" s="68"/>
      <c r="D326" s="68">
        <v>27</v>
      </c>
      <c r="E326" s="68"/>
      <c r="F326" s="73">
        <v>180</v>
      </c>
      <c r="G326" s="73">
        <v>10</v>
      </c>
      <c r="H326" s="68"/>
      <c r="I326" s="68"/>
      <c r="J326" s="73"/>
      <c r="K326" s="70"/>
      <c r="L326" s="75"/>
      <c r="M326" s="74">
        <v>0</v>
      </c>
      <c r="N326" s="73">
        <v>2</v>
      </c>
      <c r="O326" s="128">
        <v>46</v>
      </c>
      <c r="P326" s="250"/>
      <c r="Q326" s="29"/>
    </row>
    <row r="327" spans="1:17" ht="15.75" x14ac:dyDescent="0.25">
      <c r="A327" s="62" t="s">
        <v>26</v>
      </c>
      <c r="B327" s="73"/>
      <c r="C327" s="73">
        <v>642</v>
      </c>
      <c r="D327" s="73"/>
      <c r="E327" s="73" t="s">
        <v>130</v>
      </c>
      <c r="F327" s="73">
        <v>244</v>
      </c>
      <c r="G327" s="73">
        <v>309</v>
      </c>
      <c r="H327" s="73"/>
      <c r="I327" s="73"/>
      <c r="J327" s="73"/>
      <c r="K327" s="73"/>
      <c r="L327" s="75"/>
      <c r="M327" s="74">
        <v>0</v>
      </c>
      <c r="N327" s="73">
        <v>184</v>
      </c>
      <c r="O327" s="128">
        <v>126</v>
      </c>
      <c r="P327" s="250"/>
      <c r="Q327" s="29"/>
    </row>
    <row r="328" spans="1:17" ht="16.5" thickBot="1" x14ac:dyDescent="0.3">
      <c r="A328" s="251" t="s">
        <v>25</v>
      </c>
      <c r="B328" s="134"/>
      <c r="C328" s="134"/>
      <c r="D328" s="134"/>
      <c r="E328" s="134"/>
      <c r="F328" s="134">
        <v>98</v>
      </c>
      <c r="G328" s="134"/>
      <c r="H328" s="134"/>
      <c r="I328" s="134"/>
      <c r="J328" s="134"/>
      <c r="K328" s="134"/>
      <c r="L328" s="253"/>
      <c r="M328" s="252">
        <v>0</v>
      </c>
      <c r="N328" s="134">
        <v>12</v>
      </c>
      <c r="O328" s="110">
        <v>28</v>
      </c>
      <c r="P328" s="250"/>
      <c r="Q328" s="29"/>
    </row>
    <row r="329" spans="1:17" ht="31.5" customHeight="1" thickBot="1" x14ac:dyDescent="0.3">
      <c r="A329" s="64" t="s">
        <v>24</v>
      </c>
      <c r="B329" s="161">
        <f t="shared" ref="B329:O329" si="45">SUM(B326:B328)</f>
        <v>0</v>
      </c>
      <c r="C329" s="161">
        <f t="shared" si="45"/>
        <v>642</v>
      </c>
      <c r="D329" s="161">
        <f t="shared" si="45"/>
        <v>27</v>
      </c>
      <c r="E329" s="161">
        <f t="shared" si="45"/>
        <v>0</v>
      </c>
      <c r="F329" s="161">
        <f t="shared" si="45"/>
        <v>522</v>
      </c>
      <c r="G329" s="161">
        <f t="shared" si="45"/>
        <v>319</v>
      </c>
      <c r="H329" s="161">
        <f t="shared" si="45"/>
        <v>0</v>
      </c>
      <c r="I329" s="161">
        <f t="shared" si="45"/>
        <v>0</v>
      </c>
      <c r="J329" s="161">
        <f t="shared" si="45"/>
        <v>0</v>
      </c>
      <c r="K329" s="161">
        <f t="shared" si="45"/>
        <v>0</v>
      </c>
      <c r="L329" s="161">
        <f t="shared" si="45"/>
        <v>0</v>
      </c>
      <c r="M329" s="161">
        <f t="shared" si="45"/>
        <v>0</v>
      </c>
      <c r="N329" s="161">
        <f t="shared" si="45"/>
        <v>198</v>
      </c>
      <c r="O329" s="161">
        <f t="shared" si="45"/>
        <v>200</v>
      </c>
      <c r="P329" s="250">
        <f>B329+C329+D329+E329+F329+G329</f>
        <v>1510</v>
      </c>
      <c r="Q329" s="29"/>
    </row>
    <row r="330" spans="1:17" ht="15.75" x14ac:dyDescent="0.25">
      <c r="A330" s="282"/>
      <c r="B330" s="283"/>
      <c r="C330" s="283"/>
      <c r="D330" s="283"/>
      <c r="E330" s="283"/>
      <c r="F330" s="283"/>
      <c r="G330" s="283"/>
      <c r="H330" s="283"/>
      <c r="I330" s="283"/>
      <c r="J330" s="283"/>
      <c r="K330" s="283"/>
      <c r="L330" s="283"/>
      <c r="M330" s="283"/>
      <c r="N330" s="283"/>
      <c r="O330" s="283"/>
      <c r="P330" s="65"/>
    </row>
    <row r="331" spans="1:17" ht="16.5" thickBot="1" x14ac:dyDescent="0.3">
      <c r="A331" s="608" t="s">
        <v>111</v>
      </c>
      <c r="B331" s="609"/>
      <c r="C331" s="609"/>
      <c r="D331" s="609"/>
      <c r="E331" s="609"/>
      <c r="F331" s="609"/>
      <c r="G331" s="609"/>
      <c r="H331" s="609"/>
      <c r="I331" s="609"/>
      <c r="J331" s="609"/>
      <c r="K331" s="609"/>
      <c r="L331" s="91"/>
      <c r="M331" s="91"/>
      <c r="N331" s="91"/>
      <c r="O331" s="91"/>
      <c r="P331" s="65"/>
    </row>
    <row r="332" spans="1:17" ht="31.5" x14ac:dyDescent="0.25">
      <c r="A332" s="523" t="s">
        <v>5</v>
      </c>
      <c r="B332" s="524" t="s">
        <v>123</v>
      </c>
      <c r="C332" s="524"/>
      <c r="D332" s="524"/>
      <c r="E332" s="524"/>
      <c r="F332" s="564" t="s">
        <v>6</v>
      </c>
      <c r="G332" s="490" t="s">
        <v>83</v>
      </c>
      <c r="H332" s="544" t="s">
        <v>124</v>
      </c>
      <c r="I332" s="544"/>
      <c r="J332" s="544"/>
      <c r="K332" s="544"/>
      <c r="L332" s="545"/>
      <c r="M332" s="535" t="s">
        <v>8</v>
      </c>
      <c r="N332" s="92" t="s">
        <v>9</v>
      </c>
      <c r="O332" s="93" t="s">
        <v>10</v>
      </c>
      <c r="P332" s="50"/>
    </row>
    <row r="333" spans="1:17" ht="32.25" thickBot="1" x14ac:dyDescent="0.3">
      <c r="A333" s="523"/>
      <c r="B333" s="94" t="s">
        <v>11</v>
      </c>
      <c r="C333" s="95" t="s">
        <v>12</v>
      </c>
      <c r="D333" s="95" t="s">
        <v>13</v>
      </c>
      <c r="E333" s="95" t="s">
        <v>14</v>
      </c>
      <c r="F333" s="565"/>
      <c r="G333" s="491"/>
      <c r="H333" s="96" t="s">
        <v>15</v>
      </c>
      <c r="I333" s="96" t="s">
        <v>16</v>
      </c>
      <c r="J333" s="96" t="s">
        <v>17</v>
      </c>
      <c r="K333" s="97" t="s">
        <v>18</v>
      </c>
      <c r="L333" s="98" t="s">
        <v>19</v>
      </c>
      <c r="M333" s="536"/>
      <c r="N333" s="95" t="s">
        <v>20</v>
      </c>
      <c r="O333" s="99" t="s">
        <v>20</v>
      </c>
      <c r="P333" s="65"/>
    </row>
    <row r="334" spans="1:17" ht="16.5" thickBot="1" x14ac:dyDescent="0.3">
      <c r="A334" s="62" t="s">
        <v>23</v>
      </c>
      <c r="B334" s="69">
        <v>131</v>
      </c>
      <c r="C334" s="69">
        <v>61</v>
      </c>
      <c r="D334" s="69"/>
      <c r="E334" s="69"/>
      <c r="F334" s="69">
        <v>89</v>
      </c>
      <c r="G334" s="69">
        <v>143</v>
      </c>
      <c r="H334" s="69"/>
      <c r="I334" s="69"/>
      <c r="J334" s="69"/>
      <c r="K334" s="77"/>
      <c r="L334" s="109">
        <v>121</v>
      </c>
      <c r="M334" s="77">
        <v>96</v>
      </c>
      <c r="N334" s="69">
        <v>74</v>
      </c>
      <c r="O334" s="78">
        <v>49</v>
      </c>
      <c r="P334" s="65"/>
    </row>
    <row r="335" spans="1:17" ht="16.5" thickBot="1" x14ac:dyDescent="0.3">
      <c r="A335" s="64" t="s">
        <v>24</v>
      </c>
      <c r="B335" s="161">
        <f>SUM(B334)</f>
        <v>131</v>
      </c>
      <c r="C335" s="161">
        <f t="shared" ref="C335:O335" si="46">SUM(C334)</f>
        <v>61</v>
      </c>
      <c r="D335" s="161">
        <f t="shared" si="46"/>
        <v>0</v>
      </c>
      <c r="E335" s="161">
        <f t="shared" si="46"/>
        <v>0</v>
      </c>
      <c r="F335" s="161">
        <f t="shared" si="46"/>
        <v>89</v>
      </c>
      <c r="G335" s="161">
        <f t="shared" si="46"/>
        <v>143</v>
      </c>
      <c r="H335" s="161">
        <f t="shared" si="46"/>
        <v>0</v>
      </c>
      <c r="I335" s="161">
        <f t="shared" si="46"/>
        <v>0</v>
      </c>
      <c r="J335" s="161">
        <f t="shared" si="46"/>
        <v>0</v>
      </c>
      <c r="K335" s="161">
        <f t="shared" si="46"/>
        <v>0</v>
      </c>
      <c r="L335" s="161">
        <f t="shared" si="46"/>
        <v>121</v>
      </c>
      <c r="M335" s="161">
        <f t="shared" si="46"/>
        <v>96</v>
      </c>
      <c r="N335" s="161">
        <f t="shared" si="46"/>
        <v>74</v>
      </c>
      <c r="O335" s="161">
        <f t="shared" si="46"/>
        <v>49</v>
      </c>
      <c r="P335" s="50">
        <f>B335+C335+D335+E335+F335+G335</f>
        <v>424</v>
      </c>
    </row>
    <row r="336" spans="1:17" ht="16.5" thickBot="1" x14ac:dyDescent="0.3">
      <c r="A336" s="496" t="s">
        <v>112</v>
      </c>
      <c r="B336" s="496"/>
      <c r="C336" s="496"/>
      <c r="D336" s="496"/>
      <c r="E336" s="496"/>
      <c r="F336" s="496"/>
      <c r="G336" s="496"/>
      <c r="H336" s="496"/>
      <c r="I336" s="496"/>
      <c r="J336" s="496"/>
      <c r="K336" s="496"/>
      <c r="L336" s="91"/>
      <c r="M336" s="91"/>
      <c r="N336" s="91"/>
      <c r="O336" s="91"/>
      <c r="P336" s="50"/>
    </row>
    <row r="337" spans="1:18" ht="31.5" x14ac:dyDescent="0.25">
      <c r="A337" s="523" t="s">
        <v>5</v>
      </c>
      <c r="B337" s="524" t="s">
        <v>123</v>
      </c>
      <c r="C337" s="524"/>
      <c r="D337" s="524"/>
      <c r="E337" s="524"/>
      <c r="F337" s="564" t="s">
        <v>6</v>
      </c>
      <c r="G337" s="490" t="s">
        <v>83</v>
      </c>
      <c r="H337" s="544" t="s">
        <v>124</v>
      </c>
      <c r="I337" s="544"/>
      <c r="J337" s="544"/>
      <c r="K337" s="544"/>
      <c r="L337" s="545"/>
      <c r="M337" s="535" t="s">
        <v>8</v>
      </c>
      <c r="N337" s="92" t="s">
        <v>9</v>
      </c>
      <c r="O337" s="93" t="s">
        <v>10</v>
      </c>
      <c r="P337" s="50"/>
    </row>
    <row r="338" spans="1:18" ht="32.25" thickBot="1" x14ac:dyDescent="0.3">
      <c r="A338" s="523"/>
      <c r="B338" s="94" t="s">
        <v>11</v>
      </c>
      <c r="C338" s="95" t="s">
        <v>12</v>
      </c>
      <c r="D338" s="95" t="s">
        <v>13</v>
      </c>
      <c r="E338" s="95" t="s">
        <v>14</v>
      </c>
      <c r="F338" s="565"/>
      <c r="G338" s="491"/>
      <c r="H338" s="96" t="s">
        <v>15</v>
      </c>
      <c r="I338" s="96" t="s">
        <v>16</v>
      </c>
      <c r="J338" s="96" t="s">
        <v>17</v>
      </c>
      <c r="K338" s="97" t="s">
        <v>18</v>
      </c>
      <c r="L338" s="98" t="s">
        <v>19</v>
      </c>
      <c r="M338" s="536"/>
      <c r="N338" s="95" t="s">
        <v>20</v>
      </c>
      <c r="O338" s="99" t="s">
        <v>20</v>
      </c>
      <c r="P338" s="65"/>
    </row>
    <row r="339" spans="1:18" ht="16.5" thickBot="1" x14ac:dyDescent="0.3">
      <c r="A339" s="251" t="s">
        <v>25</v>
      </c>
      <c r="B339" s="130">
        <v>5</v>
      </c>
      <c r="C339" s="131"/>
      <c r="D339" s="131">
        <v>19</v>
      </c>
      <c r="E339" s="131"/>
      <c r="F339" s="131"/>
      <c r="G339" s="131">
        <v>12</v>
      </c>
      <c r="H339" s="131"/>
      <c r="I339" s="131"/>
      <c r="J339" s="131"/>
      <c r="K339" s="130"/>
      <c r="L339" s="284"/>
      <c r="M339" s="130">
        <v>32</v>
      </c>
      <c r="N339" s="131">
        <v>7</v>
      </c>
      <c r="O339" s="136">
        <v>6</v>
      </c>
      <c r="P339" s="50"/>
    </row>
    <row r="340" spans="1:18" ht="16.5" thickBot="1" x14ac:dyDescent="0.3">
      <c r="A340" s="64" t="s">
        <v>24</v>
      </c>
      <c r="B340" s="161">
        <f>SUM(B339)</f>
        <v>5</v>
      </c>
      <c r="C340" s="161">
        <f t="shared" ref="C340:O340" si="47">SUM(C339)</f>
        <v>0</v>
      </c>
      <c r="D340" s="161">
        <f t="shared" si="47"/>
        <v>19</v>
      </c>
      <c r="E340" s="161">
        <f t="shared" si="47"/>
        <v>0</v>
      </c>
      <c r="F340" s="161">
        <f t="shared" si="47"/>
        <v>0</v>
      </c>
      <c r="G340" s="161">
        <f t="shared" si="47"/>
        <v>12</v>
      </c>
      <c r="H340" s="161">
        <f t="shared" si="47"/>
        <v>0</v>
      </c>
      <c r="I340" s="161">
        <f t="shared" si="47"/>
        <v>0</v>
      </c>
      <c r="J340" s="161">
        <f t="shared" si="47"/>
        <v>0</v>
      </c>
      <c r="K340" s="161">
        <f t="shared" si="47"/>
        <v>0</v>
      </c>
      <c r="L340" s="161">
        <f t="shared" si="47"/>
        <v>0</v>
      </c>
      <c r="M340" s="161">
        <f t="shared" si="47"/>
        <v>32</v>
      </c>
      <c r="N340" s="161">
        <f t="shared" si="47"/>
        <v>7</v>
      </c>
      <c r="O340" s="161">
        <f t="shared" si="47"/>
        <v>6</v>
      </c>
      <c r="P340" s="50">
        <f>B340+C340+D340+E340+F340+G340</f>
        <v>36</v>
      </c>
    </row>
    <row r="341" spans="1:18" ht="15.75" x14ac:dyDescent="0.25">
      <c r="A341" s="36"/>
      <c r="B341" s="36"/>
      <c r="C341" s="36"/>
      <c r="D341" s="36"/>
      <c r="E341" s="36"/>
      <c r="F341" s="36"/>
      <c r="G341" s="115"/>
      <c r="H341" s="36"/>
      <c r="I341" s="36"/>
      <c r="J341" s="36"/>
      <c r="K341" s="36"/>
      <c r="L341" s="36"/>
      <c r="M341" s="36"/>
      <c r="N341" s="36"/>
      <c r="O341" s="36"/>
      <c r="P341" s="50"/>
    </row>
    <row r="342" spans="1:18" ht="16.5" thickBot="1" x14ac:dyDescent="0.3">
      <c r="A342" s="606" t="s">
        <v>113</v>
      </c>
      <c r="B342" s="496"/>
      <c r="C342" s="496"/>
      <c r="D342" s="496"/>
      <c r="E342" s="496"/>
      <c r="F342" s="496"/>
      <c r="G342" s="496"/>
      <c r="H342" s="496"/>
      <c r="I342" s="496"/>
      <c r="J342" s="496"/>
      <c r="K342" s="496"/>
      <c r="L342" s="91"/>
      <c r="M342" s="91"/>
      <c r="N342" s="91"/>
      <c r="O342" s="91"/>
      <c r="P342" s="50"/>
    </row>
    <row r="343" spans="1:18" ht="31.5" x14ac:dyDescent="0.25">
      <c r="A343" s="523" t="s">
        <v>5</v>
      </c>
      <c r="B343" s="524" t="s">
        <v>123</v>
      </c>
      <c r="C343" s="524"/>
      <c r="D343" s="524"/>
      <c r="E343" s="524"/>
      <c r="F343" s="564" t="s">
        <v>6</v>
      </c>
      <c r="G343" s="490" t="s">
        <v>83</v>
      </c>
      <c r="H343" s="544" t="s">
        <v>124</v>
      </c>
      <c r="I343" s="544"/>
      <c r="J343" s="544"/>
      <c r="K343" s="544"/>
      <c r="L343" s="545"/>
      <c r="M343" s="535" t="s">
        <v>8</v>
      </c>
      <c r="N343" s="420" t="s">
        <v>9</v>
      </c>
      <c r="O343" s="93" t="s">
        <v>10</v>
      </c>
      <c r="P343" s="36"/>
      <c r="R343" s="28"/>
    </row>
    <row r="344" spans="1:18" ht="32.25" thickBot="1" x14ac:dyDescent="0.3">
      <c r="A344" s="566"/>
      <c r="B344" s="55" t="s">
        <v>11</v>
      </c>
      <c r="C344" s="419" t="s">
        <v>12</v>
      </c>
      <c r="D344" s="419" t="s">
        <v>13</v>
      </c>
      <c r="E344" s="419" t="s">
        <v>14</v>
      </c>
      <c r="F344" s="567"/>
      <c r="G344" s="491"/>
      <c r="H344" s="57" t="s">
        <v>15</v>
      </c>
      <c r="I344" s="57" t="s">
        <v>16</v>
      </c>
      <c r="J344" s="57" t="s">
        <v>17</v>
      </c>
      <c r="K344" s="58" t="s">
        <v>18</v>
      </c>
      <c r="L344" s="59" t="s">
        <v>19</v>
      </c>
      <c r="M344" s="568"/>
      <c r="N344" s="419" t="s">
        <v>20</v>
      </c>
      <c r="O344" s="60" t="s">
        <v>20</v>
      </c>
      <c r="P344" s="36"/>
    </row>
    <row r="345" spans="1:18" ht="15.75" x14ac:dyDescent="0.25">
      <c r="A345" s="450" t="s">
        <v>21</v>
      </c>
      <c r="B345" s="451"/>
      <c r="C345" s="285"/>
      <c r="D345" s="285"/>
      <c r="E345" s="286"/>
      <c r="F345" s="287">
        <v>76</v>
      </c>
      <c r="G345" s="286"/>
      <c r="H345" s="288"/>
      <c r="I345" s="288"/>
      <c r="J345" s="288"/>
      <c r="K345" s="289"/>
      <c r="L345" s="290"/>
      <c r="M345" s="291">
        <v>20</v>
      </c>
      <c r="N345" s="292"/>
      <c r="O345" s="293">
        <v>14</v>
      </c>
      <c r="P345" s="36"/>
    </row>
    <row r="346" spans="1:18" ht="15.75" x14ac:dyDescent="0.25">
      <c r="A346" s="62" t="s">
        <v>22</v>
      </c>
      <c r="B346" s="294"/>
      <c r="C346" s="214"/>
      <c r="D346" s="295" t="s">
        <v>130</v>
      </c>
      <c r="E346" s="295">
        <v>312</v>
      </c>
      <c r="F346" s="295">
        <v>50</v>
      </c>
      <c r="G346" s="295">
        <v>36</v>
      </c>
      <c r="H346" s="296"/>
      <c r="I346" s="297"/>
      <c r="J346" s="297"/>
      <c r="K346" s="465">
        <v>55</v>
      </c>
      <c r="L346" s="466"/>
      <c r="M346" s="467">
        <v>294</v>
      </c>
      <c r="N346" s="295">
        <v>135</v>
      </c>
      <c r="O346" s="298">
        <v>54</v>
      </c>
      <c r="P346" s="36"/>
      <c r="Q346" t="s">
        <v>137</v>
      </c>
    </row>
    <row r="347" spans="1:18" ht="31.5" customHeight="1" x14ac:dyDescent="0.25">
      <c r="A347" s="219" t="s">
        <v>23</v>
      </c>
      <c r="B347" s="294"/>
      <c r="C347" s="299"/>
      <c r="D347" s="126" t="s">
        <v>130</v>
      </c>
      <c r="E347" s="126">
        <v>276</v>
      </c>
      <c r="F347" s="126">
        <v>75</v>
      </c>
      <c r="G347" s="126">
        <v>149</v>
      </c>
      <c r="H347" s="214"/>
      <c r="I347" s="214"/>
      <c r="J347" s="214"/>
      <c r="K347" s="214">
        <v>38</v>
      </c>
      <c r="L347" s="217"/>
      <c r="M347" s="468">
        <v>347</v>
      </c>
      <c r="N347" s="126">
        <v>155</v>
      </c>
      <c r="O347" s="127">
        <v>47</v>
      </c>
      <c r="P347" s="250"/>
      <c r="Q347" s="32"/>
    </row>
    <row r="348" spans="1:18" ht="31.5" customHeight="1" thickBot="1" x14ac:dyDescent="0.3">
      <c r="A348" s="251" t="s">
        <v>25</v>
      </c>
      <c r="B348" s="130"/>
      <c r="C348" s="131"/>
      <c r="D348" s="131"/>
      <c r="E348" s="131"/>
      <c r="F348" s="131">
        <v>21</v>
      </c>
      <c r="G348" s="131"/>
      <c r="H348" s="131"/>
      <c r="I348" s="131"/>
      <c r="J348" s="131"/>
      <c r="K348" s="130"/>
      <c r="L348" s="284"/>
      <c r="M348" s="130"/>
      <c r="N348" s="131">
        <v>3</v>
      </c>
      <c r="O348" s="136">
        <v>4</v>
      </c>
      <c r="P348" s="50"/>
      <c r="Q348" s="32"/>
    </row>
    <row r="349" spans="1:18" ht="16.5" thickBot="1" x14ac:dyDescent="0.3">
      <c r="A349" s="64" t="s">
        <v>24</v>
      </c>
      <c r="B349" s="161">
        <f t="shared" ref="B349:D349" si="48">SUM(B345:B347)</f>
        <v>0</v>
      </c>
      <c r="C349" s="161">
        <f t="shared" si="48"/>
        <v>0</v>
      </c>
      <c r="D349" s="161">
        <f t="shared" si="48"/>
        <v>0</v>
      </c>
      <c r="E349" s="161">
        <f>SUM(E345:E348)</f>
        <v>588</v>
      </c>
      <c r="F349" s="161">
        <f t="shared" ref="F349:O349" si="49">SUM(F345:F348)</f>
        <v>222</v>
      </c>
      <c r="G349" s="161">
        <f t="shared" si="49"/>
        <v>185</v>
      </c>
      <c r="H349" s="161">
        <f t="shared" si="49"/>
        <v>0</v>
      </c>
      <c r="I349" s="161">
        <f t="shared" si="49"/>
        <v>0</v>
      </c>
      <c r="J349" s="161">
        <f t="shared" si="49"/>
        <v>0</v>
      </c>
      <c r="K349" s="161">
        <f t="shared" si="49"/>
        <v>93</v>
      </c>
      <c r="L349" s="161">
        <f t="shared" si="49"/>
        <v>0</v>
      </c>
      <c r="M349" s="161">
        <f t="shared" si="49"/>
        <v>661</v>
      </c>
      <c r="N349" s="161">
        <f t="shared" si="49"/>
        <v>293</v>
      </c>
      <c r="O349" s="161">
        <f t="shared" si="49"/>
        <v>119</v>
      </c>
      <c r="P349" s="50">
        <f>B349+C349+D349+E349+F349+G349</f>
        <v>995</v>
      </c>
    </row>
    <row r="350" spans="1:18" ht="19.5" customHeight="1" x14ac:dyDescent="0.25">
      <c r="A350" s="66"/>
      <c r="B350" s="162"/>
      <c r="C350" s="162"/>
      <c r="D350" s="418"/>
      <c r="E350" s="418"/>
      <c r="F350" s="418"/>
      <c r="G350" s="418"/>
      <c r="H350" s="162"/>
      <c r="I350" s="162"/>
      <c r="J350" s="162"/>
      <c r="K350" s="418"/>
      <c r="L350" s="418"/>
      <c r="M350" s="418"/>
      <c r="N350" s="418"/>
      <c r="O350" s="418"/>
      <c r="P350" s="50"/>
    </row>
    <row r="351" spans="1:18" ht="28.5" customHeight="1" thickBot="1" x14ac:dyDescent="0.3">
      <c r="A351" s="496" t="s">
        <v>133</v>
      </c>
      <c r="B351" s="496"/>
      <c r="C351" s="496"/>
      <c r="D351" s="496"/>
      <c r="E351" s="496"/>
      <c r="F351" s="496"/>
      <c r="G351" s="496"/>
      <c r="H351" s="496"/>
      <c r="I351" s="496"/>
      <c r="J351" s="496"/>
      <c r="K351" s="496"/>
      <c r="L351" s="469"/>
      <c r="M351" s="469"/>
      <c r="N351" s="469"/>
      <c r="O351" s="469"/>
      <c r="P351" s="50"/>
    </row>
    <row r="352" spans="1:18" ht="31.5" x14ac:dyDescent="0.25">
      <c r="A352" s="523" t="s">
        <v>5</v>
      </c>
      <c r="B352" s="524" t="s">
        <v>123</v>
      </c>
      <c r="C352" s="524"/>
      <c r="D352" s="524"/>
      <c r="E352" s="524"/>
      <c r="F352" s="564" t="s">
        <v>6</v>
      </c>
      <c r="G352" s="607" t="s">
        <v>83</v>
      </c>
      <c r="H352" s="544" t="s">
        <v>124</v>
      </c>
      <c r="I352" s="544"/>
      <c r="J352" s="544"/>
      <c r="K352" s="544"/>
      <c r="L352" s="545"/>
      <c r="M352" s="535" t="s">
        <v>8</v>
      </c>
      <c r="N352" s="452" t="s">
        <v>9</v>
      </c>
      <c r="O352" s="93" t="s">
        <v>10</v>
      </c>
      <c r="P352" s="50"/>
    </row>
    <row r="353" spans="1:16" ht="32.25" thickBot="1" x14ac:dyDescent="0.3">
      <c r="A353" s="566"/>
      <c r="B353" s="55" t="s">
        <v>11</v>
      </c>
      <c r="C353" s="453" t="s">
        <v>12</v>
      </c>
      <c r="D353" s="453" t="s">
        <v>13</v>
      </c>
      <c r="E353" s="453" t="s">
        <v>14</v>
      </c>
      <c r="F353" s="567"/>
      <c r="G353" s="491"/>
      <c r="H353" s="57" t="s">
        <v>15</v>
      </c>
      <c r="I353" s="57" t="s">
        <v>16</v>
      </c>
      <c r="J353" s="57" t="s">
        <v>17</v>
      </c>
      <c r="K353" s="58" t="s">
        <v>18</v>
      </c>
      <c r="L353" s="59" t="s">
        <v>19</v>
      </c>
      <c r="M353" s="568"/>
      <c r="N353" s="453" t="s">
        <v>20</v>
      </c>
      <c r="O353" s="60" t="s">
        <v>20</v>
      </c>
      <c r="P353" s="65"/>
    </row>
    <row r="354" spans="1:16" ht="15.75" x14ac:dyDescent="0.25">
      <c r="A354" s="62" t="s">
        <v>22</v>
      </c>
      <c r="B354" s="294"/>
      <c r="C354" s="214"/>
      <c r="D354" s="73"/>
      <c r="E354" s="295" t="s">
        <v>130</v>
      </c>
      <c r="F354" s="295">
        <v>13</v>
      </c>
      <c r="G354" s="295"/>
      <c r="H354" s="296"/>
      <c r="I354" s="297"/>
      <c r="J354" s="297"/>
      <c r="K354" s="465"/>
      <c r="L354" s="466"/>
      <c r="M354" s="467">
        <v>13</v>
      </c>
      <c r="N354" s="295">
        <v>0</v>
      </c>
      <c r="O354" s="298"/>
      <c r="P354" s="50"/>
    </row>
    <row r="355" spans="1:16" ht="16.5" thickBot="1" x14ac:dyDescent="0.3">
      <c r="A355" s="219" t="s">
        <v>23</v>
      </c>
      <c r="B355" s="294">
        <v>101</v>
      </c>
      <c r="C355" s="299"/>
      <c r="D355" s="300"/>
      <c r="E355" s="126">
        <v>113</v>
      </c>
      <c r="F355" s="126">
        <v>32</v>
      </c>
      <c r="G355" s="126">
        <v>12</v>
      </c>
      <c r="H355" s="214"/>
      <c r="I355" s="214"/>
      <c r="J355" s="214"/>
      <c r="K355" s="214"/>
      <c r="L355" s="217">
        <v>31</v>
      </c>
      <c r="M355" s="468">
        <v>13</v>
      </c>
      <c r="N355" s="126">
        <v>24</v>
      </c>
      <c r="O355" s="127">
        <v>13</v>
      </c>
      <c r="P355" s="50"/>
    </row>
    <row r="356" spans="1:16" ht="16.5" thickBot="1" x14ac:dyDescent="0.3">
      <c r="A356" s="64" t="s">
        <v>24</v>
      </c>
      <c r="B356" s="161">
        <f t="shared" ref="B356:O356" si="50">SUM(B354:B355)</f>
        <v>101</v>
      </c>
      <c r="C356" s="161">
        <f t="shared" si="50"/>
        <v>0</v>
      </c>
      <c r="D356" s="161">
        <f t="shared" si="50"/>
        <v>0</v>
      </c>
      <c r="E356" s="161">
        <f t="shared" si="50"/>
        <v>113</v>
      </c>
      <c r="F356" s="161">
        <f t="shared" si="50"/>
        <v>45</v>
      </c>
      <c r="G356" s="161">
        <f t="shared" si="50"/>
        <v>12</v>
      </c>
      <c r="H356" s="161">
        <f t="shared" si="50"/>
        <v>0</v>
      </c>
      <c r="I356" s="161">
        <f t="shared" si="50"/>
        <v>0</v>
      </c>
      <c r="J356" s="161">
        <f t="shared" si="50"/>
        <v>0</v>
      </c>
      <c r="K356" s="161">
        <f t="shared" si="50"/>
        <v>0</v>
      </c>
      <c r="L356" s="161">
        <f t="shared" si="50"/>
        <v>31</v>
      </c>
      <c r="M356" s="161">
        <f t="shared" si="50"/>
        <v>26</v>
      </c>
      <c r="N356" s="161">
        <f t="shared" si="50"/>
        <v>24</v>
      </c>
      <c r="O356" s="161">
        <f t="shared" si="50"/>
        <v>13</v>
      </c>
      <c r="P356" s="50">
        <f>B356+C356+D356+E356+F356+G356</f>
        <v>271</v>
      </c>
    </row>
    <row r="357" spans="1:16" ht="31.5" customHeight="1" x14ac:dyDescent="0.25">
      <c r="A357" s="66"/>
      <c r="B357" s="162"/>
      <c r="C357" s="162"/>
      <c r="D357" s="418"/>
      <c r="E357" s="418"/>
      <c r="F357" s="418"/>
      <c r="G357" s="418"/>
      <c r="H357" s="162"/>
      <c r="I357" s="162"/>
      <c r="J357" s="162"/>
      <c r="K357" s="418"/>
      <c r="L357" s="418"/>
      <c r="M357" s="418"/>
      <c r="N357" s="418"/>
      <c r="O357" s="418"/>
      <c r="P357" s="50"/>
    </row>
    <row r="358" spans="1:16" ht="16.5" thickBot="1" x14ac:dyDescent="0.3">
      <c r="A358" s="606" t="s">
        <v>114</v>
      </c>
      <c r="B358" s="496"/>
      <c r="C358" s="496"/>
      <c r="D358" s="496"/>
      <c r="E358" s="496"/>
      <c r="F358" s="496"/>
      <c r="G358" s="496"/>
      <c r="H358" s="496"/>
      <c r="I358" s="496"/>
      <c r="J358" s="496"/>
      <c r="K358" s="496"/>
      <c r="L358" s="91"/>
      <c r="M358" s="91"/>
      <c r="N358" s="91"/>
      <c r="O358" s="91"/>
      <c r="P358" s="50"/>
    </row>
    <row r="359" spans="1:16" ht="31.5" x14ac:dyDescent="0.25">
      <c r="A359" s="523" t="s">
        <v>5</v>
      </c>
      <c r="B359" s="524" t="s">
        <v>123</v>
      </c>
      <c r="C359" s="524"/>
      <c r="D359" s="524"/>
      <c r="E359" s="524"/>
      <c r="F359" s="564" t="s">
        <v>6</v>
      </c>
      <c r="G359" s="490" t="s">
        <v>83</v>
      </c>
      <c r="H359" s="544" t="s">
        <v>124</v>
      </c>
      <c r="I359" s="544"/>
      <c r="J359" s="544"/>
      <c r="K359" s="544"/>
      <c r="L359" s="545"/>
      <c r="M359" s="535" t="s">
        <v>8</v>
      </c>
      <c r="N359" s="92" t="s">
        <v>9</v>
      </c>
      <c r="O359" s="149" t="s">
        <v>10</v>
      </c>
      <c r="P359" s="50"/>
    </row>
    <row r="360" spans="1:16" ht="32.25" thickBot="1" x14ac:dyDescent="0.3">
      <c r="A360" s="523"/>
      <c r="B360" s="94" t="s">
        <v>11</v>
      </c>
      <c r="C360" s="95" t="s">
        <v>12</v>
      </c>
      <c r="D360" s="95" t="s">
        <v>13</v>
      </c>
      <c r="E360" s="95" t="s">
        <v>14</v>
      </c>
      <c r="F360" s="565"/>
      <c r="G360" s="491"/>
      <c r="H360" s="96" t="s">
        <v>15</v>
      </c>
      <c r="I360" s="96" t="s">
        <v>16</v>
      </c>
      <c r="J360" s="96" t="s">
        <v>17</v>
      </c>
      <c r="K360" s="97" t="s">
        <v>18</v>
      </c>
      <c r="L360" s="98" t="s">
        <v>19</v>
      </c>
      <c r="M360" s="536"/>
      <c r="N360" s="95" t="s">
        <v>20</v>
      </c>
      <c r="O360" s="99" t="s">
        <v>20</v>
      </c>
      <c r="P360" s="50"/>
    </row>
    <row r="361" spans="1:16" ht="16.5" thickBot="1" x14ac:dyDescent="0.3">
      <c r="A361" s="62" t="s">
        <v>22</v>
      </c>
      <c r="B361" s="301"/>
      <c r="C361" s="301"/>
      <c r="D361" s="301">
        <v>114</v>
      </c>
      <c r="E361" s="301"/>
      <c r="F361" s="301">
        <v>258</v>
      </c>
      <c r="G361" s="301">
        <v>75</v>
      </c>
      <c r="H361" s="302"/>
      <c r="I361" s="302"/>
      <c r="J361" s="303"/>
      <c r="K361" s="304"/>
      <c r="L361" s="305"/>
      <c r="M361" s="304">
        <v>66</v>
      </c>
      <c r="N361" s="302">
        <v>31</v>
      </c>
      <c r="O361" s="306">
        <v>48</v>
      </c>
      <c r="P361" s="50"/>
    </row>
    <row r="362" spans="1:16" ht="16.5" thickBot="1" x14ac:dyDescent="0.3">
      <c r="A362" s="64" t="s">
        <v>24</v>
      </c>
      <c r="B362" s="307">
        <f>SUM(B361)</f>
        <v>0</v>
      </c>
      <c r="C362" s="307">
        <f t="shared" ref="C362:O362" si="51">SUM(C361)</f>
        <v>0</v>
      </c>
      <c r="D362" s="307">
        <f t="shared" si="51"/>
        <v>114</v>
      </c>
      <c r="E362" s="307">
        <f t="shared" si="51"/>
        <v>0</v>
      </c>
      <c r="F362" s="307">
        <f t="shared" si="51"/>
        <v>258</v>
      </c>
      <c r="G362" s="307">
        <f t="shared" si="51"/>
        <v>75</v>
      </c>
      <c r="H362" s="307">
        <f t="shared" si="51"/>
        <v>0</v>
      </c>
      <c r="I362" s="307">
        <f t="shared" si="51"/>
        <v>0</v>
      </c>
      <c r="J362" s="307">
        <f t="shared" si="51"/>
        <v>0</v>
      </c>
      <c r="K362" s="307">
        <f t="shared" si="51"/>
        <v>0</v>
      </c>
      <c r="L362" s="307">
        <f t="shared" si="51"/>
        <v>0</v>
      </c>
      <c r="M362" s="307">
        <f t="shared" si="51"/>
        <v>66</v>
      </c>
      <c r="N362" s="307">
        <f t="shared" si="51"/>
        <v>31</v>
      </c>
      <c r="O362" s="307">
        <f t="shared" si="51"/>
        <v>48</v>
      </c>
      <c r="P362" s="50">
        <f>B362+C362+D362+E362+F362+G362</f>
        <v>447</v>
      </c>
    </row>
    <row r="363" spans="1:16" ht="15.75" x14ac:dyDescent="0.25">
      <c r="A363" s="36"/>
      <c r="B363" s="308"/>
      <c r="C363" s="308"/>
      <c r="D363" s="308"/>
      <c r="E363" s="308"/>
      <c r="F363" s="308"/>
      <c r="G363" s="42"/>
      <c r="H363" s="308"/>
      <c r="I363" s="308"/>
      <c r="J363" s="308"/>
      <c r="K363" s="308"/>
      <c r="L363" s="308"/>
      <c r="M363" s="308"/>
      <c r="N363" s="308"/>
      <c r="O363" s="308"/>
      <c r="P363" s="50"/>
    </row>
    <row r="364" spans="1:16" ht="16.5" thickBot="1" x14ac:dyDescent="0.3">
      <c r="A364" s="582" t="s">
        <v>138</v>
      </c>
      <c r="B364" s="582"/>
      <c r="C364" s="582"/>
      <c r="D364" s="582"/>
      <c r="E364" s="582"/>
      <c r="F364" s="91"/>
      <c r="G364" s="91"/>
      <c r="H364" s="91"/>
      <c r="I364" s="91"/>
      <c r="J364" s="91"/>
      <c r="K364" s="91"/>
      <c r="L364" s="91"/>
      <c r="M364" s="91"/>
      <c r="N364" s="91"/>
      <c r="O364" s="91"/>
      <c r="P364" s="50"/>
    </row>
    <row r="365" spans="1:16" ht="31.5" x14ac:dyDescent="0.25">
      <c r="A365" s="523" t="s">
        <v>5</v>
      </c>
      <c r="B365" s="524" t="s">
        <v>123</v>
      </c>
      <c r="C365" s="524"/>
      <c r="D365" s="524"/>
      <c r="E365" s="524"/>
      <c r="F365" s="564" t="s">
        <v>6</v>
      </c>
      <c r="G365" s="490" t="s">
        <v>83</v>
      </c>
      <c r="H365" s="544" t="s">
        <v>124</v>
      </c>
      <c r="I365" s="544"/>
      <c r="J365" s="544"/>
      <c r="K365" s="544"/>
      <c r="L365" s="545"/>
      <c r="M365" s="535" t="s">
        <v>8</v>
      </c>
      <c r="N365" s="92" t="s">
        <v>9</v>
      </c>
      <c r="O365" s="149" t="s">
        <v>10</v>
      </c>
      <c r="P365" s="50"/>
    </row>
    <row r="366" spans="1:16" ht="32.25" thickBot="1" x14ac:dyDescent="0.3">
      <c r="A366" s="523"/>
      <c r="B366" s="94" t="s">
        <v>11</v>
      </c>
      <c r="C366" s="95" t="s">
        <v>12</v>
      </c>
      <c r="D366" s="95" t="s">
        <v>13</v>
      </c>
      <c r="E366" s="95" t="s">
        <v>14</v>
      </c>
      <c r="F366" s="565"/>
      <c r="G366" s="491"/>
      <c r="H366" s="96" t="s">
        <v>15</v>
      </c>
      <c r="I366" s="96" t="s">
        <v>16</v>
      </c>
      <c r="J366" s="150" t="s">
        <v>17</v>
      </c>
      <c r="K366" s="97" t="s">
        <v>18</v>
      </c>
      <c r="L366" s="98" t="s">
        <v>19</v>
      </c>
      <c r="M366" s="536"/>
      <c r="N366" s="95" t="s">
        <v>20</v>
      </c>
      <c r="O366" s="99" t="s">
        <v>20</v>
      </c>
      <c r="P366" s="65"/>
    </row>
    <row r="367" spans="1:16" ht="16.5" thickBot="1" x14ac:dyDescent="0.3">
      <c r="A367" s="62" t="s">
        <v>22</v>
      </c>
      <c r="B367" s="301"/>
      <c r="C367" s="301"/>
      <c r="D367" s="301">
        <v>29</v>
      </c>
      <c r="E367" s="301"/>
      <c r="F367" s="301">
        <v>26</v>
      </c>
      <c r="G367" s="309">
        <v>74</v>
      </c>
      <c r="H367" s="302"/>
      <c r="I367" s="302"/>
      <c r="J367" s="302"/>
      <c r="K367" s="302"/>
      <c r="L367" s="305"/>
      <c r="M367" s="304">
        <v>97</v>
      </c>
      <c r="N367" s="302">
        <v>27</v>
      </c>
      <c r="O367" s="306">
        <v>45</v>
      </c>
      <c r="P367" s="65"/>
    </row>
    <row r="368" spans="1:16" ht="16.5" thickBot="1" x14ac:dyDescent="0.3">
      <c r="A368" s="64" t="s">
        <v>24</v>
      </c>
      <c r="B368" s="307">
        <f>SUM(B367)</f>
        <v>0</v>
      </c>
      <c r="C368" s="307">
        <f t="shared" ref="C368:O368" si="52">SUM(C367)</f>
        <v>0</v>
      </c>
      <c r="D368" s="307">
        <f t="shared" si="52"/>
        <v>29</v>
      </c>
      <c r="E368" s="307">
        <f t="shared" si="52"/>
        <v>0</v>
      </c>
      <c r="F368" s="307">
        <f t="shared" si="52"/>
        <v>26</v>
      </c>
      <c r="G368" s="307">
        <f t="shared" si="52"/>
        <v>74</v>
      </c>
      <c r="H368" s="307">
        <f t="shared" si="52"/>
        <v>0</v>
      </c>
      <c r="I368" s="307">
        <f t="shared" si="52"/>
        <v>0</v>
      </c>
      <c r="J368" s="307">
        <f t="shared" si="52"/>
        <v>0</v>
      </c>
      <c r="K368" s="307">
        <f t="shared" si="52"/>
        <v>0</v>
      </c>
      <c r="L368" s="307">
        <f t="shared" si="52"/>
        <v>0</v>
      </c>
      <c r="M368" s="307">
        <f t="shared" si="52"/>
        <v>97</v>
      </c>
      <c r="N368" s="307">
        <f t="shared" si="52"/>
        <v>27</v>
      </c>
      <c r="O368" s="307">
        <f t="shared" si="52"/>
        <v>45</v>
      </c>
      <c r="P368" s="65">
        <f>B368+C368+D368+E368+F368+G368</f>
        <v>129</v>
      </c>
    </row>
    <row r="369" spans="1:18" ht="15.75" x14ac:dyDescent="0.25">
      <c r="A369" s="66"/>
      <c r="B369" s="310"/>
      <c r="C369" s="310"/>
      <c r="D369" s="310"/>
      <c r="E369" s="310"/>
      <c r="F369" s="310"/>
      <c r="G369" s="311"/>
      <c r="H369" s="310"/>
      <c r="I369" s="310"/>
      <c r="J369" s="310"/>
      <c r="K369" s="310"/>
      <c r="L369" s="310"/>
      <c r="M369" s="310"/>
      <c r="N369" s="310"/>
      <c r="O369" s="310"/>
      <c r="P369" s="65"/>
    </row>
    <row r="370" spans="1:18" ht="16.5" thickBot="1" x14ac:dyDescent="0.3">
      <c r="A370" s="603" t="s">
        <v>134</v>
      </c>
      <c r="B370" s="603"/>
      <c r="C370" s="603"/>
      <c r="D370" s="603"/>
      <c r="E370" s="603"/>
      <c r="F370" s="603"/>
      <c r="G370" s="312"/>
      <c r="H370" s="313"/>
      <c r="I370" s="313"/>
      <c r="J370" s="313"/>
      <c r="K370" s="313"/>
      <c r="L370" s="313"/>
      <c r="M370" s="313"/>
      <c r="N370" s="313"/>
      <c r="O370" s="313"/>
      <c r="P370" s="65"/>
    </row>
    <row r="371" spans="1:18" ht="31.5" x14ac:dyDescent="0.25">
      <c r="A371" s="523" t="s">
        <v>5</v>
      </c>
      <c r="B371" s="524" t="s">
        <v>123</v>
      </c>
      <c r="C371" s="524"/>
      <c r="D371" s="524"/>
      <c r="E371" s="524"/>
      <c r="F371" s="564" t="s">
        <v>6</v>
      </c>
      <c r="G371" s="490" t="s">
        <v>83</v>
      </c>
      <c r="H371" s="544" t="s">
        <v>124</v>
      </c>
      <c r="I371" s="544"/>
      <c r="J371" s="544"/>
      <c r="K371" s="544"/>
      <c r="L371" s="545"/>
      <c r="M371" s="535" t="s">
        <v>8</v>
      </c>
      <c r="N371" s="92" t="s">
        <v>9</v>
      </c>
      <c r="O371" s="149" t="s">
        <v>10</v>
      </c>
      <c r="P371" s="65"/>
    </row>
    <row r="372" spans="1:18" ht="32.25" thickBot="1" x14ac:dyDescent="0.3">
      <c r="A372" s="569"/>
      <c r="B372" s="94" t="s">
        <v>11</v>
      </c>
      <c r="C372" s="95" t="s">
        <v>12</v>
      </c>
      <c r="D372" s="95" t="s">
        <v>13</v>
      </c>
      <c r="E372" s="95" t="s">
        <v>14</v>
      </c>
      <c r="F372" s="565"/>
      <c r="G372" s="491"/>
      <c r="H372" s="96" t="s">
        <v>15</v>
      </c>
      <c r="I372" s="96" t="s">
        <v>16</v>
      </c>
      <c r="J372" s="150" t="s">
        <v>17</v>
      </c>
      <c r="K372" s="97" t="s">
        <v>18</v>
      </c>
      <c r="L372" s="98" t="s">
        <v>19</v>
      </c>
      <c r="M372" s="536"/>
      <c r="N372" s="95" t="s">
        <v>20</v>
      </c>
      <c r="O372" s="99" t="s">
        <v>20</v>
      </c>
      <c r="P372" s="65"/>
    </row>
    <row r="373" spans="1:18" ht="16.5" thickBot="1" x14ac:dyDescent="0.3">
      <c r="A373" s="104" t="s">
        <v>22</v>
      </c>
      <c r="B373" s="301"/>
      <c r="C373" s="301"/>
      <c r="D373" s="314"/>
      <c r="E373" s="301"/>
      <c r="F373" s="301">
        <v>182</v>
      </c>
      <c r="G373" s="309"/>
      <c r="H373" s="302"/>
      <c r="I373" s="302"/>
      <c r="J373" s="302"/>
      <c r="K373" s="302"/>
      <c r="L373" s="305"/>
      <c r="M373" s="304">
        <v>293</v>
      </c>
      <c r="N373" s="302">
        <v>246</v>
      </c>
      <c r="O373" s="306">
        <v>29</v>
      </c>
      <c r="P373" s="65"/>
    </row>
    <row r="374" spans="1:18" ht="16.5" thickBot="1" x14ac:dyDescent="0.3">
      <c r="A374" s="64" t="s">
        <v>24</v>
      </c>
      <c r="B374" s="307">
        <f>SUM(B373)</f>
        <v>0</v>
      </c>
      <c r="C374" s="307">
        <f t="shared" ref="C374:O374" si="53">SUM(C373)</f>
        <v>0</v>
      </c>
      <c r="D374" s="307">
        <f t="shared" si="53"/>
        <v>0</v>
      </c>
      <c r="E374" s="307">
        <f t="shared" si="53"/>
        <v>0</v>
      </c>
      <c r="F374" s="307">
        <f t="shared" si="53"/>
        <v>182</v>
      </c>
      <c r="G374" s="307">
        <f t="shared" si="53"/>
        <v>0</v>
      </c>
      <c r="H374" s="307">
        <f t="shared" si="53"/>
        <v>0</v>
      </c>
      <c r="I374" s="307">
        <f t="shared" si="53"/>
        <v>0</v>
      </c>
      <c r="J374" s="307">
        <f t="shared" si="53"/>
        <v>0</v>
      </c>
      <c r="K374" s="307">
        <f t="shared" si="53"/>
        <v>0</v>
      </c>
      <c r="L374" s="307">
        <f t="shared" si="53"/>
        <v>0</v>
      </c>
      <c r="M374" s="307">
        <f t="shared" si="53"/>
        <v>293</v>
      </c>
      <c r="N374" s="307">
        <f t="shared" si="53"/>
        <v>246</v>
      </c>
      <c r="O374" s="307">
        <f t="shared" si="53"/>
        <v>29</v>
      </c>
      <c r="P374" s="50">
        <f>B374+C374+D374+E374+F374+G374</f>
        <v>182</v>
      </c>
    </row>
    <row r="375" spans="1:18" ht="15.75" x14ac:dyDescent="0.25">
      <c r="A375" s="66"/>
      <c r="B375" s="310"/>
      <c r="C375" s="310"/>
      <c r="D375" s="310"/>
      <c r="E375" s="310"/>
      <c r="F375" s="310"/>
      <c r="G375" s="311"/>
      <c r="H375" s="310"/>
      <c r="I375" s="310"/>
      <c r="J375" s="310"/>
      <c r="K375" s="310"/>
      <c r="L375" s="310"/>
      <c r="M375" s="310"/>
      <c r="N375" s="310"/>
      <c r="O375" s="310"/>
      <c r="P375" s="50"/>
    </row>
    <row r="376" spans="1:18" ht="16.5" thickBot="1" x14ac:dyDescent="0.3">
      <c r="A376" s="496" t="s">
        <v>139</v>
      </c>
      <c r="B376" s="496"/>
      <c r="C376" s="496"/>
      <c r="D376" s="496"/>
      <c r="E376" s="496"/>
      <c r="F376" s="496"/>
      <c r="G376" s="496"/>
      <c r="H376" s="496"/>
      <c r="I376" s="496"/>
      <c r="J376" s="496"/>
      <c r="K376" s="91"/>
      <c r="L376" s="91"/>
      <c r="M376" s="91"/>
      <c r="N376" s="91"/>
      <c r="O376" s="91"/>
      <c r="P376" s="50"/>
    </row>
    <row r="377" spans="1:18" ht="31.5" x14ac:dyDescent="0.25">
      <c r="A377" s="523" t="s">
        <v>5</v>
      </c>
      <c r="B377" s="524" t="s">
        <v>123</v>
      </c>
      <c r="C377" s="524"/>
      <c r="D377" s="524"/>
      <c r="E377" s="524"/>
      <c r="F377" s="564" t="s">
        <v>6</v>
      </c>
      <c r="G377" s="490" t="s">
        <v>83</v>
      </c>
      <c r="H377" s="544" t="s">
        <v>124</v>
      </c>
      <c r="I377" s="544"/>
      <c r="J377" s="544"/>
      <c r="K377" s="544"/>
      <c r="L377" s="545"/>
      <c r="M377" s="535" t="s">
        <v>8</v>
      </c>
      <c r="N377" s="92" t="s">
        <v>9</v>
      </c>
      <c r="O377" s="149" t="s">
        <v>10</v>
      </c>
      <c r="P377" s="50"/>
    </row>
    <row r="378" spans="1:18" ht="32.25" thickBot="1" x14ac:dyDescent="0.3">
      <c r="A378" s="523"/>
      <c r="B378" s="94" t="s">
        <v>11</v>
      </c>
      <c r="C378" s="95" t="s">
        <v>12</v>
      </c>
      <c r="D378" s="95" t="s">
        <v>13</v>
      </c>
      <c r="E378" s="95" t="s">
        <v>14</v>
      </c>
      <c r="F378" s="565"/>
      <c r="G378" s="491"/>
      <c r="H378" s="96" t="s">
        <v>15</v>
      </c>
      <c r="I378" s="96" t="s">
        <v>16</v>
      </c>
      <c r="J378" s="96" t="s">
        <v>17</v>
      </c>
      <c r="K378" s="97" t="s">
        <v>18</v>
      </c>
      <c r="L378" s="98" t="s">
        <v>19</v>
      </c>
      <c r="M378" s="536"/>
      <c r="N378" s="95" t="s">
        <v>20</v>
      </c>
      <c r="O378" s="99" t="s">
        <v>20</v>
      </c>
      <c r="P378" s="318"/>
    </row>
    <row r="379" spans="1:18" ht="16.5" thickBot="1" x14ac:dyDescent="0.3">
      <c r="A379" s="62" t="s">
        <v>22</v>
      </c>
      <c r="B379" s="301"/>
      <c r="C379" s="315"/>
      <c r="D379" s="301">
        <v>26</v>
      </c>
      <c r="E379" s="301"/>
      <c r="F379" s="316"/>
      <c r="G379" s="309">
        <v>3</v>
      </c>
      <c r="H379" s="304"/>
      <c r="I379" s="302"/>
      <c r="J379" s="302"/>
      <c r="K379" s="304"/>
      <c r="L379" s="305"/>
      <c r="M379" s="304">
        <v>27</v>
      </c>
      <c r="N379" s="315">
        <v>16</v>
      </c>
      <c r="O379" s="317">
        <v>8</v>
      </c>
      <c r="P379" s="318"/>
    </row>
    <row r="380" spans="1:18" ht="16.5" thickBot="1" x14ac:dyDescent="0.3">
      <c r="A380" s="64" t="s">
        <v>24</v>
      </c>
      <c r="B380" s="307">
        <f>SUM(B379)</f>
        <v>0</v>
      </c>
      <c r="C380" s="307">
        <f t="shared" ref="C380:O380" si="54">SUM(C379)</f>
        <v>0</v>
      </c>
      <c r="D380" s="307">
        <f t="shared" si="54"/>
        <v>26</v>
      </c>
      <c r="E380" s="307">
        <f t="shared" si="54"/>
        <v>0</v>
      </c>
      <c r="F380" s="307">
        <f t="shared" si="54"/>
        <v>0</v>
      </c>
      <c r="G380" s="307">
        <f t="shared" si="54"/>
        <v>3</v>
      </c>
      <c r="H380" s="307">
        <f t="shared" si="54"/>
        <v>0</v>
      </c>
      <c r="I380" s="307">
        <f t="shared" si="54"/>
        <v>0</v>
      </c>
      <c r="J380" s="307">
        <f t="shared" si="54"/>
        <v>0</v>
      </c>
      <c r="K380" s="307">
        <f t="shared" si="54"/>
        <v>0</v>
      </c>
      <c r="L380" s="307">
        <f t="shared" si="54"/>
        <v>0</v>
      </c>
      <c r="M380" s="307">
        <f t="shared" si="54"/>
        <v>27</v>
      </c>
      <c r="N380" s="307">
        <f t="shared" si="54"/>
        <v>16</v>
      </c>
      <c r="O380" s="307">
        <f t="shared" si="54"/>
        <v>8</v>
      </c>
      <c r="P380" s="65">
        <f>B380+C380+D380+E380+F380+G380</f>
        <v>29</v>
      </c>
    </row>
    <row r="381" spans="1:18" ht="15.75" x14ac:dyDescent="0.25">
      <c r="A381" s="66"/>
      <c r="B381" s="310"/>
      <c r="C381" s="310"/>
      <c r="D381" s="310"/>
      <c r="E381" s="310"/>
      <c r="F381" s="310"/>
      <c r="G381" s="310"/>
      <c r="H381" s="310"/>
      <c r="I381" s="310"/>
      <c r="J381" s="310"/>
      <c r="K381" s="310"/>
      <c r="L381" s="310"/>
      <c r="M381" s="310"/>
      <c r="N381" s="310"/>
      <c r="O381" s="310"/>
      <c r="P381" s="65"/>
    </row>
    <row r="382" spans="1:18" ht="15.75" x14ac:dyDescent="0.25">
      <c r="A382" s="66"/>
      <c r="B382" s="67"/>
      <c r="C382" s="67"/>
      <c r="D382" s="67"/>
      <c r="E382" s="67"/>
      <c r="F382" s="67"/>
      <c r="G382" s="67"/>
      <c r="H382" s="67"/>
      <c r="I382" s="67"/>
      <c r="J382" s="67"/>
      <c r="K382" s="67"/>
      <c r="L382" s="67"/>
      <c r="M382" s="67"/>
      <c r="N382" s="67"/>
      <c r="O382" s="67"/>
      <c r="P382" s="50"/>
    </row>
    <row r="383" spans="1:18" ht="15.75" x14ac:dyDescent="0.25">
      <c r="A383" s="605" t="s">
        <v>71</v>
      </c>
      <c r="B383" s="605"/>
      <c r="C383" s="605"/>
      <c r="D383" s="605"/>
      <c r="E383" s="605"/>
      <c r="F383" s="605"/>
      <c r="G383" s="605"/>
      <c r="H383" s="605"/>
      <c r="I383" s="605"/>
      <c r="J383" s="605"/>
      <c r="K383" s="605"/>
      <c r="L383" s="605"/>
      <c r="M383" s="605"/>
      <c r="N383" s="605"/>
      <c r="O383" s="605"/>
      <c r="P383" s="50"/>
    </row>
    <row r="384" spans="1:18" ht="16.5" thickBot="1" x14ac:dyDescent="0.3">
      <c r="A384" s="537"/>
      <c r="B384" s="537"/>
      <c r="C384" s="537"/>
      <c r="D384" s="537"/>
      <c r="E384" s="537"/>
      <c r="F384" s="91"/>
      <c r="G384" s="91"/>
      <c r="H384" s="91"/>
      <c r="I384" s="91"/>
      <c r="J384" s="91"/>
      <c r="K384" s="91"/>
      <c r="L384" s="91"/>
      <c r="M384" s="91"/>
      <c r="N384" s="91"/>
      <c r="O384" s="91"/>
      <c r="P384" s="50"/>
      <c r="R384" s="28"/>
    </row>
    <row r="385" spans="1:18" ht="31.5" x14ac:dyDescent="0.25">
      <c r="A385" s="514" t="s">
        <v>5</v>
      </c>
      <c r="B385" s="515" t="s">
        <v>123</v>
      </c>
      <c r="C385" s="515"/>
      <c r="D385" s="515"/>
      <c r="E385" s="515"/>
      <c r="F385" s="516" t="s">
        <v>6</v>
      </c>
      <c r="G385" s="490" t="s">
        <v>83</v>
      </c>
      <c r="H385" s="518" t="s">
        <v>124</v>
      </c>
      <c r="I385" s="518"/>
      <c r="J385" s="518"/>
      <c r="K385" s="518"/>
      <c r="L385" s="519"/>
      <c r="M385" s="520" t="s">
        <v>8</v>
      </c>
      <c r="N385" s="268" t="s">
        <v>9</v>
      </c>
      <c r="O385" s="319" t="s">
        <v>10</v>
      </c>
      <c r="P385" s="250"/>
      <c r="Q385" s="29"/>
      <c r="R385" s="29"/>
    </row>
    <row r="386" spans="1:18" ht="32.25" thickBot="1" x14ac:dyDescent="0.3">
      <c r="A386" s="514"/>
      <c r="B386" s="270" t="s">
        <v>11</v>
      </c>
      <c r="C386" s="271" t="s">
        <v>12</v>
      </c>
      <c r="D386" s="271" t="s">
        <v>13</v>
      </c>
      <c r="E386" s="271" t="s">
        <v>14</v>
      </c>
      <c r="F386" s="517"/>
      <c r="G386" s="491"/>
      <c r="H386" s="272" t="s">
        <v>15</v>
      </c>
      <c r="I386" s="272" t="s">
        <v>16</v>
      </c>
      <c r="J386" s="272" t="s">
        <v>17</v>
      </c>
      <c r="K386" s="273" t="s">
        <v>18</v>
      </c>
      <c r="L386" s="274" t="s">
        <v>19</v>
      </c>
      <c r="M386" s="521"/>
      <c r="N386" s="271" t="s">
        <v>20</v>
      </c>
      <c r="O386" s="275" t="s">
        <v>20</v>
      </c>
      <c r="P386" s="250"/>
      <c r="Q386" s="29"/>
      <c r="R386" s="29"/>
    </row>
    <row r="387" spans="1:18" ht="16.5" thickBot="1" x14ac:dyDescent="0.3">
      <c r="A387" s="64" t="s">
        <v>24</v>
      </c>
      <c r="B387" s="307">
        <f>SUM(B321,B329,B335,B340,B349,B356,B362,B368,B374,B380)</f>
        <v>237</v>
      </c>
      <c r="C387" s="307">
        <f t="shared" ref="C387:O387" si="55">SUM( C321,C329,C335,C340,C349,C356,C362,C368,C374,C380)</f>
        <v>703</v>
      </c>
      <c r="D387" s="307">
        <f t="shared" si="55"/>
        <v>215</v>
      </c>
      <c r="E387" s="307">
        <f t="shared" si="55"/>
        <v>863</v>
      </c>
      <c r="F387" s="307">
        <f t="shared" si="55"/>
        <v>1415</v>
      </c>
      <c r="G387" s="307">
        <f t="shared" si="55"/>
        <v>851</v>
      </c>
      <c r="H387" s="307">
        <f t="shared" si="55"/>
        <v>0</v>
      </c>
      <c r="I387" s="307">
        <f t="shared" si="55"/>
        <v>0</v>
      </c>
      <c r="J387" s="307">
        <f t="shared" si="55"/>
        <v>0</v>
      </c>
      <c r="K387" s="307">
        <f t="shared" si="55"/>
        <v>93</v>
      </c>
      <c r="L387" s="307">
        <f t="shared" si="55"/>
        <v>152</v>
      </c>
      <c r="M387" s="307">
        <f t="shared" si="55"/>
        <v>1298</v>
      </c>
      <c r="N387" s="307">
        <f t="shared" si="55"/>
        <v>967</v>
      </c>
      <c r="O387" s="307">
        <f t="shared" si="55"/>
        <v>569</v>
      </c>
      <c r="P387" s="463">
        <f>B387+C387+D387+E387+F387+G387</f>
        <v>4284</v>
      </c>
      <c r="Q387" s="462">
        <f>P380+P374+P368+P362+P356+P349+P340+P335+P329+P321</f>
        <v>4284</v>
      </c>
      <c r="R387" s="29"/>
    </row>
    <row r="388" spans="1:18" ht="15.75" x14ac:dyDescent="0.25">
      <c r="A388" s="66"/>
      <c r="B388" s="310"/>
      <c r="C388" s="310"/>
      <c r="D388" s="310"/>
      <c r="E388" s="310"/>
      <c r="F388" s="310"/>
      <c r="G388" s="310"/>
      <c r="H388" s="310"/>
      <c r="I388" s="310"/>
      <c r="J388" s="310"/>
      <c r="K388" s="310"/>
      <c r="L388" s="310"/>
      <c r="M388" s="310"/>
      <c r="N388" s="310"/>
      <c r="O388" s="310"/>
      <c r="P388" s="250"/>
      <c r="Q388" s="29"/>
      <c r="R388" s="29"/>
    </row>
    <row r="389" spans="1:18" ht="15.75" x14ac:dyDescent="0.25">
      <c r="A389" s="604" t="s">
        <v>128</v>
      </c>
      <c r="B389" s="604"/>
      <c r="C389" s="604"/>
      <c r="D389" s="604"/>
      <c r="E389" s="604"/>
      <c r="F389" s="604"/>
      <c r="G389" s="604"/>
      <c r="H389" s="604"/>
      <c r="I389" s="604"/>
      <c r="J389" s="604"/>
      <c r="K389" s="604"/>
      <c r="L389" s="604"/>
      <c r="M389" s="604"/>
      <c r="N389" s="604"/>
      <c r="O389" s="604"/>
      <c r="P389" s="250"/>
      <c r="Q389" s="29"/>
      <c r="R389" s="29"/>
    </row>
    <row r="390" spans="1:18" ht="31.5" customHeight="1" thickBot="1" x14ac:dyDescent="0.3">
      <c r="A390" s="603" t="s">
        <v>127</v>
      </c>
      <c r="B390" s="603"/>
      <c r="C390" s="603"/>
      <c r="D390" s="603"/>
      <c r="E390" s="603"/>
      <c r="F390" s="603"/>
      <c r="G390" s="603"/>
      <c r="H390" s="603"/>
      <c r="I390" s="603"/>
      <c r="J390" s="603"/>
      <c r="K390" s="603"/>
      <c r="L390" s="603"/>
      <c r="M390" s="603"/>
      <c r="N390" s="310"/>
      <c r="O390" s="310"/>
      <c r="P390" s="250"/>
      <c r="Q390" s="29"/>
      <c r="R390" s="29"/>
    </row>
    <row r="391" spans="1:18" ht="31.5" x14ac:dyDescent="0.25">
      <c r="A391" s="550" t="s">
        <v>5</v>
      </c>
      <c r="B391" s="553" t="s">
        <v>123</v>
      </c>
      <c r="C391" s="553"/>
      <c r="D391" s="553"/>
      <c r="E391" s="553"/>
      <c r="F391" s="598" t="s">
        <v>6</v>
      </c>
      <c r="G391" s="490" t="s">
        <v>83</v>
      </c>
      <c r="H391" s="599" t="s">
        <v>124</v>
      </c>
      <c r="I391" s="599"/>
      <c r="J391" s="599"/>
      <c r="K391" s="599"/>
      <c r="L391" s="600"/>
      <c r="M391" s="601" t="s">
        <v>8</v>
      </c>
      <c r="N391" s="241" t="s">
        <v>9</v>
      </c>
      <c r="O391" s="470" t="s">
        <v>10</v>
      </c>
      <c r="P391" s="250"/>
      <c r="Q391" s="29"/>
      <c r="R391" s="29"/>
    </row>
    <row r="392" spans="1:18" ht="32.25" thickBot="1" x14ac:dyDescent="0.3">
      <c r="A392" s="551"/>
      <c r="B392" s="243" t="s">
        <v>11</v>
      </c>
      <c r="C392" s="244" t="s">
        <v>12</v>
      </c>
      <c r="D392" s="244" t="s">
        <v>13</v>
      </c>
      <c r="E392" s="244" t="s">
        <v>14</v>
      </c>
      <c r="F392" s="510"/>
      <c r="G392" s="491"/>
      <c r="H392" s="245" t="s">
        <v>15</v>
      </c>
      <c r="I392" s="245" t="s">
        <v>16</v>
      </c>
      <c r="J392" s="245" t="s">
        <v>17</v>
      </c>
      <c r="K392" s="471" t="s">
        <v>18</v>
      </c>
      <c r="L392" s="246" t="s">
        <v>19</v>
      </c>
      <c r="M392" s="602"/>
      <c r="N392" s="244" t="s">
        <v>20</v>
      </c>
      <c r="O392" s="247" t="s">
        <v>20</v>
      </c>
      <c r="P392" s="250"/>
      <c r="Q392" s="29"/>
      <c r="R392" s="29"/>
    </row>
    <row r="393" spans="1:18" ht="15.75" x14ac:dyDescent="0.25">
      <c r="A393" s="61" t="s">
        <v>21</v>
      </c>
      <c r="B393" s="68"/>
      <c r="C393" s="68"/>
      <c r="D393" s="68" t="s">
        <v>130</v>
      </c>
      <c r="E393" s="68"/>
      <c r="F393" s="73">
        <v>12</v>
      </c>
      <c r="G393" s="73" t="s">
        <v>130</v>
      </c>
      <c r="H393" s="68"/>
      <c r="I393" s="68"/>
      <c r="J393" s="73"/>
      <c r="K393" s="70"/>
      <c r="L393" s="75"/>
      <c r="M393" s="74" t="s">
        <v>130</v>
      </c>
      <c r="N393" s="73" t="s">
        <v>130</v>
      </c>
      <c r="O393" s="128" t="s">
        <v>130</v>
      </c>
      <c r="P393" s="250"/>
      <c r="Q393" s="29"/>
      <c r="R393" s="29"/>
    </row>
    <row r="394" spans="1:18" ht="15.75" x14ac:dyDescent="0.25">
      <c r="A394" s="62" t="s">
        <v>22</v>
      </c>
      <c r="B394" s="73"/>
      <c r="C394" s="73">
        <v>186</v>
      </c>
      <c r="D394" s="73"/>
      <c r="E394" s="73"/>
      <c r="F394" s="73">
        <v>251</v>
      </c>
      <c r="G394" s="73">
        <v>564</v>
      </c>
      <c r="H394" s="73"/>
      <c r="I394" s="73"/>
      <c r="J394" s="73"/>
      <c r="K394" s="74"/>
      <c r="L394" s="75" t="s">
        <v>130</v>
      </c>
      <c r="M394" s="74" t="s">
        <v>130</v>
      </c>
      <c r="N394" s="73">
        <v>24</v>
      </c>
      <c r="O394" s="128">
        <v>18</v>
      </c>
      <c r="P394" s="250"/>
      <c r="Q394" s="29"/>
      <c r="R394" s="29"/>
    </row>
    <row r="395" spans="1:18" ht="16.5" thickBot="1" x14ac:dyDescent="0.3">
      <c r="A395" s="62" t="s">
        <v>23</v>
      </c>
      <c r="B395" s="73"/>
      <c r="C395" s="73">
        <v>103</v>
      </c>
      <c r="D395" s="73"/>
      <c r="E395" s="73"/>
      <c r="F395" s="73">
        <v>261</v>
      </c>
      <c r="G395" s="73">
        <v>291</v>
      </c>
      <c r="H395" s="73"/>
      <c r="I395" s="73"/>
      <c r="J395" s="73"/>
      <c r="K395" s="73"/>
      <c r="L395" s="75" t="s">
        <v>130</v>
      </c>
      <c r="M395" s="74" t="s">
        <v>130</v>
      </c>
      <c r="N395" s="73">
        <v>35</v>
      </c>
      <c r="O395" s="128">
        <v>22</v>
      </c>
      <c r="P395" s="250"/>
      <c r="Q395" s="29"/>
      <c r="R395" s="29"/>
    </row>
    <row r="396" spans="1:18" ht="16.5" thickBot="1" x14ac:dyDescent="0.3">
      <c r="A396" s="64" t="s">
        <v>24</v>
      </c>
      <c r="B396" s="161">
        <f t="shared" ref="B396:O396" si="56">SUM(B393:B395)</f>
        <v>0</v>
      </c>
      <c r="C396" s="161">
        <f t="shared" si="56"/>
        <v>289</v>
      </c>
      <c r="D396" s="161">
        <f t="shared" si="56"/>
        <v>0</v>
      </c>
      <c r="E396" s="161">
        <f t="shared" si="56"/>
        <v>0</v>
      </c>
      <c r="F396" s="161">
        <f t="shared" si="56"/>
        <v>524</v>
      </c>
      <c r="G396" s="161">
        <f t="shared" si="56"/>
        <v>855</v>
      </c>
      <c r="H396" s="161">
        <f t="shared" si="56"/>
        <v>0</v>
      </c>
      <c r="I396" s="161">
        <f t="shared" si="56"/>
        <v>0</v>
      </c>
      <c r="J396" s="161">
        <f t="shared" si="56"/>
        <v>0</v>
      </c>
      <c r="K396" s="161">
        <f t="shared" si="56"/>
        <v>0</v>
      </c>
      <c r="L396" s="161">
        <f t="shared" si="56"/>
        <v>0</v>
      </c>
      <c r="M396" s="161">
        <f t="shared" si="56"/>
        <v>0</v>
      </c>
      <c r="N396" s="161">
        <f t="shared" si="56"/>
        <v>59</v>
      </c>
      <c r="O396" s="161">
        <f t="shared" si="56"/>
        <v>40</v>
      </c>
      <c r="P396" s="463">
        <f>B396+C396+D396+E396+F396+G396</f>
        <v>1668</v>
      </c>
      <c r="Q396" s="29"/>
      <c r="R396" s="29"/>
    </row>
    <row r="397" spans="1:18" ht="15.75" x14ac:dyDescent="0.25">
      <c r="A397" s="66"/>
      <c r="B397" s="310"/>
      <c r="C397" s="310"/>
      <c r="D397" s="310"/>
      <c r="E397" s="310"/>
      <c r="F397" s="310"/>
      <c r="G397" s="310"/>
      <c r="H397" s="310"/>
      <c r="I397" s="310"/>
      <c r="J397" s="310"/>
      <c r="K397" s="310"/>
      <c r="L397" s="310"/>
      <c r="M397" s="310"/>
      <c r="N397" s="310"/>
      <c r="O397" s="310"/>
      <c r="P397" s="65"/>
    </row>
    <row r="398" spans="1:18" ht="15.75" x14ac:dyDescent="0.25">
      <c r="A398" s="604" t="s">
        <v>141</v>
      </c>
      <c r="B398" s="604"/>
      <c r="C398" s="604"/>
      <c r="D398" s="604"/>
      <c r="E398" s="604"/>
      <c r="F398" s="604"/>
      <c r="G398" s="604"/>
      <c r="H398" s="604"/>
      <c r="I398" s="604"/>
      <c r="J398" s="604"/>
      <c r="K398" s="604"/>
      <c r="L398" s="604"/>
      <c r="M398" s="604"/>
      <c r="N398" s="604"/>
      <c r="O398" s="604"/>
      <c r="P398" s="65"/>
    </row>
    <row r="399" spans="1:18" ht="16.5" thickBot="1" x14ac:dyDescent="0.3">
      <c r="A399" s="496" t="s">
        <v>73</v>
      </c>
      <c r="B399" s="496"/>
      <c r="C399" s="496"/>
      <c r="D399" s="496"/>
      <c r="E399" s="496"/>
      <c r="F399" s="310"/>
      <c r="G399" s="310"/>
      <c r="H399" s="310"/>
      <c r="I399" s="310"/>
      <c r="J399" s="310"/>
      <c r="K399" s="310"/>
      <c r="L399" s="310"/>
      <c r="M399" s="310"/>
      <c r="N399" s="310"/>
      <c r="O399" s="310"/>
      <c r="P399" s="65"/>
    </row>
    <row r="400" spans="1:18" ht="31.5" x14ac:dyDescent="0.25">
      <c r="A400" s="507" t="s">
        <v>5</v>
      </c>
      <c r="B400" s="508" t="s">
        <v>123</v>
      </c>
      <c r="C400" s="508"/>
      <c r="D400" s="508"/>
      <c r="E400" s="508"/>
      <c r="F400" s="509" t="s">
        <v>6</v>
      </c>
      <c r="G400" s="490" t="s">
        <v>83</v>
      </c>
      <c r="H400" s="511" t="s">
        <v>124</v>
      </c>
      <c r="I400" s="511"/>
      <c r="J400" s="511"/>
      <c r="K400" s="511"/>
      <c r="L400" s="512"/>
      <c r="M400" s="513" t="s">
        <v>8</v>
      </c>
      <c r="N400" s="320" t="s">
        <v>9</v>
      </c>
      <c r="O400" s="321" t="s">
        <v>10</v>
      </c>
      <c r="P400" s="65"/>
    </row>
    <row r="401" spans="1:18" ht="32.25" thickBot="1" x14ac:dyDescent="0.3">
      <c r="A401" s="507"/>
      <c r="B401" s="322" t="s">
        <v>11</v>
      </c>
      <c r="C401" s="323" t="s">
        <v>12</v>
      </c>
      <c r="D401" s="323" t="s">
        <v>13</v>
      </c>
      <c r="E401" s="323" t="s">
        <v>14</v>
      </c>
      <c r="F401" s="588"/>
      <c r="G401" s="491"/>
      <c r="H401" s="324" t="s">
        <v>15</v>
      </c>
      <c r="I401" s="324" t="s">
        <v>16</v>
      </c>
      <c r="J401" s="324" t="s">
        <v>17</v>
      </c>
      <c r="K401" s="325" t="s">
        <v>18</v>
      </c>
      <c r="L401" s="326" t="s">
        <v>19</v>
      </c>
      <c r="M401" s="589"/>
      <c r="N401" s="323" t="s">
        <v>20</v>
      </c>
      <c r="O401" s="327" t="s">
        <v>20</v>
      </c>
      <c r="P401" s="250"/>
      <c r="Q401" s="29"/>
      <c r="R401" s="29"/>
    </row>
    <row r="402" spans="1:18" ht="15.75" x14ac:dyDescent="0.25">
      <c r="A402" s="61" t="s">
        <v>21</v>
      </c>
      <c r="B402" s="68"/>
      <c r="C402" s="68"/>
      <c r="D402" s="68">
        <v>48</v>
      </c>
      <c r="E402" s="68"/>
      <c r="F402" s="73">
        <v>119</v>
      </c>
      <c r="G402" s="73">
        <v>16</v>
      </c>
      <c r="H402" s="68"/>
      <c r="I402" s="68"/>
      <c r="J402" s="73"/>
      <c r="K402" s="70"/>
      <c r="L402" s="75"/>
      <c r="M402" s="74"/>
      <c r="N402" s="73">
        <v>2</v>
      </c>
      <c r="O402" s="128">
        <v>57</v>
      </c>
      <c r="P402" s="250"/>
      <c r="Q402" s="29"/>
      <c r="R402" s="29"/>
    </row>
    <row r="403" spans="1:18" ht="15.75" x14ac:dyDescent="0.25">
      <c r="A403" s="62" t="s">
        <v>22</v>
      </c>
      <c r="B403" s="73"/>
      <c r="C403" s="73"/>
      <c r="D403" s="73"/>
      <c r="E403" s="73">
        <v>422</v>
      </c>
      <c r="F403" s="73">
        <v>131</v>
      </c>
      <c r="G403" s="73">
        <v>62</v>
      </c>
      <c r="H403" s="73"/>
      <c r="I403" s="73"/>
      <c r="J403" s="73"/>
      <c r="K403" s="74"/>
      <c r="L403" s="75"/>
      <c r="M403" s="74"/>
      <c r="N403" s="73">
        <v>175</v>
      </c>
      <c r="O403" s="128">
        <v>131</v>
      </c>
      <c r="P403" s="250"/>
      <c r="Q403" s="29"/>
      <c r="R403" s="29"/>
    </row>
    <row r="404" spans="1:18" ht="15.75" x14ac:dyDescent="0.25">
      <c r="A404" s="62" t="s">
        <v>23</v>
      </c>
      <c r="B404" s="73"/>
      <c r="C404" s="73"/>
      <c r="D404" s="73"/>
      <c r="E404" s="73">
        <v>217</v>
      </c>
      <c r="F404" s="73">
        <v>89</v>
      </c>
      <c r="G404" s="73">
        <v>32</v>
      </c>
      <c r="H404" s="73"/>
      <c r="I404" s="73"/>
      <c r="J404" s="73"/>
      <c r="K404" s="73"/>
      <c r="L404" s="75"/>
      <c r="M404" s="74"/>
      <c r="N404" s="73">
        <v>101</v>
      </c>
      <c r="O404" s="128">
        <v>84</v>
      </c>
      <c r="P404" s="250"/>
      <c r="Q404" s="29"/>
      <c r="R404" s="29"/>
    </row>
    <row r="405" spans="1:18" ht="16.5" thickBot="1" x14ac:dyDescent="0.3">
      <c r="A405" s="62" t="s">
        <v>26</v>
      </c>
      <c r="B405" s="329"/>
      <c r="C405" s="302"/>
      <c r="D405" s="301"/>
      <c r="E405" s="330">
        <v>404</v>
      </c>
      <c r="F405" s="316">
        <v>138</v>
      </c>
      <c r="G405" s="330">
        <v>68</v>
      </c>
      <c r="H405" s="304"/>
      <c r="I405" s="302"/>
      <c r="J405" s="302"/>
      <c r="K405" s="304"/>
      <c r="L405" s="305">
        <v>41</v>
      </c>
      <c r="M405" s="304"/>
      <c r="N405" s="331">
        <v>181</v>
      </c>
      <c r="O405" s="306">
        <v>140</v>
      </c>
      <c r="P405" s="250"/>
      <c r="Q405" s="29"/>
      <c r="R405" s="29"/>
    </row>
    <row r="406" spans="1:18" ht="16.5" thickBot="1" x14ac:dyDescent="0.3">
      <c r="A406" s="251" t="s">
        <v>25</v>
      </c>
      <c r="B406" s="134"/>
      <c r="C406" s="134"/>
      <c r="D406" s="134"/>
      <c r="E406" s="134"/>
      <c r="F406" s="134">
        <v>73</v>
      </c>
      <c r="G406" s="134"/>
      <c r="H406" s="134"/>
      <c r="I406" s="134"/>
      <c r="J406" s="134"/>
      <c r="K406" s="134"/>
      <c r="L406" s="253"/>
      <c r="M406" s="252"/>
      <c r="N406" s="134">
        <v>9</v>
      </c>
      <c r="O406" s="110">
        <v>18</v>
      </c>
      <c r="P406" s="65"/>
    </row>
    <row r="407" spans="1:18" ht="16.5" thickBot="1" x14ac:dyDescent="0.3">
      <c r="A407" s="64" t="s">
        <v>24</v>
      </c>
      <c r="B407" s="161">
        <f t="shared" ref="B407:O407" si="57">SUM(B402:B406)</f>
        <v>0</v>
      </c>
      <c r="C407" s="161">
        <f t="shared" si="57"/>
        <v>0</v>
      </c>
      <c r="D407" s="161">
        <f t="shared" si="57"/>
        <v>48</v>
      </c>
      <c r="E407" s="161">
        <f t="shared" si="57"/>
        <v>1043</v>
      </c>
      <c r="F407" s="161">
        <f t="shared" si="57"/>
        <v>550</v>
      </c>
      <c r="G407" s="161">
        <f t="shared" si="57"/>
        <v>178</v>
      </c>
      <c r="H407" s="161">
        <f t="shared" si="57"/>
        <v>0</v>
      </c>
      <c r="I407" s="161">
        <f t="shared" si="57"/>
        <v>0</v>
      </c>
      <c r="J407" s="161">
        <f t="shared" si="57"/>
        <v>0</v>
      </c>
      <c r="K407" s="161">
        <f t="shared" si="57"/>
        <v>0</v>
      </c>
      <c r="L407" s="161">
        <f t="shared" si="57"/>
        <v>41</v>
      </c>
      <c r="M407" s="161">
        <f t="shared" si="57"/>
        <v>0</v>
      </c>
      <c r="N407" s="161">
        <f t="shared" si="57"/>
        <v>468</v>
      </c>
      <c r="O407" s="161">
        <f t="shared" si="57"/>
        <v>430</v>
      </c>
      <c r="P407" s="457">
        <f>B407+C407+D407+E407+F407+G407</f>
        <v>1819</v>
      </c>
    </row>
    <row r="408" spans="1:18" ht="15.75" x14ac:dyDescent="0.25">
      <c r="A408" s="66"/>
      <c r="B408" s="310"/>
      <c r="C408" s="310"/>
      <c r="D408" s="310"/>
      <c r="E408" s="310"/>
      <c r="F408" s="310"/>
      <c r="G408" s="310"/>
      <c r="H408" s="310"/>
      <c r="I408" s="310"/>
      <c r="J408" s="310"/>
      <c r="K408" s="310"/>
      <c r="L408" s="310"/>
      <c r="M408" s="310"/>
      <c r="N408" s="310"/>
      <c r="O408" s="310"/>
      <c r="P408" s="50"/>
    </row>
    <row r="409" spans="1:18" ht="15.75" x14ac:dyDescent="0.25">
      <c r="A409" s="66"/>
      <c r="B409" s="310"/>
      <c r="C409" s="310"/>
      <c r="D409" s="310"/>
      <c r="E409" s="310"/>
      <c r="F409" s="310"/>
      <c r="G409" s="310"/>
      <c r="H409" s="310"/>
      <c r="I409" s="310"/>
      <c r="J409" s="310"/>
      <c r="K409" s="310"/>
      <c r="L409" s="310"/>
      <c r="M409" s="310"/>
      <c r="N409" s="310"/>
      <c r="O409" s="310"/>
      <c r="P409" s="65"/>
    </row>
    <row r="410" spans="1:18" ht="15.75" x14ac:dyDescent="0.25">
      <c r="A410" s="633" t="s">
        <v>41</v>
      </c>
      <c r="B410" s="633"/>
      <c r="C410" s="633"/>
      <c r="D410" s="633"/>
      <c r="E410" s="633"/>
      <c r="F410" s="633"/>
      <c r="G410" s="633"/>
      <c r="H410" s="633"/>
      <c r="I410" s="633"/>
      <c r="J410" s="633"/>
      <c r="K410" s="633"/>
      <c r="L410" s="633"/>
      <c r="M410" s="633"/>
      <c r="N410" s="633"/>
      <c r="O410" s="633"/>
      <c r="P410" s="50"/>
    </row>
    <row r="411" spans="1:18" ht="15.75" x14ac:dyDescent="0.25">
      <c r="A411" s="66"/>
      <c r="B411" s="310"/>
      <c r="C411" s="310"/>
      <c r="D411" s="310"/>
      <c r="E411" s="310"/>
      <c r="F411" s="310"/>
      <c r="G411" s="310"/>
      <c r="H411" s="310"/>
      <c r="I411" s="310"/>
      <c r="J411" s="310"/>
      <c r="K411" s="310"/>
      <c r="L411" s="310"/>
      <c r="M411" s="310"/>
      <c r="N411" s="310"/>
      <c r="O411" s="310"/>
      <c r="P411" s="50"/>
    </row>
    <row r="412" spans="1:18" ht="16.5" thickBot="1" x14ac:dyDescent="0.3">
      <c r="A412" s="496" t="s">
        <v>69</v>
      </c>
      <c r="B412" s="496"/>
      <c r="C412" s="496"/>
      <c r="D412" s="496"/>
      <c r="E412" s="496"/>
      <c r="F412" s="91"/>
      <c r="G412" s="91"/>
      <c r="H412" s="91"/>
      <c r="I412" s="91"/>
      <c r="J412" s="91"/>
      <c r="K412" s="91"/>
      <c r="L412" s="91"/>
      <c r="M412" s="91"/>
      <c r="N412" s="91"/>
      <c r="O412" s="91"/>
      <c r="P412" s="50"/>
    </row>
    <row r="413" spans="1:18" ht="31.5" x14ac:dyDescent="0.25">
      <c r="A413" s="507" t="s">
        <v>5</v>
      </c>
      <c r="B413" s="508" t="s">
        <v>123</v>
      </c>
      <c r="C413" s="508"/>
      <c r="D413" s="508"/>
      <c r="E413" s="508"/>
      <c r="F413" s="509" t="s">
        <v>6</v>
      </c>
      <c r="G413" s="490" t="s">
        <v>83</v>
      </c>
      <c r="H413" s="511" t="s">
        <v>124</v>
      </c>
      <c r="I413" s="511"/>
      <c r="J413" s="511"/>
      <c r="K413" s="511"/>
      <c r="L413" s="512"/>
      <c r="M413" s="513" t="s">
        <v>8</v>
      </c>
      <c r="N413" s="320" t="s">
        <v>9</v>
      </c>
      <c r="O413" s="321" t="s">
        <v>10</v>
      </c>
      <c r="P413" s="50"/>
    </row>
    <row r="414" spans="1:18" ht="32.25" thickBot="1" x14ac:dyDescent="0.3">
      <c r="A414" s="507"/>
      <c r="B414" s="322" t="s">
        <v>11</v>
      </c>
      <c r="C414" s="323" t="s">
        <v>12</v>
      </c>
      <c r="D414" s="323" t="s">
        <v>13</v>
      </c>
      <c r="E414" s="323" t="s">
        <v>14</v>
      </c>
      <c r="F414" s="588"/>
      <c r="G414" s="491"/>
      <c r="H414" s="324" t="s">
        <v>15</v>
      </c>
      <c r="I414" s="324" t="s">
        <v>16</v>
      </c>
      <c r="J414" s="324" t="s">
        <v>17</v>
      </c>
      <c r="K414" s="325" t="s">
        <v>18</v>
      </c>
      <c r="L414" s="326" t="s">
        <v>19</v>
      </c>
      <c r="M414" s="589"/>
      <c r="N414" s="323" t="s">
        <v>20</v>
      </c>
      <c r="O414" s="327" t="s">
        <v>20</v>
      </c>
      <c r="P414" s="65"/>
    </row>
    <row r="415" spans="1:18" ht="16.5" thickBot="1" x14ac:dyDescent="0.3">
      <c r="A415" s="62" t="s">
        <v>23</v>
      </c>
      <c r="B415" s="329"/>
      <c r="C415" s="302">
        <v>165</v>
      </c>
      <c r="D415" s="332"/>
      <c r="E415" s="316"/>
      <c r="F415" s="316">
        <v>83</v>
      </c>
      <c r="G415" s="316"/>
      <c r="H415" s="304">
        <v>49</v>
      </c>
      <c r="I415" s="302"/>
      <c r="J415" s="302"/>
      <c r="K415" s="304"/>
      <c r="L415" s="305">
        <v>93</v>
      </c>
      <c r="M415" s="304">
        <v>67</v>
      </c>
      <c r="N415" s="331">
        <v>62</v>
      </c>
      <c r="O415" s="331">
        <v>29</v>
      </c>
      <c r="P415" s="50"/>
    </row>
    <row r="416" spans="1:18" ht="16.5" thickBot="1" x14ac:dyDescent="0.3">
      <c r="A416" s="64" t="s">
        <v>24</v>
      </c>
      <c r="B416" s="307">
        <f>SUM(B415)</f>
        <v>0</v>
      </c>
      <c r="C416" s="307">
        <f t="shared" ref="C416:O416" si="58">SUM(C415)</f>
        <v>165</v>
      </c>
      <c r="D416" s="307">
        <f t="shared" si="58"/>
        <v>0</v>
      </c>
      <c r="E416" s="307">
        <f t="shared" si="58"/>
        <v>0</v>
      </c>
      <c r="F416" s="307">
        <f t="shared" si="58"/>
        <v>83</v>
      </c>
      <c r="G416" s="307">
        <f t="shared" si="58"/>
        <v>0</v>
      </c>
      <c r="H416" s="307">
        <f t="shared" si="58"/>
        <v>49</v>
      </c>
      <c r="I416" s="307">
        <f t="shared" si="58"/>
        <v>0</v>
      </c>
      <c r="J416" s="307">
        <f t="shared" si="58"/>
        <v>0</v>
      </c>
      <c r="K416" s="307">
        <f t="shared" si="58"/>
        <v>0</v>
      </c>
      <c r="L416" s="307">
        <f t="shared" si="58"/>
        <v>93</v>
      </c>
      <c r="M416" s="307">
        <f t="shared" si="58"/>
        <v>67</v>
      </c>
      <c r="N416" s="307">
        <f t="shared" si="58"/>
        <v>62</v>
      </c>
      <c r="O416" s="307">
        <f t="shared" si="58"/>
        <v>29</v>
      </c>
      <c r="P416" s="457">
        <f>B416+C416+D416+E416+F416+G416</f>
        <v>248</v>
      </c>
    </row>
    <row r="417" spans="1:16" ht="15.75" x14ac:dyDescent="0.25">
      <c r="A417" s="50"/>
      <c r="B417" s="50"/>
      <c r="C417" s="50"/>
      <c r="D417" s="50"/>
      <c r="E417" s="50"/>
      <c r="F417" s="50"/>
      <c r="G417" s="36"/>
      <c r="H417" s="50"/>
      <c r="I417" s="50"/>
      <c r="J417" s="50"/>
      <c r="K417" s="50"/>
      <c r="L417" s="50"/>
      <c r="M417" s="50"/>
      <c r="N417" s="50"/>
      <c r="O417" s="50"/>
      <c r="P417" s="50"/>
    </row>
    <row r="418" spans="1:16" ht="15.75" x14ac:dyDescent="0.25">
      <c r="A418" s="51"/>
      <c r="B418" s="51"/>
      <c r="C418" s="51"/>
      <c r="D418" s="51"/>
      <c r="E418" s="51"/>
      <c r="F418" s="51"/>
      <c r="G418" s="254"/>
      <c r="H418" s="51"/>
      <c r="I418" s="51"/>
      <c r="J418" s="51"/>
      <c r="K418" s="50"/>
      <c r="L418" s="50"/>
      <c r="M418" s="50"/>
      <c r="N418" s="50"/>
      <c r="O418" s="50"/>
      <c r="P418" s="50"/>
    </row>
    <row r="419" spans="1:16" ht="15.75" x14ac:dyDescent="0.25">
      <c r="A419" s="632" t="s">
        <v>77</v>
      </c>
      <c r="B419" s="632"/>
      <c r="C419" s="632"/>
      <c r="D419" s="632"/>
      <c r="E419" s="632"/>
      <c r="F419" s="632"/>
      <c r="G419" s="632"/>
      <c r="H419" s="632"/>
      <c r="I419" s="632"/>
      <c r="J419" s="632"/>
      <c r="K419" s="632"/>
      <c r="L419" s="632"/>
      <c r="M419" s="632"/>
      <c r="N419" s="632"/>
      <c r="O419" s="632"/>
      <c r="P419" s="50"/>
    </row>
    <row r="420" spans="1:16" ht="15.75" x14ac:dyDescent="0.25">
      <c r="A420" s="333"/>
      <c r="B420" s="333"/>
      <c r="C420" s="333"/>
      <c r="D420" s="333"/>
      <c r="E420" s="333"/>
      <c r="F420" s="333"/>
      <c r="G420" s="334"/>
      <c r="H420" s="333"/>
      <c r="I420" s="333"/>
      <c r="J420" s="333"/>
      <c r="K420" s="333"/>
      <c r="L420" s="333"/>
      <c r="M420" s="333"/>
      <c r="N420" s="333"/>
      <c r="O420" s="333"/>
      <c r="P420" s="50"/>
    </row>
    <row r="421" spans="1:16" ht="16.5" thickBot="1" x14ac:dyDescent="0.3">
      <c r="A421" s="591" t="s">
        <v>70</v>
      </c>
      <c r="B421" s="591"/>
      <c r="C421" s="591"/>
      <c r="D421" s="591"/>
      <c r="E421" s="591"/>
      <c r="F421" s="591"/>
      <c r="G421" s="591"/>
      <c r="H421" s="591"/>
      <c r="I421" s="591"/>
      <c r="J421" s="335"/>
      <c r="K421" s="39"/>
      <c r="L421" s="50"/>
      <c r="M421" s="50"/>
      <c r="N421" s="50"/>
      <c r="O421" s="50"/>
      <c r="P421" s="50"/>
    </row>
    <row r="422" spans="1:16" ht="31.5" x14ac:dyDescent="0.25">
      <c r="A422" s="592" t="s">
        <v>5</v>
      </c>
      <c r="B422" s="593" t="s">
        <v>123</v>
      </c>
      <c r="C422" s="593"/>
      <c r="D422" s="593"/>
      <c r="E422" s="593"/>
      <c r="F422" s="594" t="s">
        <v>6</v>
      </c>
      <c r="G422" s="490" t="s">
        <v>83</v>
      </c>
      <c r="H422" s="595" t="s">
        <v>124</v>
      </c>
      <c r="I422" s="595"/>
      <c r="J422" s="595"/>
      <c r="K422" s="595"/>
      <c r="L422" s="596"/>
      <c r="M422" s="597" t="s">
        <v>8</v>
      </c>
      <c r="N422" s="322" t="s">
        <v>9</v>
      </c>
      <c r="O422" s="336" t="s">
        <v>10</v>
      </c>
      <c r="P422" s="50"/>
    </row>
    <row r="423" spans="1:16" ht="32.25" thickBot="1" x14ac:dyDescent="0.3">
      <c r="A423" s="590"/>
      <c r="B423" s="322" t="s">
        <v>11</v>
      </c>
      <c r="C423" s="323" t="s">
        <v>12</v>
      </c>
      <c r="D423" s="323" t="s">
        <v>13</v>
      </c>
      <c r="E423" s="323" t="s">
        <v>14</v>
      </c>
      <c r="F423" s="588"/>
      <c r="G423" s="491"/>
      <c r="H423" s="324" t="s">
        <v>15</v>
      </c>
      <c r="I423" s="324" t="s">
        <v>16</v>
      </c>
      <c r="J423" s="324" t="s">
        <v>17</v>
      </c>
      <c r="K423" s="325" t="s">
        <v>18</v>
      </c>
      <c r="L423" s="326" t="s">
        <v>19</v>
      </c>
      <c r="M423" s="589"/>
      <c r="N423" s="323" t="s">
        <v>20</v>
      </c>
      <c r="O423" s="327" t="s">
        <v>20</v>
      </c>
      <c r="P423" s="65"/>
    </row>
    <row r="424" spans="1:16" ht="16.5" thickBot="1" x14ac:dyDescent="0.3">
      <c r="A424" s="104" t="s">
        <v>22</v>
      </c>
      <c r="B424" s="69">
        <v>149</v>
      </c>
      <c r="C424" s="69">
        <v>115</v>
      </c>
      <c r="D424" s="69">
        <v>54</v>
      </c>
      <c r="E424" s="69"/>
      <c r="F424" s="69">
        <v>103</v>
      </c>
      <c r="G424" s="69">
        <v>116</v>
      </c>
      <c r="H424" s="69"/>
      <c r="I424" s="69"/>
      <c r="J424" s="69"/>
      <c r="K424" s="77"/>
      <c r="L424" s="109">
        <v>171</v>
      </c>
      <c r="M424" s="71">
        <v>442</v>
      </c>
      <c r="N424" s="76">
        <v>149</v>
      </c>
      <c r="O424" s="72">
        <v>83</v>
      </c>
      <c r="P424" s="65"/>
    </row>
    <row r="425" spans="1:16" ht="16.5" thickBot="1" x14ac:dyDescent="0.3">
      <c r="A425" s="64" t="s">
        <v>24</v>
      </c>
      <c r="B425" s="161">
        <f>SUM(B424)</f>
        <v>149</v>
      </c>
      <c r="C425" s="161">
        <f t="shared" ref="C425:O425" si="59">SUM(C424)</f>
        <v>115</v>
      </c>
      <c r="D425" s="161">
        <f t="shared" si="59"/>
        <v>54</v>
      </c>
      <c r="E425" s="161">
        <f t="shared" si="59"/>
        <v>0</v>
      </c>
      <c r="F425" s="161">
        <f t="shared" si="59"/>
        <v>103</v>
      </c>
      <c r="G425" s="161">
        <f t="shared" si="59"/>
        <v>116</v>
      </c>
      <c r="H425" s="161">
        <f t="shared" si="59"/>
        <v>0</v>
      </c>
      <c r="I425" s="161">
        <f t="shared" si="59"/>
        <v>0</v>
      </c>
      <c r="J425" s="161">
        <f t="shared" si="59"/>
        <v>0</v>
      </c>
      <c r="K425" s="161">
        <f t="shared" si="59"/>
        <v>0</v>
      </c>
      <c r="L425" s="161">
        <f t="shared" si="59"/>
        <v>171</v>
      </c>
      <c r="M425" s="161">
        <f t="shared" si="59"/>
        <v>442</v>
      </c>
      <c r="N425" s="161">
        <f t="shared" si="59"/>
        <v>149</v>
      </c>
      <c r="O425" s="161">
        <f t="shared" si="59"/>
        <v>83</v>
      </c>
      <c r="P425" s="457">
        <f>B425+C425+D425+E425+F425+G425</f>
        <v>537</v>
      </c>
    </row>
    <row r="426" spans="1:16" ht="15.75" x14ac:dyDescent="0.25">
      <c r="A426" s="66"/>
      <c r="B426" s="162"/>
      <c r="C426" s="162"/>
      <c r="D426" s="162"/>
      <c r="E426" s="162"/>
      <c r="F426" s="162"/>
      <c r="G426" s="45"/>
      <c r="H426" s="162"/>
      <c r="I426" s="162"/>
      <c r="J426" s="162"/>
      <c r="K426" s="162"/>
      <c r="L426" s="162"/>
      <c r="M426" s="162"/>
      <c r="N426" s="162"/>
      <c r="O426" s="162"/>
      <c r="P426" s="50"/>
    </row>
    <row r="427" spans="1:16" ht="15.75" x14ac:dyDescent="0.25">
      <c r="A427" s="570" t="s">
        <v>42</v>
      </c>
      <c r="B427" s="570"/>
      <c r="C427" s="570"/>
      <c r="D427" s="570"/>
      <c r="E427" s="570"/>
      <c r="F427" s="570"/>
      <c r="G427" s="570"/>
      <c r="H427" s="570"/>
      <c r="I427" s="570"/>
      <c r="J427" s="570"/>
      <c r="K427" s="570"/>
      <c r="L427" s="570"/>
      <c r="M427" s="570"/>
      <c r="N427" s="570"/>
      <c r="O427" s="570"/>
      <c r="P427" s="50"/>
    </row>
    <row r="428" spans="1:16" ht="15.75" x14ac:dyDescent="0.25">
      <c r="A428" s="236"/>
      <c r="B428" s="337"/>
      <c r="C428" s="337"/>
      <c r="D428" s="337"/>
      <c r="E428" s="337"/>
      <c r="F428" s="337"/>
      <c r="G428" s="337"/>
      <c r="H428" s="338"/>
      <c r="I428" s="339"/>
      <c r="J428" s="340"/>
      <c r="K428" s="340"/>
      <c r="L428" s="340"/>
      <c r="M428" s="340"/>
      <c r="N428" s="340"/>
      <c r="O428" s="340"/>
      <c r="P428" s="50"/>
    </row>
    <row r="429" spans="1:16" ht="16.5" thickBot="1" x14ac:dyDescent="0.3">
      <c r="A429" s="496" t="s">
        <v>82</v>
      </c>
      <c r="B429" s="496"/>
      <c r="C429" s="496"/>
      <c r="D429" s="496"/>
      <c r="E429" s="496"/>
      <c r="F429" s="496"/>
      <c r="G429" s="496"/>
      <c r="H429" s="496"/>
      <c r="I429" s="496"/>
      <c r="J429" s="496"/>
      <c r="K429" s="328"/>
      <c r="L429" s="91"/>
      <c r="M429" s="91"/>
      <c r="N429" s="91"/>
      <c r="O429" s="91"/>
      <c r="P429" s="50"/>
    </row>
    <row r="430" spans="1:16" ht="31.5" x14ac:dyDescent="0.25">
      <c r="A430" s="507" t="s">
        <v>5</v>
      </c>
      <c r="B430" s="508" t="s">
        <v>123</v>
      </c>
      <c r="C430" s="508"/>
      <c r="D430" s="508"/>
      <c r="E430" s="508"/>
      <c r="F430" s="509" t="s">
        <v>6</v>
      </c>
      <c r="G430" s="490" t="s">
        <v>83</v>
      </c>
      <c r="H430" s="511" t="s">
        <v>124</v>
      </c>
      <c r="I430" s="511"/>
      <c r="J430" s="511"/>
      <c r="K430" s="511"/>
      <c r="L430" s="512"/>
      <c r="M430" s="513" t="s">
        <v>8</v>
      </c>
      <c r="N430" s="320" t="s">
        <v>9</v>
      </c>
      <c r="O430" s="321" t="s">
        <v>10</v>
      </c>
      <c r="P430" s="50"/>
    </row>
    <row r="431" spans="1:16" ht="32.25" thickBot="1" x14ac:dyDescent="0.3">
      <c r="A431" s="590"/>
      <c r="B431" s="322" t="s">
        <v>11</v>
      </c>
      <c r="C431" s="323" t="s">
        <v>12</v>
      </c>
      <c r="D431" s="323" t="s">
        <v>13</v>
      </c>
      <c r="E431" s="323" t="s">
        <v>14</v>
      </c>
      <c r="F431" s="588"/>
      <c r="G431" s="491"/>
      <c r="H431" s="324" t="s">
        <v>15</v>
      </c>
      <c r="I431" s="324" t="s">
        <v>16</v>
      </c>
      <c r="J431" s="324" t="s">
        <v>17</v>
      </c>
      <c r="K431" s="325" t="s">
        <v>18</v>
      </c>
      <c r="L431" s="326" t="s">
        <v>19</v>
      </c>
      <c r="M431" s="589"/>
      <c r="N431" s="323" t="s">
        <v>20</v>
      </c>
      <c r="O431" s="327" t="s">
        <v>20</v>
      </c>
      <c r="P431" s="65"/>
    </row>
    <row r="432" spans="1:16" ht="16.5" thickBot="1" x14ac:dyDescent="0.3">
      <c r="A432" s="104" t="s">
        <v>22</v>
      </c>
      <c r="B432" s="69">
        <v>43</v>
      </c>
      <c r="C432" s="69">
        <v>52</v>
      </c>
      <c r="D432" s="69">
        <v>10</v>
      </c>
      <c r="E432" s="69">
        <v>144</v>
      </c>
      <c r="F432" s="69">
        <v>76</v>
      </c>
      <c r="G432" s="69">
        <v>41</v>
      </c>
      <c r="H432" s="69">
        <v>38</v>
      </c>
      <c r="I432" s="69">
        <v>44</v>
      </c>
      <c r="J432" s="69"/>
      <c r="K432" s="77"/>
      <c r="L432" s="109">
        <v>81</v>
      </c>
      <c r="M432" s="71">
        <v>87</v>
      </c>
      <c r="N432" s="76">
        <v>109</v>
      </c>
      <c r="O432" s="72">
        <v>75</v>
      </c>
      <c r="P432" s="50"/>
    </row>
    <row r="433" spans="1:17" ht="16.5" thickBot="1" x14ac:dyDescent="0.3">
      <c r="A433" s="64" t="s">
        <v>24</v>
      </c>
      <c r="B433" s="161">
        <f>SUM(B432)</f>
        <v>43</v>
      </c>
      <c r="C433" s="161">
        <f t="shared" ref="C433:O433" si="60">SUM(C432)</f>
        <v>52</v>
      </c>
      <c r="D433" s="161">
        <f t="shared" si="60"/>
        <v>10</v>
      </c>
      <c r="E433" s="161">
        <f t="shared" si="60"/>
        <v>144</v>
      </c>
      <c r="F433" s="161">
        <f t="shared" si="60"/>
        <v>76</v>
      </c>
      <c r="G433" s="161">
        <f t="shared" si="60"/>
        <v>41</v>
      </c>
      <c r="H433" s="161">
        <f t="shared" si="60"/>
        <v>38</v>
      </c>
      <c r="I433" s="161">
        <f t="shared" si="60"/>
        <v>44</v>
      </c>
      <c r="J433" s="161">
        <f t="shared" si="60"/>
        <v>0</v>
      </c>
      <c r="K433" s="161">
        <f t="shared" si="60"/>
        <v>0</v>
      </c>
      <c r="L433" s="161">
        <f t="shared" si="60"/>
        <v>81</v>
      </c>
      <c r="M433" s="161">
        <f t="shared" si="60"/>
        <v>87</v>
      </c>
      <c r="N433" s="161">
        <f t="shared" si="60"/>
        <v>109</v>
      </c>
      <c r="O433" s="161">
        <f t="shared" si="60"/>
        <v>75</v>
      </c>
      <c r="P433" s="464">
        <f>B433+C433+D433+E433+F433+G433</f>
        <v>366</v>
      </c>
    </row>
    <row r="434" spans="1:17" ht="15.75" x14ac:dyDescent="0.25">
      <c r="A434" s="341"/>
      <c r="B434" s="342"/>
      <c r="C434" s="342"/>
      <c r="D434" s="342"/>
      <c r="E434" s="342"/>
      <c r="F434" s="342"/>
      <c r="G434" s="342"/>
      <c r="H434" s="342"/>
      <c r="I434" s="342"/>
      <c r="J434" s="342"/>
      <c r="K434" s="36"/>
      <c r="L434" s="36"/>
      <c r="M434" s="36"/>
      <c r="N434" s="36"/>
      <c r="O434" s="36"/>
      <c r="P434" s="50"/>
    </row>
    <row r="435" spans="1:17" ht="15.75" x14ac:dyDescent="0.25">
      <c r="A435" s="39"/>
      <c r="B435" s="39"/>
      <c r="C435" s="39"/>
      <c r="D435" s="39"/>
      <c r="E435" s="39"/>
      <c r="F435" s="39"/>
      <c r="G435" s="39"/>
      <c r="H435" s="39"/>
      <c r="I435" s="39"/>
      <c r="J435" s="39"/>
      <c r="K435" s="39"/>
      <c r="L435" s="39"/>
      <c r="M435" s="39"/>
      <c r="N435" s="39"/>
      <c r="O435" s="39"/>
      <c r="P435" s="50"/>
    </row>
    <row r="436" spans="1:17" ht="15.75" x14ac:dyDescent="0.25">
      <c r="A436" s="631" t="s">
        <v>43</v>
      </c>
      <c r="B436" s="631"/>
      <c r="C436" s="631"/>
      <c r="D436" s="631"/>
      <c r="E436" s="631"/>
      <c r="F436" s="631"/>
      <c r="G436" s="631"/>
      <c r="H436" s="631"/>
      <c r="I436" s="631"/>
      <c r="J436" s="631"/>
      <c r="K436" s="631"/>
      <c r="L436" s="631"/>
      <c r="M436" s="631"/>
      <c r="N436" s="631"/>
      <c r="O436" s="631"/>
      <c r="P436" s="50"/>
    </row>
    <row r="437" spans="1:17" ht="16.5" thickBot="1" x14ac:dyDescent="0.3">
      <c r="A437" s="537"/>
      <c r="B437" s="537"/>
      <c r="C437" s="537"/>
      <c r="D437" s="537"/>
      <c r="E437" s="537"/>
      <c r="F437" s="537"/>
      <c r="G437" s="537"/>
      <c r="H437" s="537"/>
      <c r="I437" s="537"/>
      <c r="J437" s="537"/>
      <c r="K437" s="328"/>
      <c r="L437" s="91"/>
      <c r="M437" s="91"/>
      <c r="N437" s="91"/>
      <c r="O437" s="91"/>
      <c r="P437" s="50"/>
      <c r="Q437" s="29"/>
    </row>
    <row r="438" spans="1:17" ht="31.5" x14ac:dyDescent="0.25">
      <c r="A438" s="486" t="s">
        <v>5</v>
      </c>
      <c r="B438" s="487" t="s">
        <v>123</v>
      </c>
      <c r="C438" s="487"/>
      <c r="D438" s="487"/>
      <c r="E438" s="487"/>
      <c r="F438" s="488" t="s">
        <v>6</v>
      </c>
      <c r="G438" s="490" t="s">
        <v>83</v>
      </c>
      <c r="H438" s="492" t="s">
        <v>124</v>
      </c>
      <c r="I438" s="492"/>
      <c r="J438" s="492"/>
      <c r="K438" s="492"/>
      <c r="L438" s="493"/>
      <c r="M438" s="494" t="s">
        <v>8</v>
      </c>
      <c r="N438" s="205" t="s">
        <v>9</v>
      </c>
      <c r="O438" s="343" t="s">
        <v>10</v>
      </c>
      <c r="P438" s="65"/>
    </row>
    <row r="439" spans="1:17" ht="32.25" thickBot="1" x14ac:dyDescent="0.3">
      <c r="A439" s="486"/>
      <c r="B439" s="344" t="s">
        <v>11</v>
      </c>
      <c r="C439" s="167" t="s">
        <v>12</v>
      </c>
      <c r="D439" s="167" t="s">
        <v>13</v>
      </c>
      <c r="E439" s="167" t="s">
        <v>14</v>
      </c>
      <c r="F439" s="489"/>
      <c r="G439" s="491"/>
      <c r="H439" s="345" t="s">
        <v>15</v>
      </c>
      <c r="I439" s="345" t="s">
        <v>16</v>
      </c>
      <c r="J439" s="345" t="s">
        <v>17</v>
      </c>
      <c r="K439" s="346" t="s">
        <v>18</v>
      </c>
      <c r="L439" s="347" t="s">
        <v>19</v>
      </c>
      <c r="M439" s="634"/>
      <c r="N439" s="167" t="s">
        <v>20</v>
      </c>
      <c r="O439" s="348" t="s">
        <v>20</v>
      </c>
      <c r="P439" s="333"/>
    </row>
    <row r="440" spans="1:17" ht="16.5" thickBot="1" x14ac:dyDescent="0.3">
      <c r="A440" s="64" t="s">
        <v>24</v>
      </c>
      <c r="B440" s="161">
        <f>SUM(B314,B387,B396,B407,B416,B425,B433)</f>
        <v>831</v>
      </c>
      <c r="C440" s="161">
        <f t="shared" ref="C440:O440" si="61">SUM(C314,C387,C396,C407,C416,C425,C433)</f>
        <v>7545</v>
      </c>
      <c r="D440" s="161">
        <f t="shared" si="61"/>
        <v>1226</v>
      </c>
      <c r="E440" s="161">
        <f t="shared" si="61"/>
        <v>4179</v>
      </c>
      <c r="F440" s="161">
        <f t="shared" si="61"/>
        <v>7957</v>
      </c>
      <c r="G440" s="161">
        <f t="shared" si="61"/>
        <v>8548</v>
      </c>
      <c r="H440" s="161">
        <f t="shared" si="61"/>
        <v>170</v>
      </c>
      <c r="I440" s="161">
        <f t="shared" si="61"/>
        <v>130</v>
      </c>
      <c r="J440" s="161">
        <f t="shared" si="61"/>
        <v>0</v>
      </c>
      <c r="K440" s="161">
        <f t="shared" si="61"/>
        <v>93</v>
      </c>
      <c r="L440" s="161">
        <f t="shared" si="61"/>
        <v>1119</v>
      </c>
      <c r="M440" s="161">
        <f t="shared" si="61"/>
        <v>6964</v>
      </c>
      <c r="N440" s="161">
        <f t="shared" si="61"/>
        <v>5536</v>
      </c>
      <c r="O440" s="161">
        <f t="shared" si="61"/>
        <v>4019</v>
      </c>
      <c r="P440" s="333"/>
    </row>
    <row r="441" spans="1:17" ht="15.75" x14ac:dyDescent="0.25">
      <c r="A441" s="236"/>
      <c r="B441" s="111"/>
      <c r="C441" s="111"/>
      <c r="D441" s="111"/>
      <c r="E441" s="111"/>
      <c r="F441" s="111"/>
      <c r="G441" s="112"/>
      <c r="H441" s="114"/>
      <c r="I441" s="86"/>
      <c r="J441" s="36"/>
      <c r="K441" s="36"/>
      <c r="L441" s="36"/>
      <c r="M441" s="36"/>
      <c r="N441" s="36"/>
      <c r="O441" s="36"/>
      <c r="P441" s="333"/>
    </row>
    <row r="442" spans="1:17" ht="15.75" customHeight="1" x14ac:dyDescent="0.25">
      <c r="A442" s="530" t="s">
        <v>44</v>
      </c>
      <c r="B442" s="530"/>
      <c r="C442" s="530"/>
      <c r="D442" s="530"/>
      <c r="E442" s="530"/>
      <c r="F442" s="530"/>
      <c r="G442" s="530"/>
      <c r="H442" s="530"/>
      <c r="I442" s="530"/>
      <c r="J442" s="530"/>
      <c r="K442" s="530"/>
      <c r="L442" s="530"/>
      <c r="M442" s="530"/>
      <c r="N442" s="530"/>
      <c r="O442" s="530"/>
      <c r="P442" s="46"/>
    </row>
    <row r="443" spans="1:17" ht="15.75" x14ac:dyDescent="0.25">
      <c r="A443" s="636"/>
      <c r="B443" s="636"/>
      <c r="C443" s="636"/>
      <c r="D443" s="636"/>
      <c r="E443" s="636"/>
      <c r="F443" s="636"/>
      <c r="G443" s="636"/>
      <c r="H443" s="636"/>
      <c r="I443" s="636"/>
      <c r="J443" s="636"/>
      <c r="K443" s="636"/>
      <c r="L443" s="636"/>
      <c r="M443" s="636"/>
      <c r="N443" s="636"/>
      <c r="O443" s="636"/>
      <c r="P443" s="50"/>
    </row>
    <row r="444" spans="1:17" ht="15.75" x14ac:dyDescent="0.25">
      <c r="A444" s="635" t="s">
        <v>38</v>
      </c>
      <c r="B444" s="635"/>
      <c r="C444" s="635"/>
      <c r="D444" s="635"/>
      <c r="E444" s="635"/>
      <c r="F444" s="635"/>
      <c r="G444" s="635"/>
      <c r="H444" s="635"/>
      <c r="I444" s="635"/>
      <c r="J444" s="635"/>
      <c r="K444" s="635"/>
      <c r="L444" s="635"/>
      <c r="M444" s="635"/>
      <c r="N444" s="635"/>
      <c r="O444" s="635"/>
      <c r="P444" s="50"/>
    </row>
    <row r="445" spans="1:17" ht="16.5" thickBot="1" x14ac:dyDescent="0.3">
      <c r="A445" s="529" t="s">
        <v>64</v>
      </c>
      <c r="B445" s="529"/>
      <c r="C445" s="529"/>
      <c r="D445" s="529"/>
      <c r="E445" s="529"/>
      <c r="F445" s="529"/>
      <c r="G445" s="529"/>
      <c r="H445" s="529"/>
      <c r="I445" s="529"/>
      <c r="J445" s="529"/>
      <c r="K445" s="349"/>
      <c r="L445" s="36"/>
      <c r="M445" s="36"/>
      <c r="N445" s="36"/>
      <c r="O445" s="36"/>
      <c r="P445" s="50"/>
    </row>
    <row r="446" spans="1:17" ht="31.5" x14ac:dyDescent="0.25">
      <c r="A446" s="583" t="s">
        <v>5</v>
      </c>
      <c r="B446" s="584" t="s">
        <v>123</v>
      </c>
      <c r="C446" s="584"/>
      <c r="D446" s="584"/>
      <c r="E446" s="584"/>
      <c r="F446" s="585" t="s">
        <v>6</v>
      </c>
      <c r="G446" s="490" t="s">
        <v>83</v>
      </c>
      <c r="H446" s="586" t="s">
        <v>124</v>
      </c>
      <c r="I446" s="586"/>
      <c r="J446" s="586"/>
      <c r="K446" s="586"/>
      <c r="L446" s="587"/>
      <c r="M446" s="617" t="s">
        <v>8</v>
      </c>
      <c r="N446" s="53" t="s">
        <v>9</v>
      </c>
      <c r="O446" s="54" t="s">
        <v>10</v>
      </c>
      <c r="P446" s="50"/>
    </row>
    <row r="447" spans="1:17" ht="32.25" thickBot="1" x14ac:dyDescent="0.3">
      <c r="A447" s="523"/>
      <c r="B447" s="137" t="s">
        <v>11</v>
      </c>
      <c r="C447" s="138" t="s">
        <v>12</v>
      </c>
      <c r="D447" s="138" t="s">
        <v>13</v>
      </c>
      <c r="E447" s="138" t="s">
        <v>14</v>
      </c>
      <c r="F447" s="564"/>
      <c r="G447" s="491"/>
      <c r="H447" s="139" t="s">
        <v>15</v>
      </c>
      <c r="I447" s="139" t="s">
        <v>16</v>
      </c>
      <c r="J447" s="139" t="s">
        <v>17</v>
      </c>
      <c r="K447" s="141" t="s">
        <v>18</v>
      </c>
      <c r="L447" s="142" t="s">
        <v>19</v>
      </c>
      <c r="M447" s="535"/>
      <c r="N447" s="138" t="s">
        <v>20</v>
      </c>
      <c r="O447" s="143" t="s">
        <v>20</v>
      </c>
      <c r="P447" s="65"/>
    </row>
    <row r="448" spans="1:17" ht="16.5" thickBot="1" x14ac:dyDescent="0.3">
      <c r="A448" s="251" t="s">
        <v>22</v>
      </c>
      <c r="B448" s="134"/>
      <c r="C448" s="134"/>
      <c r="D448" s="134">
        <v>12</v>
      </c>
      <c r="E448" s="134"/>
      <c r="F448" s="134">
        <v>8</v>
      </c>
      <c r="G448" s="134">
        <v>56</v>
      </c>
      <c r="H448" s="134"/>
      <c r="I448" s="134"/>
      <c r="J448" s="134"/>
      <c r="K448" s="134"/>
      <c r="L448" s="253"/>
      <c r="M448" s="147">
        <v>11</v>
      </c>
      <c r="N448" s="145">
        <v>8</v>
      </c>
      <c r="O448" s="148">
        <v>23</v>
      </c>
      <c r="P448" s="50"/>
    </row>
    <row r="449" spans="1:16" ht="16.5" thickBot="1" x14ac:dyDescent="0.3">
      <c r="A449" s="64" t="s">
        <v>24</v>
      </c>
      <c r="B449" s="161">
        <f>SUM(B448)</f>
        <v>0</v>
      </c>
      <c r="C449" s="161">
        <f t="shared" ref="C449:O449" si="62">SUM(C448)</f>
        <v>0</v>
      </c>
      <c r="D449" s="161">
        <f t="shared" si="62"/>
        <v>12</v>
      </c>
      <c r="E449" s="161">
        <f t="shared" si="62"/>
        <v>0</v>
      </c>
      <c r="F449" s="161">
        <f t="shared" si="62"/>
        <v>8</v>
      </c>
      <c r="G449" s="161">
        <f t="shared" si="62"/>
        <v>56</v>
      </c>
      <c r="H449" s="161">
        <f t="shared" si="62"/>
        <v>0</v>
      </c>
      <c r="I449" s="161">
        <f t="shared" si="62"/>
        <v>0</v>
      </c>
      <c r="J449" s="161">
        <f t="shared" si="62"/>
        <v>0</v>
      </c>
      <c r="K449" s="161">
        <f t="shared" si="62"/>
        <v>0</v>
      </c>
      <c r="L449" s="161">
        <f t="shared" si="62"/>
        <v>0</v>
      </c>
      <c r="M449" s="161">
        <f t="shared" si="62"/>
        <v>11</v>
      </c>
      <c r="N449" s="161">
        <f t="shared" si="62"/>
        <v>8</v>
      </c>
      <c r="O449" s="161">
        <f t="shared" si="62"/>
        <v>23</v>
      </c>
      <c r="P449" s="50"/>
    </row>
    <row r="450" spans="1:16" ht="15.75" x14ac:dyDescent="0.25">
      <c r="A450" s="236"/>
      <c r="B450" s="111"/>
      <c r="C450" s="111"/>
      <c r="D450" s="111"/>
      <c r="E450" s="111"/>
      <c r="F450" s="111"/>
      <c r="G450" s="350"/>
      <c r="H450" s="114"/>
      <c r="I450" s="86"/>
      <c r="J450" s="36"/>
      <c r="K450" s="36"/>
      <c r="L450" s="157"/>
      <c r="M450" s="36"/>
      <c r="N450" s="36"/>
      <c r="O450" s="36"/>
      <c r="P450" s="50"/>
    </row>
    <row r="451" spans="1:16" ht="16.5" thickBot="1" x14ac:dyDescent="0.3">
      <c r="A451" s="582" t="s">
        <v>142</v>
      </c>
      <c r="B451" s="582"/>
      <c r="C451" s="582"/>
      <c r="D451" s="582"/>
      <c r="E451" s="582"/>
      <c r="F451" s="582"/>
      <c r="G451" s="582"/>
      <c r="H451" s="582"/>
      <c r="I451" s="582"/>
      <c r="J451" s="582"/>
      <c r="K451" s="328"/>
      <c r="L451" s="91"/>
      <c r="M451" s="91"/>
      <c r="N451" s="91"/>
      <c r="O451" s="91"/>
      <c r="P451" s="50"/>
    </row>
    <row r="452" spans="1:16" ht="31.5" x14ac:dyDescent="0.25">
      <c r="A452" s="523" t="s">
        <v>5</v>
      </c>
      <c r="B452" s="524" t="s">
        <v>123</v>
      </c>
      <c r="C452" s="524"/>
      <c r="D452" s="524"/>
      <c r="E452" s="524"/>
      <c r="F452" s="564" t="s">
        <v>6</v>
      </c>
      <c r="G452" s="490" t="s">
        <v>83</v>
      </c>
      <c r="H452" s="544" t="s">
        <v>124</v>
      </c>
      <c r="I452" s="544"/>
      <c r="J452" s="544"/>
      <c r="K452" s="544"/>
      <c r="L452" s="545"/>
      <c r="M452" s="535" t="s">
        <v>8</v>
      </c>
      <c r="N452" s="92" t="s">
        <v>9</v>
      </c>
      <c r="O452" s="93" t="s">
        <v>10</v>
      </c>
      <c r="P452" s="50"/>
    </row>
    <row r="453" spans="1:16" ht="32.25" thickBot="1" x14ac:dyDescent="0.3">
      <c r="A453" s="523"/>
      <c r="B453" s="94" t="s">
        <v>11</v>
      </c>
      <c r="C453" s="95" t="s">
        <v>12</v>
      </c>
      <c r="D453" s="95" t="s">
        <v>13</v>
      </c>
      <c r="E453" s="95" t="s">
        <v>14</v>
      </c>
      <c r="F453" s="565"/>
      <c r="G453" s="491"/>
      <c r="H453" s="455" t="s">
        <v>15</v>
      </c>
      <c r="I453" s="455" t="s">
        <v>16</v>
      </c>
      <c r="J453" s="455" t="s">
        <v>17</v>
      </c>
      <c r="K453" s="97" t="s">
        <v>18</v>
      </c>
      <c r="L453" s="98" t="s">
        <v>19</v>
      </c>
      <c r="M453" s="536"/>
      <c r="N453" s="95" t="s">
        <v>20</v>
      </c>
      <c r="O453" s="99" t="s">
        <v>20</v>
      </c>
      <c r="P453" s="65"/>
    </row>
    <row r="454" spans="1:16" ht="16.5" thickBot="1" x14ac:dyDescent="0.3">
      <c r="A454" s="62" t="s">
        <v>22</v>
      </c>
      <c r="B454" s="351"/>
      <c r="C454" s="351"/>
      <c r="D454" s="351"/>
      <c r="E454" s="351">
        <v>13</v>
      </c>
      <c r="F454" s="351"/>
      <c r="G454" s="351"/>
      <c r="H454" s="351"/>
      <c r="I454" s="351"/>
      <c r="J454" s="351"/>
      <c r="K454" s="352"/>
      <c r="L454" s="353"/>
      <c r="M454" s="354"/>
      <c r="N454" s="355">
        <v>5</v>
      </c>
      <c r="O454" s="356">
        <v>3</v>
      </c>
      <c r="P454" s="50"/>
    </row>
    <row r="455" spans="1:16" ht="16.5" thickBot="1" x14ac:dyDescent="0.3">
      <c r="A455" s="64" t="s">
        <v>24</v>
      </c>
      <c r="B455" s="357">
        <f>SUM(B454)</f>
        <v>0</v>
      </c>
      <c r="C455" s="357">
        <f t="shared" ref="C455:O455" si="63">SUM(C454)</f>
        <v>0</v>
      </c>
      <c r="D455" s="357">
        <f t="shared" si="63"/>
        <v>0</v>
      </c>
      <c r="E455" s="357">
        <f t="shared" si="63"/>
        <v>13</v>
      </c>
      <c r="F455" s="357">
        <f t="shared" si="63"/>
        <v>0</v>
      </c>
      <c r="G455" s="357">
        <f t="shared" si="63"/>
        <v>0</v>
      </c>
      <c r="H455" s="357">
        <f t="shared" si="63"/>
        <v>0</v>
      </c>
      <c r="I455" s="357">
        <f t="shared" si="63"/>
        <v>0</v>
      </c>
      <c r="J455" s="357">
        <f t="shared" si="63"/>
        <v>0</v>
      </c>
      <c r="K455" s="357">
        <f t="shared" si="63"/>
        <v>0</v>
      </c>
      <c r="L455" s="357">
        <f t="shared" si="63"/>
        <v>0</v>
      </c>
      <c r="M455" s="357">
        <f t="shared" si="63"/>
        <v>0</v>
      </c>
      <c r="N455" s="357">
        <f t="shared" si="63"/>
        <v>5</v>
      </c>
      <c r="O455" s="357">
        <f t="shared" si="63"/>
        <v>3</v>
      </c>
      <c r="P455" s="50"/>
    </row>
    <row r="456" spans="1:16" ht="15.75" x14ac:dyDescent="0.25">
      <c r="A456" s="236"/>
      <c r="B456" s="111"/>
      <c r="C456" s="111"/>
      <c r="D456" s="111"/>
      <c r="E456" s="111"/>
      <c r="F456" s="111"/>
      <c r="G456" s="111"/>
      <c r="H456" s="114"/>
      <c r="I456" s="86"/>
      <c r="J456" s="36"/>
      <c r="K456" s="36"/>
      <c r="L456" s="36"/>
      <c r="M456" s="36"/>
      <c r="N456" s="36"/>
      <c r="O456" s="36"/>
      <c r="P456" s="50"/>
    </row>
    <row r="457" spans="1:16" ht="16.5" thickBot="1" x14ac:dyDescent="0.3">
      <c r="A457" s="496" t="s">
        <v>143</v>
      </c>
      <c r="B457" s="496"/>
      <c r="C457" s="496"/>
      <c r="D457" s="496"/>
      <c r="E457" s="496"/>
      <c r="F457" s="496"/>
      <c r="G457" s="496"/>
      <c r="H457" s="496"/>
      <c r="I457" s="496"/>
      <c r="J457" s="496"/>
      <c r="K457" s="328"/>
      <c r="L457" s="91"/>
      <c r="M457" s="91"/>
      <c r="N457" s="91"/>
      <c r="O457" s="91"/>
      <c r="P457" s="50"/>
    </row>
    <row r="458" spans="1:16" ht="31.5" x14ac:dyDescent="0.25">
      <c r="A458" s="523" t="s">
        <v>5</v>
      </c>
      <c r="B458" s="524" t="s">
        <v>123</v>
      </c>
      <c r="C458" s="524"/>
      <c r="D458" s="524"/>
      <c r="E458" s="524"/>
      <c r="F458" s="564" t="s">
        <v>6</v>
      </c>
      <c r="G458" s="490" t="s">
        <v>83</v>
      </c>
      <c r="H458" s="544" t="s">
        <v>124</v>
      </c>
      <c r="I458" s="544"/>
      <c r="J458" s="544"/>
      <c r="K458" s="544"/>
      <c r="L458" s="545"/>
      <c r="M458" s="535" t="s">
        <v>8</v>
      </c>
      <c r="N458" s="92" t="s">
        <v>9</v>
      </c>
      <c r="O458" s="93" t="s">
        <v>10</v>
      </c>
      <c r="P458" s="50"/>
    </row>
    <row r="459" spans="1:16" ht="32.25" thickBot="1" x14ac:dyDescent="0.3">
      <c r="A459" s="523"/>
      <c r="B459" s="94" t="s">
        <v>11</v>
      </c>
      <c r="C459" s="95" t="s">
        <v>12</v>
      </c>
      <c r="D459" s="95" t="s">
        <v>13</v>
      </c>
      <c r="E459" s="95" t="s">
        <v>14</v>
      </c>
      <c r="F459" s="565"/>
      <c r="G459" s="491"/>
      <c r="H459" s="455" t="s">
        <v>15</v>
      </c>
      <c r="I459" s="455" t="s">
        <v>16</v>
      </c>
      <c r="J459" s="455" t="s">
        <v>17</v>
      </c>
      <c r="K459" s="97" t="s">
        <v>18</v>
      </c>
      <c r="L459" s="98" t="s">
        <v>19</v>
      </c>
      <c r="M459" s="536"/>
      <c r="N459" s="95" t="s">
        <v>20</v>
      </c>
      <c r="O459" s="99" t="s">
        <v>20</v>
      </c>
      <c r="P459" s="65"/>
    </row>
    <row r="460" spans="1:16" ht="16.5" thickBot="1" x14ac:dyDescent="0.3">
      <c r="A460" s="62" t="s">
        <v>22</v>
      </c>
      <c r="B460" s="351"/>
      <c r="C460" s="351"/>
      <c r="D460" s="351"/>
      <c r="E460" s="351">
        <v>13</v>
      </c>
      <c r="F460" s="351"/>
      <c r="G460" s="351">
        <v>13</v>
      </c>
      <c r="H460" s="351"/>
      <c r="I460" s="351"/>
      <c r="J460" s="351"/>
      <c r="K460" s="352"/>
      <c r="L460" s="353"/>
      <c r="M460" s="354"/>
      <c r="N460" s="355">
        <v>2</v>
      </c>
      <c r="O460" s="356">
        <v>14</v>
      </c>
      <c r="P460" s="65"/>
    </row>
    <row r="461" spans="1:16" ht="19.5" customHeight="1" thickBot="1" x14ac:dyDescent="0.3">
      <c r="A461" s="64" t="s">
        <v>24</v>
      </c>
      <c r="B461" s="357">
        <f>SUM(B460)</f>
        <v>0</v>
      </c>
      <c r="C461" s="357">
        <f t="shared" ref="C461:O461" si="64">SUM(C460)</f>
        <v>0</v>
      </c>
      <c r="D461" s="357">
        <f t="shared" si="64"/>
        <v>0</v>
      </c>
      <c r="E461" s="357">
        <f t="shared" si="64"/>
        <v>13</v>
      </c>
      <c r="F461" s="357">
        <f t="shared" si="64"/>
        <v>0</v>
      </c>
      <c r="G461" s="357">
        <f t="shared" si="64"/>
        <v>13</v>
      </c>
      <c r="H461" s="357">
        <f t="shared" si="64"/>
        <v>0</v>
      </c>
      <c r="I461" s="357">
        <f t="shared" si="64"/>
        <v>0</v>
      </c>
      <c r="J461" s="357">
        <f t="shared" si="64"/>
        <v>0</v>
      </c>
      <c r="K461" s="357">
        <f t="shared" si="64"/>
        <v>0</v>
      </c>
      <c r="L461" s="357">
        <f t="shared" si="64"/>
        <v>0</v>
      </c>
      <c r="M461" s="357">
        <f t="shared" si="64"/>
        <v>0</v>
      </c>
      <c r="N461" s="357">
        <f t="shared" si="64"/>
        <v>2</v>
      </c>
      <c r="O461" s="357">
        <f t="shared" si="64"/>
        <v>14</v>
      </c>
      <c r="P461" s="47"/>
    </row>
    <row r="462" spans="1:16" ht="15.75" x14ac:dyDescent="0.25">
      <c r="A462" s="66"/>
      <c r="B462" s="358"/>
      <c r="C462" s="358"/>
      <c r="D462" s="358"/>
      <c r="E462" s="358"/>
      <c r="F462" s="358"/>
      <c r="G462" s="358"/>
      <c r="H462" s="358"/>
      <c r="I462" s="358"/>
      <c r="J462" s="358"/>
      <c r="K462" s="358"/>
      <c r="L462" s="358"/>
      <c r="M462" s="358"/>
      <c r="N462" s="358"/>
      <c r="O462" s="358"/>
      <c r="P462" s="50"/>
    </row>
    <row r="463" spans="1:16" ht="16.5" thickBot="1" x14ac:dyDescent="0.3">
      <c r="A463" s="496" t="s">
        <v>144</v>
      </c>
      <c r="B463" s="496"/>
      <c r="C463" s="496"/>
      <c r="D463" s="496"/>
      <c r="E463" s="496"/>
      <c r="F463" s="496"/>
      <c r="G463" s="496"/>
      <c r="H463" s="496"/>
      <c r="I463" s="496"/>
      <c r="J463" s="496"/>
      <c r="K463" s="328"/>
      <c r="L463" s="91"/>
      <c r="M463" s="91"/>
      <c r="N463" s="91"/>
      <c r="O463" s="91"/>
      <c r="P463" s="50"/>
    </row>
    <row r="464" spans="1:16" ht="31.5" x14ac:dyDescent="0.25">
      <c r="A464" s="523" t="s">
        <v>5</v>
      </c>
      <c r="B464" s="524" t="s">
        <v>123</v>
      </c>
      <c r="C464" s="524"/>
      <c r="D464" s="524"/>
      <c r="E464" s="524"/>
      <c r="F464" s="564" t="s">
        <v>6</v>
      </c>
      <c r="G464" s="490" t="s">
        <v>83</v>
      </c>
      <c r="H464" s="544" t="s">
        <v>124</v>
      </c>
      <c r="I464" s="544"/>
      <c r="J464" s="544"/>
      <c r="K464" s="544"/>
      <c r="L464" s="545"/>
      <c r="M464" s="535" t="s">
        <v>8</v>
      </c>
      <c r="N464" s="92" t="s">
        <v>9</v>
      </c>
      <c r="O464" s="93" t="s">
        <v>10</v>
      </c>
      <c r="P464" s="50"/>
    </row>
    <row r="465" spans="1:16" ht="32.25" thickBot="1" x14ac:dyDescent="0.3">
      <c r="A465" s="523"/>
      <c r="B465" s="94" t="s">
        <v>11</v>
      </c>
      <c r="C465" s="95" t="s">
        <v>12</v>
      </c>
      <c r="D465" s="95" t="s">
        <v>13</v>
      </c>
      <c r="E465" s="95" t="s">
        <v>14</v>
      </c>
      <c r="F465" s="565"/>
      <c r="G465" s="491"/>
      <c r="H465" s="96" t="s">
        <v>15</v>
      </c>
      <c r="I465" s="96" t="s">
        <v>16</v>
      </c>
      <c r="J465" s="96" t="s">
        <v>17</v>
      </c>
      <c r="K465" s="97" t="s">
        <v>18</v>
      </c>
      <c r="L465" s="98" t="s">
        <v>19</v>
      </c>
      <c r="M465" s="536"/>
      <c r="N465" s="95" t="s">
        <v>20</v>
      </c>
      <c r="O465" s="99" t="s">
        <v>20</v>
      </c>
      <c r="P465" s="65"/>
    </row>
    <row r="466" spans="1:16" ht="16.5" thickBot="1" x14ac:dyDescent="0.3">
      <c r="A466" s="62" t="s">
        <v>22</v>
      </c>
      <c r="B466" s="351"/>
      <c r="C466" s="351"/>
      <c r="D466" s="351"/>
      <c r="E466" s="351">
        <v>13</v>
      </c>
      <c r="F466" s="351"/>
      <c r="G466" s="351"/>
      <c r="H466" s="351"/>
      <c r="I466" s="351"/>
      <c r="J466" s="351"/>
      <c r="K466" s="352"/>
      <c r="L466" s="353"/>
      <c r="M466" s="354"/>
      <c r="N466" s="355">
        <v>2</v>
      </c>
      <c r="O466" s="356">
        <v>14</v>
      </c>
      <c r="P466" s="50"/>
    </row>
    <row r="467" spans="1:16" ht="16.5" thickBot="1" x14ac:dyDescent="0.3">
      <c r="A467" s="64" t="s">
        <v>24</v>
      </c>
      <c r="B467" s="357">
        <f>SUM(B466)</f>
        <v>0</v>
      </c>
      <c r="C467" s="357">
        <f t="shared" ref="C467:O467" si="65">SUM(C466)</f>
        <v>0</v>
      </c>
      <c r="D467" s="357">
        <f t="shared" si="65"/>
        <v>0</v>
      </c>
      <c r="E467" s="357">
        <f t="shared" si="65"/>
        <v>13</v>
      </c>
      <c r="F467" s="357">
        <f t="shared" si="65"/>
        <v>0</v>
      </c>
      <c r="G467" s="357">
        <f t="shared" si="65"/>
        <v>0</v>
      </c>
      <c r="H467" s="357">
        <f t="shared" si="65"/>
        <v>0</v>
      </c>
      <c r="I467" s="357">
        <f t="shared" si="65"/>
        <v>0</v>
      </c>
      <c r="J467" s="357">
        <f t="shared" si="65"/>
        <v>0</v>
      </c>
      <c r="K467" s="357">
        <f t="shared" si="65"/>
        <v>0</v>
      </c>
      <c r="L467" s="357">
        <f t="shared" si="65"/>
        <v>0</v>
      </c>
      <c r="M467" s="357">
        <f t="shared" si="65"/>
        <v>0</v>
      </c>
      <c r="N467" s="357">
        <f t="shared" si="65"/>
        <v>2</v>
      </c>
      <c r="O467" s="357">
        <f t="shared" si="65"/>
        <v>14</v>
      </c>
      <c r="P467" s="47"/>
    </row>
    <row r="468" spans="1:16" ht="15.75" x14ac:dyDescent="0.25">
      <c r="A468" s="570" t="s">
        <v>39</v>
      </c>
      <c r="B468" s="570"/>
      <c r="C468" s="570"/>
      <c r="D468" s="570"/>
      <c r="E468" s="570"/>
      <c r="F468" s="570"/>
      <c r="G468" s="570"/>
      <c r="H468" s="570"/>
      <c r="I468" s="570"/>
      <c r="J468" s="570"/>
      <c r="K468" s="570"/>
      <c r="L468" s="570"/>
      <c r="M468" s="570"/>
      <c r="N468" s="570"/>
      <c r="O468" s="570"/>
      <c r="P468" s="50"/>
    </row>
    <row r="469" spans="1:16" ht="16.5" thickBot="1" x14ac:dyDescent="0.3">
      <c r="A469" s="537" t="s">
        <v>135</v>
      </c>
      <c r="B469" s="537"/>
      <c r="C469" s="537"/>
      <c r="D469" s="537"/>
      <c r="E469" s="537"/>
      <c r="F469" s="537"/>
      <c r="G469" s="537"/>
      <c r="H469" s="537"/>
      <c r="I469" s="537"/>
      <c r="J469" s="537"/>
      <c r="K469" s="537"/>
      <c r="L469" s="537"/>
      <c r="M469" s="537"/>
      <c r="N469" s="537"/>
      <c r="O469" s="537"/>
      <c r="P469" s="50"/>
    </row>
    <row r="470" spans="1:16" ht="31.5" x14ac:dyDescent="0.25">
      <c r="A470" s="571" t="s">
        <v>5</v>
      </c>
      <c r="B470" s="573" t="s">
        <v>123</v>
      </c>
      <c r="C470" s="574"/>
      <c r="D470" s="574"/>
      <c r="E470" s="575"/>
      <c r="F470" s="576" t="s">
        <v>6</v>
      </c>
      <c r="G470" s="490" t="s">
        <v>83</v>
      </c>
      <c r="H470" s="578" t="s">
        <v>124</v>
      </c>
      <c r="I470" s="574"/>
      <c r="J470" s="574"/>
      <c r="K470" s="574"/>
      <c r="L470" s="579"/>
      <c r="M470" s="580" t="s">
        <v>8</v>
      </c>
      <c r="N470" s="268" t="s">
        <v>9</v>
      </c>
      <c r="O470" s="269" t="s">
        <v>10</v>
      </c>
      <c r="P470" s="50"/>
    </row>
    <row r="471" spans="1:16" ht="32.25" thickBot="1" x14ac:dyDescent="0.3">
      <c r="A471" s="572"/>
      <c r="B471" s="270" t="s">
        <v>11</v>
      </c>
      <c r="C471" s="271" t="s">
        <v>12</v>
      </c>
      <c r="D471" s="271" t="s">
        <v>13</v>
      </c>
      <c r="E471" s="271" t="s">
        <v>14</v>
      </c>
      <c r="F471" s="577"/>
      <c r="G471" s="491"/>
      <c r="H471" s="272" t="s">
        <v>15</v>
      </c>
      <c r="I471" s="272" t="s">
        <v>16</v>
      </c>
      <c r="J471" s="272" t="s">
        <v>17</v>
      </c>
      <c r="K471" s="273" t="s">
        <v>18</v>
      </c>
      <c r="L471" s="274" t="s">
        <v>19</v>
      </c>
      <c r="M471" s="581"/>
      <c r="N471" s="271" t="s">
        <v>20</v>
      </c>
      <c r="O471" s="275" t="s">
        <v>20</v>
      </c>
      <c r="P471" s="50"/>
    </row>
    <row r="472" spans="1:16" ht="16.5" thickBot="1" x14ac:dyDescent="0.3">
      <c r="A472" s="64" t="s">
        <v>24</v>
      </c>
      <c r="B472" s="357">
        <f t="shared" ref="B472:F472" si="66">SUM(B449,B455,B461,B467)</f>
        <v>0</v>
      </c>
      <c r="C472" s="357">
        <f t="shared" si="66"/>
        <v>0</v>
      </c>
      <c r="D472" s="357">
        <f t="shared" si="66"/>
        <v>12</v>
      </c>
      <c r="E472" s="357">
        <f t="shared" si="66"/>
        <v>39</v>
      </c>
      <c r="F472" s="357">
        <f t="shared" si="66"/>
        <v>8</v>
      </c>
      <c r="G472" s="357">
        <f>SUM(G449,G455,G461,G467)</f>
        <v>69</v>
      </c>
      <c r="H472" s="357">
        <f t="shared" ref="H472:O472" si="67">SUM(H449,H455,H461,H467)</f>
        <v>0</v>
      </c>
      <c r="I472" s="357">
        <f t="shared" si="67"/>
        <v>0</v>
      </c>
      <c r="J472" s="357">
        <f t="shared" si="67"/>
        <v>0</v>
      </c>
      <c r="K472" s="357">
        <f t="shared" si="67"/>
        <v>0</v>
      </c>
      <c r="L472" s="357">
        <f t="shared" si="67"/>
        <v>0</v>
      </c>
      <c r="M472" s="357">
        <f t="shared" si="67"/>
        <v>11</v>
      </c>
      <c r="N472" s="357">
        <f t="shared" si="67"/>
        <v>17</v>
      </c>
      <c r="O472" s="357">
        <f t="shared" si="67"/>
        <v>54</v>
      </c>
      <c r="P472" s="65"/>
    </row>
    <row r="473" spans="1:16" ht="15.75" x14ac:dyDescent="0.25">
      <c r="A473" s="236"/>
      <c r="B473" s="111"/>
      <c r="C473" s="111"/>
      <c r="D473" s="111"/>
      <c r="E473" s="111"/>
      <c r="F473" s="111"/>
      <c r="G473" s="111"/>
      <c r="H473" s="111"/>
      <c r="I473" s="111"/>
      <c r="J473" s="111"/>
      <c r="K473" s="36"/>
      <c r="L473" s="36"/>
      <c r="M473" s="36"/>
      <c r="N473" s="36"/>
      <c r="O473" s="36"/>
      <c r="P473" s="50"/>
    </row>
    <row r="474" spans="1:16" ht="15.75" x14ac:dyDescent="0.25">
      <c r="A474" s="570" t="s">
        <v>40</v>
      </c>
      <c r="B474" s="570"/>
      <c r="C474" s="570"/>
      <c r="D474" s="570"/>
      <c r="E474" s="570"/>
      <c r="F474" s="570"/>
      <c r="G474" s="570"/>
      <c r="H474" s="570"/>
      <c r="I474" s="570"/>
      <c r="J474" s="570"/>
      <c r="K474" s="570"/>
      <c r="L474" s="570"/>
      <c r="M474" s="570"/>
      <c r="N474" s="570"/>
      <c r="O474" s="570"/>
      <c r="P474" s="50"/>
    </row>
    <row r="475" spans="1:16" ht="16.5" thickBot="1" x14ac:dyDescent="0.3">
      <c r="A475" s="496" t="s">
        <v>65</v>
      </c>
      <c r="B475" s="496"/>
      <c r="C475" s="496"/>
      <c r="D475" s="496"/>
      <c r="E475" s="496"/>
      <c r="F475" s="91"/>
      <c r="G475" s="91"/>
      <c r="H475" s="91"/>
      <c r="I475" s="91"/>
      <c r="J475" s="91"/>
      <c r="K475" s="91"/>
      <c r="L475" s="91"/>
      <c r="M475" s="91"/>
      <c r="N475" s="91"/>
      <c r="O475" s="91"/>
      <c r="P475" s="50"/>
    </row>
    <row r="476" spans="1:16" ht="31.5" x14ac:dyDescent="0.25">
      <c r="A476" s="523" t="s">
        <v>5</v>
      </c>
      <c r="B476" s="524" t="s">
        <v>123</v>
      </c>
      <c r="C476" s="524"/>
      <c r="D476" s="524"/>
      <c r="E476" s="524"/>
      <c r="F476" s="564" t="s">
        <v>6</v>
      </c>
      <c r="G476" s="490" t="s">
        <v>83</v>
      </c>
      <c r="H476" s="544" t="s">
        <v>124</v>
      </c>
      <c r="I476" s="544"/>
      <c r="J476" s="544"/>
      <c r="K476" s="544"/>
      <c r="L476" s="545"/>
      <c r="M476" s="535" t="s">
        <v>8</v>
      </c>
      <c r="N476" s="92" t="s">
        <v>9</v>
      </c>
      <c r="O476" s="93" t="s">
        <v>10</v>
      </c>
      <c r="P476" s="50"/>
    </row>
    <row r="477" spans="1:16" ht="32.25" thickBot="1" x14ac:dyDescent="0.3">
      <c r="A477" s="523"/>
      <c r="B477" s="94" t="s">
        <v>11</v>
      </c>
      <c r="C477" s="95" t="s">
        <v>12</v>
      </c>
      <c r="D477" s="95" t="s">
        <v>13</v>
      </c>
      <c r="E477" s="95" t="s">
        <v>14</v>
      </c>
      <c r="F477" s="565"/>
      <c r="G477" s="491"/>
      <c r="H477" s="96" t="s">
        <v>15</v>
      </c>
      <c r="I477" s="96" t="s">
        <v>16</v>
      </c>
      <c r="J477" s="96" t="s">
        <v>17</v>
      </c>
      <c r="K477" s="97" t="s">
        <v>18</v>
      </c>
      <c r="L477" s="98" t="s">
        <v>19</v>
      </c>
      <c r="M477" s="536"/>
      <c r="N477" s="95" t="s">
        <v>20</v>
      </c>
      <c r="O477" s="99" t="s">
        <v>20</v>
      </c>
      <c r="P477" s="50"/>
    </row>
    <row r="478" spans="1:16" ht="16.5" thickBot="1" x14ac:dyDescent="0.3">
      <c r="A478" s="62" t="s">
        <v>22</v>
      </c>
      <c r="B478" s="359"/>
      <c r="C478" s="355"/>
      <c r="D478" s="360"/>
      <c r="E478" s="351">
        <v>11</v>
      </c>
      <c r="F478" s="359">
        <v>3</v>
      </c>
      <c r="G478" s="360">
        <v>27</v>
      </c>
      <c r="H478" s="355"/>
      <c r="I478" s="355"/>
      <c r="J478" s="355"/>
      <c r="K478" s="354"/>
      <c r="L478" s="361"/>
      <c r="M478" s="354">
        <v>6</v>
      </c>
      <c r="N478" s="362">
        <v>19</v>
      </c>
      <c r="O478" s="363">
        <v>20</v>
      </c>
      <c r="P478" s="65"/>
    </row>
    <row r="479" spans="1:16" ht="16.5" thickBot="1" x14ac:dyDescent="0.3">
      <c r="A479" s="64" t="s">
        <v>24</v>
      </c>
      <c r="B479" s="357">
        <f>SUM(B478)</f>
        <v>0</v>
      </c>
      <c r="C479" s="357">
        <f t="shared" ref="C479:O479" si="68">SUM(C478)</f>
        <v>0</v>
      </c>
      <c r="D479" s="357">
        <f t="shared" si="68"/>
        <v>0</v>
      </c>
      <c r="E479" s="357">
        <f t="shared" si="68"/>
        <v>11</v>
      </c>
      <c r="F479" s="357">
        <f t="shared" si="68"/>
        <v>3</v>
      </c>
      <c r="G479" s="357">
        <f t="shared" si="68"/>
        <v>27</v>
      </c>
      <c r="H479" s="357">
        <f t="shared" si="68"/>
        <v>0</v>
      </c>
      <c r="I479" s="357">
        <f t="shared" si="68"/>
        <v>0</v>
      </c>
      <c r="J479" s="357">
        <f t="shared" si="68"/>
        <v>0</v>
      </c>
      <c r="K479" s="357">
        <f t="shared" si="68"/>
        <v>0</v>
      </c>
      <c r="L479" s="357">
        <f t="shared" si="68"/>
        <v>0</v>
      </c>
      <c r="M479" s="357">
        <f t="shared" si="68"/>
        <v>6</v>
      </c>
      <c r="N479" s="357">
        <f t="shared" si="68"/>
        <v>19</v>
      </c>
      <c r="O479" s="357">
        <f t="shared" si="68"/>
        <v>20</v>
      </c>
      <c r="P479" s="50"/>
    </row>
    <row r="480" spans="1:16" ht="15.75" x14ac:dyDescent="0.25">
      <c r="A480" s="36"/>
      <c r="B480" s="36"/>
      <c r="C480" s="36"/>
      <c r="D480" s="36"/>
      <c r="E480" s="36"/>
      <c r="F480" s="36"/>
      <c r="G480" s="115"/>
      <c r="H480" s="36"/>
      <c r="I480" s="36"/>
      <c r="J480" s="36"/>
      <c r="K480" s="36"/>
      <c r="L480" s="36"/>
      <c r="M480" s="36"/>
      <c r="N480" s="36"/>
      <c r="O480" s="36"/>
      <c r="P480" s="47"/>
    </row>
    <row r="481" spans="1:18" ht="16.5" thickBot="1" x14ac:dyDescent="0.3">
      <c r="A481" s="496" t="s">
        <v>66</v>
      </c>
      <c r="B481" s="496"/>
      <c r="C481" s="496"/>
      <c r="D481" s="496"/>
      <c r="E481" s="496"/>
      <c r="F481" s="91"/>
      <c r="G481" s="91"/>
      <c r="H481" s="91"/>
      <c r="I481" s="91"/>
      <c r="J481" s="91"/>
      <c r="K481" s="91"/>
      <c r="L481" s="91"/>
      <c r="M481" s="91"/>
      <c r="N481" s="91"/>
      <c r="O481" s="91"/>
      <c r="P481" s="50"/>
    </row>
    <row r="482" spans="1:18" ht="31.5" x14ac:dyDescent="0.25">
      <c r="A482" s="523" t="s">
        <v>5</v>
      </c>
      <c r="B482" s="524" t="s">
        <v>123</v>
      </c>
      <c r="C482" s="524"/>
      <c r="D482" s="524"/>
      <c r="E482" s="524"/>
      <c r="F482" s="564" t="s">
        <v>6</v>
      </c>
      <c r="G482" s="490" t="s">
        <v>83</v>
      </c>
      <c r="H482" s="544" t="s">
        <v>124</v>
      </c>
      <c r="I482" s="544"/>
      <c r="J482" s="544"/>
      <c r="K482" s="544"/>
      <c r="L482" s="545"/>
      <c r="M482" s="535" t="s">
        <v>8</v>
      </c>
      <c r="N482" s="92" t="s">
        <v>9</v>
      </c>
      <c r="O482" s="93" t="s">
        <v>10</v>
      </c>
      <c r="P482" s="50"/>
    </row>
    <row r="483" spans="1:18" ht="32.25" thickBot="1" x14ac:dyDescent="0.3">
      <c r="A483" s="569"/>
      <c r="B483" s="94" t="s">
        <v>11</v>
      </c>
      <c r="C483" s="95" t="s">
        <v>12</v>
      </c>
      <c r="D483" s="95" t="s">
        <v>13</v>
      </c>
      <c r="E483" s="95" t="s">
        <v>14</v>
      </c>
      <c r="F483" s="565"/>
      <c r="G483" s="491"/>
      <c r="H483" s="96" t="s">
        <v>15</v>
      </c>
      <c r="I483" s="96" t="s">
        <v>16</v>
      </c>
      <c r="J483" s="96" t="s">
        <v>17</v>
      </c>
      <c r="K483" s="97" t="s">
        <v>18</v>
      </c>
      <c r="L483" s="98" t="s">
        <v>19</v>
      </c>
      <c r="M483" s="536"/>
      <c r="N483" s="95" t="s">
        <v>20</v>
      </c>
      <c r="O483" s="99" t="s">
        <v>20</v>
      </c>
      <c r="P483" s="50"/>
    </row>
    <row r="484" spans="1:18" ht="16.5" thickBot="1" x14ac:dyDescent="0.3">
      <c r="A484" s="104" t="s">
        <v>22</v>
      </c>
      <c r="B484" s="359"/>
      <c r="C484" s="355"/>
      <c r="D484" s="351"/>
      <c r="E484" s="351">
        <v>4</v>
      </c>
      <c r="F484" s="359"/>
      <c r="G484" s="364">
        <v>1</v>
      </c>
      <c r="H484" s="355"/>
      <c r="I484" s="355"/>
      <c r="J484" s="355"/>
      <c r="K484" s="354"/>
      <c r="L484" s="361"/>
      <c r="M484" s="354"/>
      <c r="N484" s="362">
        <v>7</v>
      </c>
      <c r="O484" s="363">
        <v>7</v>
      </c>
      <c r="P484" s="65"/>
    </row>
    <row r="485" spans="1:18" ht="16.5" thickBot="1" x14ac:dyDescent="0.3">
      <c r="A485" s="64" t="s">
        <v>24</v>
      </c>
      <c r="B485" s="357">
        <f>SUM(B484)</f>
        <v>0</v>
      </c>
      <c r="C485" s="357">
        <f t="shared" ref="C485:O485" si="69">SUM(C484)</f>
        <v>0</v>
      </c>
      <c r="D485" s="357">
        <f t="shared" si="69"/>
        <v>0</v>
      </c>
      <c r="E485" s="357">
        <f t="shared" si="69"/>
        <v>4</v>
      </c>
      <c r="F485" s="357">
        <f t="shared" si="69"/>
        <v>0</v>
      </c>
      <c r="G485" s="357">
        <f t="shared" si="69"/>
        <v>1</v>
      </c>
      <c r="H485" s="357">
        <f t="shared" si="69"/>
        <v>0</v>
      </c>
      <c r="I485" s="357">
        <f t="shared" si="69"/>
        <v>0</v>
      </c>
      <c r="J485" s="357">
        <f t="shared" si="69"/>
        <v>0</v>
      </c>
      <c r="K485" s="357">
        <f t="shared" si="69"/>
        <v>0</v>
      </c>
      <c r="L485" s="357">
        <f t="shared" si="69"/>
        <v>0</v>
      </c>
      <c r="M485" s="357">
        <f t="shared" si="69"/>
        <v>0</v>
      </c>
      <c r="N485" s="357">
        <f t="shared" si="69"/>
        <v>7</v>
      </c>
      <c r="O485" s="357">
        <f t="shared" si="69"/>
        <v>7</v>
      </c>
      <c r="P485" s="50"/>
    </row>
    <row r="486" spans="1:18" ht="15.75" x14ac:dyDescent="0.25">
      <c r="A486" s="36"/>
      <c r="B486" s="36"/>
      <c r="C486" s="36"/>
      <c r="D486" s="36"/>
      <c r="E486" s="36"/>
      <c r="F486" s="36"/>
      <c r="G486" s="36"/>
      <c r="H486" s="36"/>
      <c r="I486" s="36"/>
      <c r="J486" s="36"/>
      <c r="K486" s="36"/>
      <c r="L486" s="36"/>
      <c r="M486" s="36"/>
      <c r="N486" s="36"/>
      <c r="O486" s="36"/>
      <c r="P486" s="48"/>
    </row>
    <row r="487" spans="1:18" ht="15.75" x14ac:dyDescent="0.25">
      <c r="A487" s="570" t="s">
        <v>45</v>
      </c>
      <c r="B487" s="570"/>
      <c r="C487" s="570"/>
      <c r="D487" s="570"/>
      <c r="E487" s="570"/>
      <c r="F487" s="570"/>
      <c r="G487" s="570"/>
      <c r="H487" s="570"/>
      <c r="I487" s="570"/>
      <c r="J487" s="570"/>
      <c r="K487" s="570"/>
      <c r="L487" s="570"/>
      <c r="M487" s="570"/>
      <c r="N487" s="570"/>
      <c r="O487" s="570"/>
      <c r="P487" s="50"/>
    </row>
    <row r="488" spans="1:18" ht="16.5" thickBot="1" x14ac:dyDescent="0.3">
      <c r="A488" s="537"/>
      <c r="B488" s="537"/>
      <c r="C488" s="537"/>
      <c r="D488" s="537"/>
      <c r="E488" s="537"/>
      <c r="F488" s="537"/>
      <c r="G488" s="537"/>
      <c r="H488" s="537"/>
      <c r="I488" s="537"/>
      <c r="J488" s="537"/>
      <c r="K488" s="328"/>
      <c r="L488" s="91"/>
      <c r="M488" s="91"/>
      <c r="N488" s="91"/>
      <c r="O488" s="91"/>
      <c r="P488" s="50"/>
    </row>
    <row r="489" spans="1:18" ht="31.5" x14ac:dyDescent="0.25">
      <c r="A489" s="514" t="s">
        <v>5</v>
      </c>
      <c r="B489" s="515" t="s">
        <v>123</v>
      </c>
      <c r="C489" s="515"/>
      <c r="D489" s="515"/>
      <c r="E489" s="515"/>
      <c r="F489" s="516" t="s">
        <v>6</v>
      </c>
      <c r="G489" s="490" t="s">
        <v>83</v>
      </c>
      <c r="H489" s="518" t="s">
        <v>124</v>
      </c>
      <c r="I489" s="518"/>
      <c r="J489" s="518"/>
      <c r="K489" s="518"/>
      <c r="L489" s="519"/>
      <c r="M489" s="520" t="s">
        <v>8</v>
      </c>
      <c r="N489" s="268" t="s">
        <v>9</v>
      </c>
      <c r="O489" s="269" t="s">
        <v>10</v>
      </c>
      <c r="P489" s="50"/>
    </row>
    <row r="490" spans="1:18" ht="32.25" thickBot="1" x14ac:dyDescent="0.3">
      <c r="A490" s="514"/>
      <c r="B490" s="270" t="s">
        <v>11</v>
      </c>
      <c r="C490" s="271" t="s">
        <v>12</v>
      </c>
      <c r="D490" s="271" t="s">
        <v>13</v>
      </c>
      <c r="E490" s="271" t="s">
        <v>14</v>
      </c>
      <c r="F490" s="517"/>
      <c r="G490" s="491"/>
      <c r="H490" s="272" t="s">
        <v>15</v>
      </c>
      <c r="I490" s="272" t="s">
        <v>16</v>
      </c>
      <c r="J490" s="272" t="s">
        <v>17</v>
      </c>
      <c r="K490" s="273" t="s">
        <v>18</v>
      </c>
      <c r="L490" s="274" t="s">
        <v>19</v>
      </c>
      <c r="M490" s="521"/>
      <c r="N490" s="271" t="s">
        <v>20</v>
      </c>
      <c r="O490" s="275" t="s">
        <v>20</v>
      </c>
      <c r="P490" s="65"/>
    </row>
    <row r="491" spans="1:18" ht="16.5" thickBot="1" x14ac:dyDescent="0.3">
      <c r="A491" s="64" t="s">
        <v>24</v>
      </c>
      <c r="B491" s="357">
        <f>SUM(B479,B485)</f>
        <v>0</v>
      </c>
      <c r="C491" s="357">
        <f t="shared" ref="C491:O491" si="70">SUM(C479,C485)</f>
        <v>0</v>
      </c>
      <c r="D491" s="357">
        <f t="shared" si="70"/>
        <v>0</v>
      </c>
      <c r="E491" s="357">
        <f t="shared" si="70"/>
        <v>15</v>
      </c>
      <c r="F491" s="357">
        <f t="shared" si="70"/>
        <v>3</v>
      </c>
      <c r="G491" s="357">
        <f t="shared" si="70"/>
        <v>28</v>
      </c>
      <c r="H491" s="357">
        <f t="shared" si="70"/>
        <v>0</v>
      </c>
      <c r="I491" s="357">
        <f t="shared" si="70"/>
        <v>0</v>
      </c>
      <c r="J491" s="357">
        <f t="shared" si="70"/>
        <v>0</v>
      </c>
      <c r="K491" s="357">
        <f t="shared" si="70"/>
        <v>0</v>
      </c>
      <c r="L491" s="357">
        <f t="shared" si="70"/>
        <v>0</v>
      </c>
      <c r="M491" s="357">
        <f t="shared" si="70"/>
        <v>6</v>
      </c>
      <c r="N491" s="357">
        <f t="shared" si="70"/>
        <v>26</v>
      </c>
      <c r="O491" s="357">
        <f t="shared" si="70"/>
        <v>27</v>
      </c>
      <c r="P491" s="50"/>
    </row>
    <row r="492" spans="1:18" ht="15.75" x14ac:dyDescent="0.25">
      <c r="A492" s="365"/>
      <c r="B492" s="366"/>
      <c r="C492" s="36"/>
      <c r="D492" s="36"/>
      <c r="E492" s="36"/>
      <c r="F492" s="36"/>
      <c r="G492" s="367"/>
      <c r="H492" s="367"/>
      <c r="I492" s="367"/>
      <c r="J492" s="367"/>
      <c r="K492" s="36"/>
      <c r="L492" s="36"/>
      <c r="M492" s="36"/>
      <c r="N492" s="36"/>
      <c r="O492" s="36"/>
      <c r="P492" s="50"/>
    </row>
    <row r="493" spans="1:18" ht="15.75" x14ac:dyDescent="0.25">
      <c r="A493" s="485" t="s">
        <v>46</v>
      </c>
      <c r="B493" s="485"/>
      <c r="C493" s="485"/>
      <c r="D493" s="485"/>
      <c r="E493" s="485"/>
      <c r="F493" s="485"/>
      <c r="G493" s="485"/>
      <c r="H493" s="485"/>
      <c r="I493" s="485"/>
      <c r="J493" s="485"/>
      <c r="K493" s="485"/>
      <c r="L493" s="485"/>
      <c r="M493" s="485"/>
      <c r="N493" s="485"/>
      <c r="O493" s="485"/>
      <c r="P493" s="50"/>
    </row>
    <row r="494" spans="1:18" ht="16.5" thickBot="1" x14ac:dyDescent="0.3">
      <c r="A494" s="91"/>
      <c r="B494" s="91"/>
      <c r="C494" s="91"/>
      <c r="D494" s="91"/>
      <c r="E494" s="91"/>
      <c r="F494" s="368"/>
      <c r="G494" s="369"/>
      <c r="H494" s="369"/>
      <c r="I494" s="369"/>
      <c r="J494" s="369"/>
      <c r="K494" s="369"/>
      <c r="L494" s="91"/>
      <c r="M494" s="91"/>
      <c r="N494" s="91"/>
      <c r="O494" s="91"/>
      <c r="P494" s="224"/>
    </row>
    <row r="495" spans="1:18" ht="31.5" x14ac:dyDescent="0.25">
      <c r="A495" s="486" t="s">
        <v>5</v>
      </c>
      <c r="B495" s="487" t="s">
        <v>123</v>
      </c>
      <c r="C495" s="487"/>
      <c r="D495" s="487"/>
      <c r="E495" s="487"/>
      <c r="F495" s="488" t="s">
        <v>6</v>
      </c>
      <c r="G495" s="490" t="s">
        <v>83</v>
      </c>
      <c r="H495" s="492" t="s">
        <v>124</v>
      </c>
      <c r="I495" s="492"/>
      <c r="J495" s="492"/>
      <c r="K495" s="492"/>
      <c r="L495" s="493"/>
      <c r="M495" s="494" t="s">
        <v>31</v>
      </c>
      <c r="N495" s="205" t="s">
        <v>9</v>
      </c>
      <c r="O495" s="343" t="s">
        <v>10</v>
      </c>
      <c r="P495" s="50"/>
      <c r="Q495" s="3"/>
      <c r="R495" s="3"/>
    </row>
    <row r="496" spans="1:18" ht="32.25" thickBot="1" x14ac:dyDescent="0.3">
      <c r="A496" s="486"/>
      <c r="B496" s="344" t="s">
        <v>11</v>
      </c>
      <c r="C496" s="167" t="s">
        <v>12</v>
      </c>
      <c r="D496" s="167" t="s">
        <v>13</v>
      </c>
      <c r="E496" s="167" t="s">
        <v>14</v>
      </c>
      <c r="F496" s="489"/>
      <c r="G496" s="491"/>
      <c r="H496" s="345" t="s">
        <v>15</v>
      </c>
      <c r="I496" s="345" t="s">
        <v>16</v>
      </c>
      <c r="J496" s="345" t="s">
        <v>17</v>
      </c>
      <c r="K496" s="345" t="s">
        <v>18</v>
      </c>
      <c r="L496" s="347" t="s">
        <v>19</v>
      </c>
      <c r="M496" s="494"/>
      <c r="N496" s="167" t="s">
        <v>20</v>
      </c>
      <c r="O496" s="348" t="s">
        <v>20</v>
      </c>
      <c r="P496" s="50"/>
      <c r="Q496" s="3"/>
      <c r="R496" s="3"/>
    </row>
    <row r="497" spans="1:18" ht="16.5" thickBot="1" x14ac:dyDescent="0.3">
      <c r="A497" s="64" t="s">
        <v>24</v>
      </c>
      <c r="B497" s="370">
        <f t="shared" ref="B497:O497" si="71">SUM(B472,B491,)</f>
        <v>0</v>
      </c>
      <c r="C497" s="370">
        <f t="shared" si="71"/>
        <v>0</v>
      </c>
      <c r="D497" s="370">
        <f t="shared" si="71"/>
        <v>12</v>
      </c>
      <c r="E497" s="370">
        <f t="shared" si="71"/>
        <v>54</v>
      </c>
      <c r="F497" s="370">
        <f t="shared" si="71"/>
        <v>11</v>
      </c>
      <c r="G497" s="370">
        <f t="shared" si="71"/>
        <v>97</v>
      </c>
      <c r="H497" s="370">
        <f t="shared" si="71"/>
        <v>0</v>
      </c>
      <c r="I497" s="370">
        <f t="shared" si="71"/>
        <v>0</v>
      </c>
      <c r="J497" s="370">
        <f t="shared" si="71"/>
        <v>0</v>
      </c>
      <c r="K497" s="370">
        <f t="shared" si="71"/>
        <v>0</v>
      </c>
      <c r="L497" s="370">
        <f t="shared" si="71"/>
        <v>0</v>
      </c>
      <c r="M497" s="370">
        <f t="shared" si="71"/>
        <v>17</v>
      </c>
      <c r="N497" s="370">
        <f t="shared" si="71"/>
        <v>43</v>
      </c>
      <c r="O497" s="370">
        <f t="shared" si="71"/>
        <v>81</v>
      </c>
      <c r="P497" s="50"/>
      <c r="Q497" s="3"/>
      <c r="R497" s="3"/>
    </row>
    <row r="498" spans="1:18" ht="15.75" x14ac:dyDescent="0.25">
      <c r="A498" s="119"/>
      <c r="B498" s="371"/>
      <c r="C498" s="371"/>
      <c r="D498" s="371"/>
      <c r="E498" s="371"/>
      <c r="F498" s="372"/>
      <c r="G498" s="373"/>
      <c r="H498" s="372"/>
      <c r="I498" s="372"/>
      <c r="J498" s="372"/>
      <c r="K498" s="36"/>
      <c r="L498" s="372"/>
      <c r="M498" s="36"/>
      <c r="N498" s="36"/>
      <c r="O498" s="36"/>
      <c r="P498" s="50"/>
      <c r="Q498" s="3"/>
      <c r="R498" s="3"/>
    </row>
    <row r="499" spans="1:18" ht="15.75" x14ac:dyDescent="0.25">
      <c r="A499" s="374"/>
      <c r="B499" s="375"/>
      <c r="C499" s="375"/>
      <c r="D499" s="375"/>
      <c r="E499" s="375"/>
      <c r="F499" s="375"/>
      <c r="G499" s="375"/>
      <c r="H499" s="375"/>
      <c r="I499" s="375"/>
      <c r="J499" s="375"/>
      <c r="K499" s="375"/>
      <c r="L499" s="375"/>
      <c r="M499" s="36"/>
      <c r="N499" s="36"/>
      <c r="O499" s="36"/>
      <c r="P499" s="50"/>
      <c r="Q499" s="3"/>
      <c r="R499" s="3"/>
    </row>
    <row r="500" spans="1:18" ht="15.75" x14ac:dyDescent="0.25">
      <c r="A500" s="374"/>
      <c r="B500" s="375"/>
      <c r="C500" s="375"/>
      <c r="D500" s="375"/>
      <c r="E500" s="375"/>
      <c r="F500" s="375"/>
      <c r="G500" s="375"/>
      <c r="H500" s="375"/>
      <c r="I500" s="375"/>
      <c r="J500" s="375"/>
      <c r="K500" s="375"/>
      <c r="L500" s="375"/>
      <c r="M500" s="36"/>
      <c r="N500" s="36"/>
      <c r="O500" s="36"/>
      <c r="P500" s="50"/>
    </row>
    <row r="501" spans="1:18" ht="15.75" x14ac:dyDescent="0.25">
      <c r="A501" s="530" t="s">
        <v>47</v>
      </c>
      <c r="B501" s="530"/>
      <c r="C501" s="530"/>
      <c r="D501" s="530"/>
      <c r="E501" s="530"/>
      <c r="F501" s="530"/>
      <c r="G501" s="530"/>
      <c r="H501" s="530"/>
      <c r="I501" s="530"/>
      <c r="J501" s="530"/>
      <c r="K501" s="530"/>
      <c r="L501" s="530"/>
      <c r="M501" s="530"/>
      <c r="N501" s="530"/>
      <c r="O501" s="530"/>
      <c r="P501" s="50"/>
    </row>
    <row r="502" spans="1:18" ht="15.75" x14ac:dyDescent="0.25">
      <c r="A502" s="522"/>
      <c r="B502" s="522"/>
      <c r="C502" s="522"/>
      <c r="D502" s="522"/>
      <c r="E502" s="522"/>
      <c r="F502" s="522"/>
      <c r="G502" s="522"/>
      <c r="H502" s="522"/>
      <c r="I502" s="522"/>
      <c r="J502" s="522"/>
      <c r="K502" s="36"/>
      <c r="L502" s="36"/>
      <c r="M502" s="36"/>
      <c r="N502" s="36"/>
      <c r="O502" s="36"/>
      <c r="P502" s="65"/>
    </row>
    <row r="503" spans="1:18" ht="16.5" thickBot="1" x14ac:dyDescent="0.3">
      <c r="A503" s="496" t="s">
        <v>81</v>
      </c>
      <c r="B503" s="496"/>
      <c r="C503" s="496"/>
      <c r="D503" s="496"/>
      <c r="E503" s="496"/>
      <c r="F503" s="49"/>
      <c r="G503" s="49"/>
      <c r="H503" s="49"/>
      <c r="I503" s="49"/>
      <c r="J503" s="49"/>
      <c r="K503" s="91"/>
      <c r="L503" s="91"/>
      <c r="M503" s="91"/>
      <c r="N503" s="91"/>
      <c r="O503" s="91"/>
      <c r="P503" s="50"/>
    </row>
    <row r="504" spans="1:18" ht="31.5" x14ac:dyDescent="0.25">
      <c r="A504" s="523" t="s">
        <v>5</v>
      </c>
      <c r="B504" s="524" t="s">
        <v>123</v>
      </c>
      <c r="C504" s="524"/>
      <c r="D504" s="524"/>
      <c r="E504" s="524"/>
      <c r="F504" s="564" t="s">
        <v>6</v>
      </c>
      <c r="G504" s="490" t="s">
        <v>83</v>
      </c>
      <c r="H504" s="544" t="s">
        <v>124</v>
      </c>
      <c r="I504" s="544"/>
      <c r="J504" s="544"/>
      <c r="K504" s="544"/>
      <c r="L504" s="545"/>
      <c r="M504" s="535" t="s">
        <v>8</v>
      </c>
      <c r="N504" s="92" t="s">
        <v>9</v>
      </c>
      <c r="O504" s="93" t="s">
        <v>10</v>
      </c>
      <c r="P504" s="50"/>
    </row>
    <row r="505" spans="1:18" ht="32.25" thickBot="1" x14ac:dyDescent="0.3">
      <c r="A505" s="523"/>
      <c r="B505" s="55" t="s">
        <v>11</v>
      </c>
      <c r="C505" s="56" t="s">
        <v>12</v>
      </c>
      <c r="D505" s="56" t="s">
        <v>13</v>
      </c>
      <c r="E505" s="56" t="s">
        <v>14</v>
      </c>
      <c r="F505" s="567"/>
      <c r="G505" s="491"/>
      <c r="H505" s="57" t="s">
        <v>15</v>
      </c>
      <c r="I505" s="57" t="s">
        <v>16</v>
      </c>
      <c r="J505" s="57" t="s">
        <v>17</v>
      </c>
      <c r="K505" s="58" t="s">
        <v>18</v>
      </c>
      <c r="L505" s="59" t="s">
        <v>19</v>
      </c>
      <c r="M505" s="568"/>
      <c r="N505" s="56" t="s">
        <v>20</v>
      </c>
      <c r="O505" s="60" t="s">
        <v>20</v>
      </c>
      <c r="P505" s="48"/>
    </row>
    <row r="506" spans="1:18" ht="15.75" x14ac:dyDescent="0.25">
      <c r="A506" s="61" t="s">
        <v>21</v>
      </c>
      <c r="B506" s="376"/>
      <c r="C506" s="376"/>
      <c r="D506" s="376">
        <v>102</v>
      </c>
      <c r="E506" s="376"/>
      <c r="F506" s="376">
        <v>16</v>
      </c>
      <c r="G506" s="376"/>
      <c r="H506" s="377"/>
      <c r="I506" s="377"/>
      <c r="J506" s="377"/>
      <c r="K506" s="378"/>
      <c r="L506" s="379"/>
      <c r="M506" s="378"/>
      <c r="N506" s="377"/>
      <c r="O506" s="380"/>
      <c r="P506" s="50"/>
    </row>
    <row r="507" spans="1:18" ht="15.75" x14ac:dyDescent="0.25">
      <c r="A507" s="62" t="s">
        <v>22</v>
      </c>
      <c r="B507" s="381"/>
      <c r="C507" s="381">
        <v>202</v>
      </c>
      <c r="D507" s="381">
        <v>9</v>
      </c>
      <c r="E507" s="381"/>
      <c r="F507" s="73">
        <v>51</v>
      </c>
      <c r="G507" s="63">
        <v>53</v>
      </c>
      <c r="H507" s="73"/>
      <c r="I507" s="73"/>
      <c r="J507" s="300"/>
      <c r="K507" s="382"/>
      <c r="L507" s="383"/>
      <c r="M507" s="74">
        <v>232</v>
      </c>
      <c r="N507" s="384">
        <v>184</v>
      </c>
      <c r="O507" s="385">
        <v>46</v>
      </c>
      <c r="P507" s="50"/>
    </row>
    <row r="508" spans="1:18" ht="16.5" thickBot="1" x14ac:dyDescent="0.3">
      <c r="A508" s="62" t="s">
        <v>23</v>
      </c>
      <c r="B508" s="381"/>
      <c r="C508" s="381">
        <v>35</v>
      </c>
      <c r="D508" s="381">
        <v>9</v>
      </c>
      <c r="E508" s="63"/>
      <c r="F508" s="73">
        <v>33</v>
      </c>
      <c r="G508" s="63">
        <v>35</v>
      </c>
      <c r="H508" s="73"/>
      <c r="I508" s="73"/>
      <c r="J508" s="300"/>
      <c r="K508" s="382"/>
      <c r="L508" s="383"/>
      <c r="M508" s="74"/>
      <c r="N508" s="69">
        <v>73</v>
      </c>
      <c r="O508" s="78">
        <v>32</v>
      </c>
      <c r="P508" s="50"/>
    </row>
    <row r="509" spans="1:18" ht="16.5" thickBot="1" x14ac:dyDescent="0.3">
      <c r="A509" s="64" t="s">
        <v>24</v>
      </c>
      <c r="B509" s="79">
        <f>SUM(B506:B508)</f>
        <v>0</v>
      </c>
      <c r="C509" s="79">
        <f t="shared" ref="C509:O509" si="72">SUM(C506:C508)</f>
        <v>237</v>
      </c>
      <c r="D509" s="79">
        <f t="shared" si="72"/>
        <v>120</v>
      </c>
      <c r="E509" s="79">
        <f t="shared" si="72"/>
        <v>0</v>
      </c>
      <c r="F509" s="79">
        <f t="shared" si="72"/>
        <v>100</v>
      </c>
      <c r="G509" s="79">
        <f t="shared" si="72"/>
        <v>88</v>
      </c>
      <c r="H509" s="79">
        <f t="shared" si="72"/>
        <v>0</v>
      </c>
      <c r="I509" s="79">
        <f t="shared" si="72"/>
        <v>0</v>
      </c>
      <c r="J509" s="79">
        <f t="shared" si="72"/>
        <v>0</v>
      </c>
      <c r="K509" s="79">
        <f t="shared" si="72"/>
        <v>0</v>
      </c>
      <c r="L509" s="79">
        <f t="shared" si="72"/>
        <v>0</v>
      </c>
      <c r="M509" s="79">
        <f t="shared" si="72"/>
        <v>232</v>
      </c>
      <c r="N509" s="79">
        <f t="shared" si="72"/>
        <v>257</v>
      </c>
      <c r="O509" s="79">
        <f t="shared" si="72"/>
        <v>78</v>
      </c>
      <c r="P509" s="65"/>
    </row>
    <row r="510" spans="1:18" ht="15.75" x14ac:dyDescent="0.25">
      <c r="A510" s="386"/>
      <c r="B510" s="386"/>
      <c r="C510" s="386"/>
      <c r="D510" s="90"/>
      <c r="E510" s="36"/>
      <c r="F510" s="36"/>
      <c r="G510" s="42"/>
      <c r="H510" s="36"/>
      <c r="I510" s="36"/>
      <c r="J510" s="36"/>
      <c r="K510" s="157"/>
      <c r="L510" s="36"/>
      <c r="M510" s="36"/>
      <c r="N510" s="36"/>
      <c r="O510" s="36"/>
      <c r="P510" s="65"/>
    </row>
    <row r="511" spans="1:18" ht="15.75" x14ac:dyDescent="0.25">
      <c r="A511" s="386"/>
      <c r="B511" s="386"/>
      <c r="C511" s="386"/>
      <c r="D511" s="83"/>
      <c r="E511" s="36"/>
      <c r="F511" s="36"/>
      <c r="G511" s="36"/>
      <c r="H511" s="36"/>
      <c r="I511" s="36"/>
      <c r="J511" s="36"/>
      <c r="K511" s="36"/>
      <c r="L511" s="36"/>
      <c r="M511" s="36"/>
      <c r="N511" s="36"/>
      <c r="O511" s="36"/>
      <c r="P511" s="50"/>
    </row>
    <row r="512" spans="1:18" ht="15.75" x14ac:dyDescent="0.25">
      <c r="A512" s="485" t="s">
        <v>48</v>
      </c>
      <c r="B512" s="485"/>
      <c r="C512" s="485"/>
      <c r="D512" s="485"/>
      <c r="E512" s="485"/>
      <c r="F512" s="485"/>
      <c r="G512" s="485"/>
      <c r="H512" s="485"/>
      <c r="I512" s="485"/>
      <c r="J512" s="485"/>
      <c r="K512" s="485"/>
      <c r="L512" s="485"/>
      <c r="M512" s="485"/>
      <c r="N512" s="485"/>
      <c r="O512" s="485"/>
      <c r="P512" s="50"/>
    </row>
    <row r="513" spans="1:18" ht="16.5" thickBot="1" x14ac:dyDescent="0.3">
      <c r="A513" s="91"/>
      <c r="B513" s="91"/>
      <c r="C513" s="91"/>
      <c r="D513" s="91"/>
      <c r="E513" s="91"/>
      <c r="F513" s="368"/>
      <c r="G513" s="369"/>
      <c r="H513" s="369"/>
      <c r="I513" s="369"/>
      <c r="J513" s="369"/>
      <c r="K513" s="369"/>
      <c r="L513" s="91"/>
      <c r="M513" s="91"/>
      <c r="N513" s="91"/>
      <c r="O513" s="91"/>
      <c r="P513" s="50"/>
    </row>
    <row r="514" spans="1:18" ht="31.5" x14ac:dyDescent="0.25">
      <c r="A514" s="486" t="s">
        <v>5</v>
      </c>
      <c r="B514" s="487" t="s">
        <v>123</v>
      </c>
      <c r="C514" s="487"/>
      <c r="D514" s="487"/>
      <c r="E514" s="487"/>
      <c r="F514" s="488" t="s">
        <v>6</v>
      </c>
      <c r="G514" s="490" t="s">
        <v>83</v>
      </c>
      <c r="H514" s="492" t="s">
        <v>124</v>
      </c>
      <c r="I514" s="492"/>
      <c r="J514" s="492"/>
      <c r="K514" s="492"/>
      <c r="L514" s="493"/>
      <c r="M514" s="494" t="s">
        <v>31</v>
      </c>
      <c r="N514" s="205" t="s">
        <v>9</v>
      </c>
      <c r="O514" s="206" t="s">
        <v>10</v>
      </c>
      <c r="P514" s="50"/>
    </row>
    <row r="515" spans="1:18" ht="32.25" thickBot="1" x14ac:dyDescent="0.3">
      <c r="A515" s="486"/>
      <c r="B515" s="344" t="s">
        <v>11</v>
      </c>
      <c r="C515" s="167" t="s">
        <v>12</v>
      </c>
      <c r="D515" s="167" t="s">
        <v>13</v>
      </c>
      <c r="E515" s="167" t="s">
        <v>14</v>
      </c>
      <c r="F515" s="489"/>
      <c r="G515" s="491"/>
      <c r="H515" s="345" t="s">
        <v>15</v>
      </c>
      <c r="I515" s="345" t="s">
        <v>16</v>
      </c>
      <c r="J515" s="345" t="s">
        <v>17</v>
      </c>
      <c r="K515" s="346" t="s">
        <v>18</v>
      </c>
      <c r="L515" s="347" t="s">
        <v>19</v>
      </c>
      <c r="M515" s="494"/>
      <c r="N515" s="167" t="s">
        <v>20</v>
      </c>
      <c r="O515" s="348" t="s">
        <v>20</v>
      </c>
      <c r="P515" s="50"/>
    </row>
    <row r="516" spans="1:18" ht="16.5" thickBot="1" x14ac:dyDescent="0.3">
      <c r="A516" s="64" t="s">
        <v>24</v>
      </c>
      <c r="B516" s="79">
        <f>SUM(B509)</f>
        <v>0</v>
      </c>
      <c r="C516" s="79">
        <f t="shared" ref="C516:O516" si="73">SUM(C509)</f>
        <v>237</v>
      </c>
      <c r="D516" s="79">
        <f t="shared" si="73"/>
        <v>120</v>
      </c>
      <c r="E516" s="79">
        <f t="shared" si="73"/>
        <v>0</v>
      </c>
      <c r="F516" s="79">
        <f t="shared" si="73"/>
        <v>100</v>
      </c>
      <c r="G516" s="79">
        <f t="shared" si="73"/>
        <v>88</v>
      </c>
      <c r="H516" s="79">
        <f t="shared" si="73"/>
        <v>0</v>
      </c>
      <c r="I516" s="79">
        <f t="shared" si="73"/>
        <v>0</v>
      </c>
      <c r="J516" s="79">
        <f t="shared" si="73"/>
        <v>0</v>
      </c>
      <c r="K516" s="79">
        <f t="shared" si="73"/>
        <v>0</v>
      </c>
      <c r="L516" s="79">
        <f t="shared" si="73"/>
        <v>0</v>
      </c>
      <c r="M516" s="79">
        <f t="shared" si="73"/>
        <v>232</v>
      </c>
      <c r="N516" s="79">
        <f t="shared" si="73"/>
        <v>257</v>
      </c>
      <c r="O516" s="79">
        <f t="shared" si="73"/>
        <v>78</v>
      </c>
      <c r="P516" s="50"/>
    </row>
    <row r="517" spans="1:18" ht="15.75" x14ac:dyDescent="0.25">
      <c r="A517" s="66"/>
      <c r="B517" s="67"/>
      <c r="C517" s="67"/>
      <c r="D517" s="67"/>
      <c r="E517" s="67"/>
      <c r="F517" s="67"/>
      <c r="G517" s="67"/>
      <c r="H517" s="240"/>
      <c r="I517" s="240"/>
      <c r="J517" s="67"/>
      <c r="K517" s="67"/>
      <c r="L517" s="67"/>
      <c r="M517" s="67"/>
      <c r="N517" s="67"/>
      <c r="O517" s="67"/>
      <c r="P517" s="50"/>
    </row>
    <row r="518" spans="1:18" ht="15.75" x14ac:dyDescent="0.25">
      <c r="A518" s="36"/>
      <c r="B518" s="36"/>
      <c r="C518" s="36"/>
      <c r="D518" s="36"/>
      <c r="E518" s="36"/>
      <c r="F518" s="36"/>
      <c r="G518" s="36"/>
      <c r="H518" s="36"/>
      <c r="I518" s="36"/>
      <c r="J518" s="36"/>
      <c r="K518" s="36"/>
      <c r="L518" s="36"/>
      <c r="M518" s="36"/>
      <c r="N518" s="36"/>
      <c r="O518" s="36"/>
      <c r="P518" s="50"/>
      <c r="R518" s="28"/>
    </row>
    <row r="519" spans="1:18" ht="15.75" x14ac:dyDescent="0.25">
      <c r="A519" s="629" t="s">
        <v>49</v>
      </c>
      <c r="B519" s="630"/>
      <c r="C519" s="630"/>
      <c r="D519" s="630"/>
      <c r="E519" s="630"/>
      <c r="F519" s="630"/>
      <c r="G519" s="630"/>
      <c r="H519" s="630"/>
      <c r="I519" s="630"/>
      <c r="J519" s="630"/>
      <c r="K519" s="630"/>
      <c r="L519" s="630"/>
      <c r="M519" s="630"/>
      <c r="N519" s="630"/>
      <c r="O519" s="630"/>
      <c r="P519" s="65"/>
    </row>
    <row r="520" spans="1:18" ht="15.75" x14ac:dyDescent="0.25">
      <c r="A520" s="36"/>
      <c r="B520" s="36"/>
      <c r="C520" s="36"/>
      <c r="D520" s="36"/>
      <c r="E520" s="36"/>
      <c r="F520" s="36"/>
      <c r="G520" s="36"/>
      <c r="H520" s="36"/>
      <c r="I520" s="36"/>
      <c r="J520" s="36"/>
      <c r="K520" s="36"/>
      <c r="L520" s="36"/>
      <c r="M520" s="36"/>
      <c r="N520" s="36"/>
      <c r="O520" s="36"/>
      <c r="P520" s="50"/>
    </row>
    <row r="521" spans="1:18" ht="16.5" thickBot="1" x14ac:dyDescent="0.3">
      <c r="A521" s="496" t="s">
        <v>67</v>
      </c>
      <c r="B521" s="496"/>
      <c r="C521" s="496"/>
      <c r="D521" s="496"/>
      <c r="E521" s="496"/>
      <c r="F521" s="496"/>
      <c r="G521" s="496"/>
      <c r="H521" s="496"/>
      <c r="I521" s="496"/>
      <c r="J521" s="496"/>
      <c r="K521" s="328"/>
      <c r="L521" s="91"/>
      <c r="M521" s="91"/>
      <c r="N521" s="91"/>
      <c r="O521" s="91"/>
      <c r="P521" s="48"/>
    </row>
    <row r="522" spans="1:18" ht="31.5" x14ac:dyDescent="0.25">
      <c r="A522" s="523" t="s">
        <v>5</v>
      </c>
      <c r="B522" s="524" t="s">
        <v>123</v>
      </c>
      <c r="C522" s="524"/>
      <c r="D522" s="524"/>
      <c r="E522" s="524"/>
      <c r="F522" s="564" t="s">
        <v>6</v>
      </c>
      <c r="G522" s="490" t="s">
        <v>83</v>
      </c>
      <c r="H522" s="544" t="s">
        <v>124</v>
      </c>
      <c r="I522" s="544"/>
      <c r="J522" s="544"/>
      <c r="K522" s="544"/>
      <c r="L522" s="545"/>
      <c r="M522" s="535" t="s">
        <v>8</v>
      </c>
      <c r="N522" s="92" t="s">
        <v>9</v>
      </c>
      <c r="O522" s="149" t="s">
        <v>10</v>
      </c>
      <c r="P522" s="50"/>
    </row>
    <row r="523" spans="1:18" ht="32.25" thickBot="1" x14ac:dyDescent="0.3">
      <c r="A523" s="566"/>
      <c r="B523" s="55" t="s">
        <v>11</v>
      </c>
      <c r="C523" s="56" t="s">
        <v>12</v>
      </c>
      <c r="D523" s="56" t="s">
        <v>13</v>
      </c>
      <c r="E523" s="56" t="s">
        <v>14</v>
      </c>
      <c r="F523" s="567"/>
      <c r="G523" s="491"/>
      <c r="H523" s="57" t="s">
        <v>15</v>
      </c>
      <c r="I523" s="57" t="s">
        <v>16</v>
      </c>
      <c r="J523" s="57" t="s">
        <v>17</v>
      </c>
      <c r="K523" s="58" t="s">
        <v>18</v>
      </c>
      <c r="L523" s="107" t="s">
        <v>19</v>
      </c>
      <c r="M523" s="568"/>
      <c r="N523" s="56" t="s">
        <v>20</v>
      </c>
      <c r="O523" s="60" t="s">
        <v>20</v>
      </c>
      <c r="P523" s="50"/>
    </row>
    <row r="524" spans="1:18" ht="15.75" x14ac:dyDescent="0.25">
      <c r="A524" s="387" t="s">
        <v>34</v>
      </c>
      <c r="B524" s="137"/>
      <c r="C524" s="177">
        <v>620</v>
      </c>
      <c r="D524" s="177">
        <v>40</v>
      </c>
      <c r="E524" s="177">
        <v>282</v>
      </c>
      <c r="F524" s="388">
        <v>696</v>
      </c>
      <c r="G524" s="177">
        <v>257</v>
      </c>
      <c r="H524" s="139"/>
      <c r="I524" s="139"/>
      <c r="J524" s="389"/>
      <c r="K524" s="390"/>
      <c r="L524" s="391"/>
      <c r="M524" s="186">
        <v>101</v>
      </c>
      <c r="N524" s="177">
        <v>151</v>
      </c>
      <c r="O524" s="392">
        <v>143</v>
      </c>
      <c r="P524" s="50"/>
      <c r="R524" s="28"/>
    </row>
    <row r="525" spans="1:18" ht="16.5" thickBot="1" x14ac:dyDescent="0.3">
      <c r="A525" s="62" t="s">
        <v>29</v>
      </c>
      <c r="B525" s="63"/>
      <c r="C525" s="63"/>
      <c r="D525" s="63"/>
      <c r="E525" s="63"/>
      <c r="F525" s="63">
        <v>27</v>
      </c>
      <c r="G525" s="63">
        <v>40</v>
      </c>
      <c r="H525" s="63"/>
      <c r="I525" s="63"/>
      <c r="J525" s="302"/>
      <c r="K525" s="304"/>
      <c r="L525" s="393"/>
      <c r="M525" s="394">
        <v>21</v>
      </c>
      <c r="N525" s="395">
        <v>12</v>
      </c>
      <c r="O525" s="396">
        <v>25</v>
      </c>
      <c r="P525" s="250"/>
      <c r="Q525" s="29"/>
    </row>
    <row r="526" spans="1:18" ht="16.5" thickBot="1" x14ac:dyDescent="0.3">
      <c r="A526" s="64" t="s">
        <v>24</v>
      </c>
      <c r="B526" s="397">
        <f>SUM(B524:B525)</f>
        <v>0</v>
      </c>
      <c r="C526" s="397">
        <f t="shared" ref="C526:O526" si="74">SUM(C524:C525)</f>
        <v>620</v>
      </c>
      <c r="D526" s="397">
        <f t="shared" si="74"/>
        <v>40</v>
      </c>
      <c r="E526" s="397">
        <f t="shared" si="74"/>
        <v>282</v>
      </c>
      <c r="F526" s="397">
        <f t="shared" si="74"/>
        <v>723</v>
      </c>
      <c r="G526" s="397">
        <f t="shared" si="74"/>
        <v>297</v>
      </c>
      <c r="H526" s="397">
        <f t="shared" si="74"/>
        <v>0</v>
      </c>
      <c r="I526" s="397">
        <f t="shared" si="74"/>
        <v>0</v>
      </c>
      <c r="J526" s="397">
        <f t="shared" si="74"/>
        <v>0</v>
      </c>
      <c r="K526" s="397">
        <f t="shared" si="74"/>
        <v>0</v>
      </c>
      <c r="L526" s="397">
        <f t="shared" si="74"/>
        <v>0</v>
      </c>
      <c r="M526" s="397">
        <f t="shared" si="74"/>
        <v>122</v>
      </c>
      <c r="N526" s="397">
        <f t="shared" si="74"/>
        <v>163</v>
      </c>
      <c r="O526" s="397">
        <f t="shared" si="74"/>
        <v>168</v>
      </c>
      <c r="P526" s="50"/>
    </row>
    <row r="527" spans="1:18" ht="15.75" x14ac:dyDescent="0.25">
      <c r="A527" s="36"/>
      <c r="B527" s="36"/>
      <c r="C527" s="36"/>
      <c r="D527" s="36"/>
      <c r="E527" s="36"/>
      <c r="F527" s="36"/>
      <c r="G527" s="115"/>
      <c r="H527" s="36"/>
      <c r="I527" s="36"/>
      <c r="J527" s="36"/>
      <c r="K527" s="36"/>
      <c r="L527" s="36"/>
      <c r="M527" s="36"/>
      <c r="N527" s="36"/>
      <c r="O527" s="36"/>
      <c r="P527" s="50"/>
    </row>
    <row r="528" spans="1:18" ht="15.75" x14ac:dyDescent="0.25">
      <c r="A528" s="485" t="s">
        <v>50</v>
      </c>
      <c r="B528" s="485"/>
      <c r="C528" s="485"/>
      <c r="D528" s="485"/>
      <c r="E528" s="485"/>
      <c r="F528" s="485"/>
      <c r="G528" s="485"/>
      <c r="H528" s="485"/>
      <c r="I528" s="485"/>
      <c r="J528" s="485"/>
      <c r="K528" s="485"/>
      <c r="L528" s="485"/>
      <c r="M528" s="485"/>
      <c r="N528" s="485"/>
      <c r="O528" s="485"/>
      <c r="P528" s="50"/>
    </row>
    <row r="529" spans="1:35" ht="16.5" thickBot="1" x14ac:dyDescent="0.3">
      <c r="A529" s="328"/>
      <c r="B529" s="328"/>
      <c r="C529" s="328"/>
      <c r="D529" s="328"/>
      <c r="E529" s="328"/>
      <c r="F529" s="328"/>
      <c r="G529" s="328"/>
      <c r="H529" s="328"/>
      <c r="I529" s="328"/>
      <c r="J529" s="328"/>
      <c r="K529" s="328"/>
      <c r="L529" s="328"/>
      <c r="M529" s="328"/>
      <c r="N529" s="328"/>
      <c r="O529" s="328"/>
      <c r="P529" s="50"/>
    </row>
    <row r="530" spans="1:35" ht="31.5" x14ac:dyDescent="0.25">
      <c r="A530" s="486" t="s">
        <v>5</v>
      </c>
      <c r="B530" s="487" t="s">
        <v>123</v>
      </c>
      <c r="C530" s="487"/>
      <c r="D530" s="487"/>
      <c r="E530" s="487"/>
      <c r="F530" s="488" t="s">
        <v>6</v>
      </c>
      <c r="G530" s="490" t="s">
        <v>83</v>
      </c>
      <c r="H530" s="492" t="s">
        <v>124</v>
      </c>
      <c r="I530" s="492"/>
      <c r="J530" s="492"/>
      <c r="K530" s="492"/>
      <c r="L530" s="493"/>
      <c r="M530" s="494" t="s">
        <v>31</v>
      </c>
      <c r="N530" s="205" t="s">
        <v>9</v>
      </c>
      <c r="O530" s="206" t="s">
        <v>10</v>
      </c>
      <c r="P530" s="50"/>
    </row>
    <row r="531" spans="1:35" ht="32.25" thickBot="1" x14ac:dyDescent="0.3">
      <c r="A531" s="486"/>
      <c r="B531" s="344" t="s">
        <v>11</v>
      </c>
      <c r="C531" s="167" t="s">
        <v>12</v>
      </c>
      <c r="D531" s="167" t="s">
        <v>13</v>
      </c>
      <c r="E531" s="167" t="s">
        <v>14</v>
      </c>
      <c r="F531" s="489"/>
      <c r="G531" s="491"/>
      <c r="H531" s="345" t="s">
        <v>15</v>
      </c>
      <c r="I531" s="345" t="s">
        <v>16</v>
      </c>
      <c r="J531" s="345" t="s">
        <v>17</v>
      </c>
      <c r="K531" s="345" t="s">
        <v>18</v>
      </c>
      <c r="L531" s="347" t="s">
        <v>19</v>
      </c>
      <c r="M531" s="494"/>
      <c r="N531" s="167" t="s">
        <v>20</v>
      </c>
      <c r="O531" s="348" t="s">
        <v>20</v>
      </c>
      <c r="P531" s="50"/>
    </row>
    <row r="532" spans="1:35" ht="16.5" thickBot="1" x14ac:dyDescent="0.3">
      <c r="A532" s="64" t="s">
        <v>24</v>
      </c>
      <c r="B532" s="79">
        <f>SUM(B526)</f>
        <v>0</v>
      </c>
      <c r="C532" s="79">
        <f t="shared" ref="C532:O532" si="75">SUM(C526)</f>
        <v>620</v>
      </c>
      <c r="D532" s="79">
        <f t="shared" si="75"/>
        <v>40</v>
      </c>
      <c r="E532" s="79">
        <f t="shared" si="75"/>
        <v>282</v>
      </c>
      <c r="F532" s="79">
        <f t="shared" si="75"/>
        <v>723</v>
      </c>
      <c r="G532" s="79">
        <f t="shared" si="75"/>
        <v>297</v>
      </c>
      <c r="H532" s="79">
        <f t="shared" si="75"/>
        <v>0</v>
      </c>
      <c r="I532" s="79">
        <f t="shared" si="75"/>
        <v>0</v>
      </c>
      <c r="J532" s="79">
        <f t="shared" si="75"/>
        <v>0</v>
      </c>
      <c r="K532" s="79">
        <f t="shared" si="75"/>
        <v>0</v>
      </c>
      <c r="L532" s="79">
        <f t="shared" si="75"/>
        <v>0</v>
      </c>
      <c r="M532" s="79">
        <f t="shared" si="75"/>
        <v>122</v>
      </c>
      <c r="N532" s="79">
        <f t="shared" si="75"/>
        <v>163</v>
      </c>
      <c r="O532" s="79">
        <f t="shared" si="75"/>
        <v>168</v>
      </c>
      <c r="P532" s="50"/>
    </row>
    <row r="533" spans="1:35" ht="15.75" x14ac:dyDescent="0.25">
      <c r="A533" s="39"/>
      <c r="B533" s="39"/>
      <c r="C533" s="39"/>
      <c r="D533" s="39"/>
      <c r="E533" s="39"/>
      <c r="F533" s="39"/>
      <c r="G533" s="115"/>
      <c r="H533" s="39"/>
      <c r="I533" s="39"/>
      <c r="J533" s="39"/>
      <c r="K533" s="39"/>
      <c r="L533" s="39"/>
      <c r="M533" s="39"/>
      <c r="N533" s="39"/>
      <c r="O533" s="39"/>
      <c r="P533" s="50"/>
    </row>
    <row r="534" spans="1:35" ht="15.75" x14ac:dyDescent="0.25">
      <c r="A534" s="495" t="s">
        <v>129</v>
      </c>
      <c r="B534" s="495"/>
      <c r="C534" s="495"/>
      <c r="D534" s="495"/>
      <c r="E534" s="495"/>
      <c r="F534" s="495"/>
      <c r="G534" s="495"/>
      <c r="H534" s="495"/>
      <c r="I534" s="495"/>
      <c r="J534" s="495"/>
      <c r="K534" s="495"/>
      <c r="L534" s="495"/>
      <c r="M534" s="495"/>
      <c r="N534" s="495"/>
      <c r="O534" s="495"/>
      <c r="P534" s="50"/>
    </row>
    <row r="535" spans="1:35" ht="16.5" thickBot="1" x14ac:dyDescent="0.3">
      <c r="A535" s="496" t="s">
        <v>140</v>
      </c>
      <c r="B535" s="496"/>
      <c r="C535" s="496"/>
      <c r="D535" s="496"/>
      <c r="E535" s="496"/>
      <c r="F535" s="91"/>
      <c r="G535" s="91"/>
      <c r="H535" s="91"/>
      <c r="I535" s="91"/>
      <c r="J535" s="91"/>
      <c r="K535" s="91"/>
      <c r="L535" s="91"/>
      <c r="M535" s="91"/>
      <c r="N535" s="91"/>
      <c r="O535" s="91"/>
      <c r="P535" s="50"/>
    </row>
    <row r="536" spans="1:35" ht="31.5" x14ac:dyDescent="0.25">
      <c r="A536" s="497" t="s">
        <v>5</v>
      </c>
      <c r="B536" s="498" t="s">
        <v>123</v>
      </c>
      <c r="C536" s="498"/>
      <c r="D536" s="498"/>
      <c r="E536" s="498"/>
      <c r="F536" s="499" t="s">
        <v>6</v>
      </c>
      <c r="G536" s="501" t="s">
        <v>83</v>
      </c>
      <c r="H536" s="503" t="s">
        <v>124</v>
      </c>
      <c r="I536" s="503"/>
      <c r="J536" s="503"/>
      <c r="K536" s="503"/>
      <c r="L536" s="504"/>
      <c r="M536" s="505" t="s">
        <v>8</v>
      </c>
      <c r="N536" s="472" t="s">
        <v>9</v>
      </c>
      <c r="O536" s="473" t="s">
        <v>10</v>
      </c>
      <c r="P536" s="50"/>
    </row>
    <row r="537" spans="1:35" ht="32.25" thickBot="1" x14ac:dyDescent="0.3">
      <c r="A537" s="497"/>
      <c r="B537" s="474" t="s">
        <v>11</v>
      </c>
      <c r="C537" s="475" t="s">
        <v>12</v>
      </c>
      <c r="D537" s="475" t="s">
        <v>13</v>
      </c>
      <c r="E537" s="475" t="s">
        <v>14</v>
      </c>
      <c r="F537" s="500"/>
      <c r="G537" s="502"/>
      <c r="H537" s="476" t="s">
        <v>15</v>
      </c>
      <c r="I537" s="476" t="s">
        <v>16</v>
      </c>
      <c r="J537" s="476" t="s">
        <v>17</v>
      </c>
      <c r="K537" s="477" t="s">
        <v>18</v>
      </c>
      <c r="L537" s="478" t="s">
        <v>19</v>
      </c>
      <c r="M537" s="506"/>
      <c r="N537" s="475" t="s">
        <v>20</v>
      </c>
      <c r="O537" s="479" t="s">
        <v>20</v>
      </c>
      <c r="P537" s="398"/>
      <c r="Q537" s="3"/>
      <c r="R537" s="3"/>
      <c r="S537" s="3"/>
      <c r="T537" s="3"/>
    </row>
    <row r="538" spans="1:35" ht="16.5" thickBot="1" x14ac:dyDescent="0.3">
      <c r="A538" s="62" t="s">
        <v>130</v>
      </c>
      <c r="B538" s="329"/>
      <c r="C538" s="302" t="s">
        <v>130</v>
      </c>
      <c r="D538" s="332"/>
      <c r="E538" s="316">
        <v>13</v>
      </c>
      <c r="F538" s="316" t="s">
        <v>130</v>
      </c>
      <c r="G538" s="316"/>
      <c r="H538" s="304" t="s">
        <v>130</v>
      </c>
      <c r="I538" s="302"/>
      <c r="J538" s="302"/>
      <c r="K538" s="304"/>
      <c r="L538" s="305" t="s">
        <v>130</v>
      </c>
      <c r="M538" s="304" t="s">
        <v>130</v>
      </c>
      <c r="N538" s="331">
        <v>5</v>
      </c>
      <c r="O538" s="331">
        <v>3</v>
      </c>
      <c r="P538" s="65"/>
    </row>
    <row r="539" spans="1:35" ht="16.5" thickBot="1" x14ac:dyDescent="0.3">
      <c r="A539" s="64" t="s">
        <v>24</v>
      </c>
      <c r="B539" s="307">
        <f>SUM(B538)</f>
        <v>0</v>
      </c>
      <c r="C539" s="307">
        <f t="shared" ref="C539:F539" si="76">SUM(C538)</f>
        <v>0</v>
      </c>
      <c r="D539" s="307">
        <f t="shared" si="76"/>
        <v>0</v>
      </c>
      <c r="E539" s="307">
        <f t="shared" si="76"/>
        <v>13</v>
      </c>
      <c r="F539" s="307">
        <f t="shared" si="76"/>
        <v>0</v>
      </c>
      <c r="G539" s="307">
        <f>SUM(G538)</f>
        <v>0</v>
      </c>
      <c r="H539" s="307">
        <f t="shared" ref="H539:O539" si="77">SUM(H538)</f>
        <v>0</v>
      </c>
      <c r="I539" s="307">
        <f t="shared" si="77"/>
        <v>0</v>
      </c>
      <c r="J539" s="307">
        <f t="shared" si="77"/>
        <v>0</v>
      </c>
      <c r="K539" s="307">
        <f t="shared" si="77"/>
        <v>0</v>
      </c>
      <c r="L539" s="307">
        <f t="shared" si="77"/>
        <v>0</v>
      </c>
      <c r="M539" s="307">
        <f t="shared" si="77"/>
        <v>0</v>
      </c>
      <c r="N539" s="307">
        <f t="shared" si="77"/>
        <v>5</v>
      </c>
      <c r="O539" s="307">
        <f t="shared" si="77"/>
        <v>3</v>
      </c>
      <c r="P539" s="50"/>
    </row>
    <row r="540" spans="1:35" ht="31.5" customHeight="1" x14ac:dyDescent="0.25">
      <c r="A540" s="485" t="s">
        <v>136</v>
      </c>
      <c r="B540" s="485"/>
      <c r="C540" s="485"/>
      <c r="D540" s="485"/>
      <c r="E540" s="485"/>
      <c r="F540" s="485"/>
      <c r="G540" s="485"/>
      <c r="H540" s="485"/>
      <c r="I540" s="485"/>
      <c r="J540" s="485"/>
      <c r="K540" s="485"/>
      <c r="L540" s="485"/>
      <c r="M540" s="485"/>
      <c r="N540" s="485"/>
      <c r="O540" s="485"/>
      <c r="P540" s="50"/>
      <c r="X540">
        <f>T558+U558+V558+W558+X558+Y558+AE558+AF558+AG558</f>
        <v>0</v>
      </c>
    </row>
    <row r="541" spans="1:35" ht="16.5" thickBot="1" x14ac:dyDescent="0.3">
      <c r="A541" s="91"/>
      <c r="B541" s="91"/>
      <c r="C541" s="91"/>
      <c r="D541" s="91"/>
      <c r="E541" s="91"/>
      <c r="F541" s="368"/>
      <c r="G541" s="369"/>
      <c r="H541" s="369"/>
      <c r="I541" s="369"/>
      <c r="J541" s="369"/>
      <c r="K541" s="369"/>
      <c r="L541" s="91"/>
      <c r="M541" s="91"/>
      <c r="N541" s="91"/>
      <c r="O541" s="91"/>
      <c r="P541" s="50"/>
    </row>
    <row r="542" spans="1:35" ht="31.5" x14ac:dyDescent="0.25">
      <c r="A542" s="486" t="s">
        <v>5</v>
      </c>
      <c r="B542" s="487" t="s">
        <v>123</v>
      </c>
      <c r="C542" s="487"/>
      <c r="D542" s="487"/>
      <c r="E542" s="487"/>
      <c r="F542" s="488" t="s">
        <v>6</v>
      </c>
      <c r="G542" s="490" t="s">
        <v>83</v>
      </c>
      <c r="H542" s="492" t="s">
        <v>124</v>
      </c>
      <c r="I542" s="492"/>
      <c r="J542" s="492"/>
      <c r="K542" s="492"/>
      <c r="L542" s="493"/>
      <c r="M542" s="494" t="s">
        <v>31</v>
      </c>
      <c r="N542" s="456" t="s">
        <v>9</v>
      </c>
      <c r="O542" s="206" t="s">
        <v>10</v>
      </c>
      <c r="P542" s="81"/>
      <c r="Q542" s="3"/>
    </row>
    <row r="543" spans="1:35" ht="32.25" thickBot="1" x14ac:dyDescent="0.3">
      <c r="A543" s="486"/>
      <c r="B543" s="344" t="s">
        <v>11</v>
      </c>
      <c r="C543" s="454" t="s">
        <v>12</v>
      </c>
      <c r="D543" s="454" t="s">
        <v>13</v>
      </c>
      <c r="E543" s="454" t="s">
        <v>14</v>
      </c>
      <c r="F543" s="489"/>
      <c r="G543" s="491"/>
      <c r="H543" s="345" t="s">
        <v>15</v>
      </c>
      <c r="I543" s="345" t="s">
        <v>16</v>
      </c>
      <c r="J543" s="345" t="s">
        <v>17</v>
      </c>
      <c r="K543" s="346" t="s">
        <v>18</v>
      </c>
      <c r="L543" s="347" t="s">
        <v>19</v>
      </c>
      <c r="M543" s="494"/>
      <c r="N543" s="454" t="s">
        <v>20</v>
      </c>
      <c r="O543" s="348" t="s">
        <v>20</v>
      </c>
      <c r="P543" s="50"/>
    </row>
    <row r="544" spans="1:35" ht="16.5" thickBot="1" x14ac:dyDescent="0.3">
      <c r="A544" s="64" t="s">
        <v>24</v>
      </c>
      <c r="B544" s="79">
        <f>SUM(B539)</f>
        <v>0</v>
      </c>
      <c r="C544" s="79">
        <f t="shared" ref="C544:O544" si="78">SUM(C539)</f>
        <v>0</v>
      </c>
      <c r="D544" s="79">
        <f t="shared" si="78"/>
        <v>0</v>
      </c>
      <c r="E544" s="79">
        <f t="shared" si="78"/>
        <v>13</v>
      </c>
      <c r="F544" s="79">
        <f t="shared" si="78"/>
        <v>0</v>
      </c>
      <c r="G544" s="79">
        <f t="shared" si="78"/>
        <v>0</v>
      </c>
      <c r="H544" s="79">
        <f t="shared" si="78"/>
        <v>0</v>
      </c>
      <c r="I544" s="79">
        <f t="shared" si="78"/>
        <v>0</v>
      </c>
      <c r="J544" s="79">
        <f t="shared" si="78"/>
        <v>0</v>
      </c>
      <c r="K544" s="79">
        <f t="shared" si="78"/>
        <v>0</v>
      </c>
      <c r="L544" s="79">
        <f t="shared" si="78"/>
        <v>0</v>
      </c>
      <c r="M544" s="79">
        <f t="shared" si="78"/>
        <v>0</v>
      </c>
      <c r="N544" s="79">
        <f t="shared" si="78"/>
        <v>5</v>
      </c>
      <c r="O544" s="79">
        <f t="shared" si="78"/>
        <v>3</v>
      </c>
      <c r="P544" s="50"/>
      <c r="S544" s="4"/>
      <c r="T544" s="4"/>
      <c r="U544" s="4"/>
      <c r="V544" s="4"/>
      <c r="W544" s="4"/>
      <c r="X544" s="4"/>
      <c r="Y544" s="4"/>
      <c r="Z544" s="4"/>
      <c r="AA544" s="4"/>
      <c r="AB544" s="4"/>
      <c r="AC544" s="4"/>
      <c r="AD544" s="4"/>
      <c r="AE544" s="4"/>
      <c r="AF544" s="4"/>
      <c r="AG544" s="4"/>
      <c r="AH544" s="4"/>
      <c r="AI544" s="4"/>
    </row>
    <row r="545" spans="1:35" ht="15.75" x14ac:dyDescent="0.25">
      <c r="A545" s="66"/>
      <c r="B545" s="240"/>
      <c r="C545" s="240"/>
      <c r="D545" s="240"/>
      <c r="E545" s="240"/>
      <c r="F545" s="240"/>
      <c r="G545" s="240"/>
      <c r="H545" s="240"/>
      <c r="I545" s="240"/>
      <c r="J545" s="240"/>
      <c r="K545" s="240"/>
      <c r="L545" s="240"/>
      <c r="M545" s="240"/>
      <c r="N545" s="240"/>
      <c r="O545" s="240"/>
      <c r="P545" s="50"/>
      <c r="S545" s="4"/>
      <c r="T545" s="4"/>
      <c r="U545" s="4"/>
      <c r="V545" s="4"/>
      <c r="W545" s="4"/>
      <c r="X545" s="4"/>
      <c r="Y545" s="4"/>
      <c r="Z545" s="4"/>
      <c r="AA545" s="4"/>
      <c r="AB545" s="4"/>
      <c r="AC545" s="4"/>
      <c r="AD545" s="4"/>
      <c r="AE545" s="4"/>
      <c r="AF545" s="4"/>
      <c r="AG545" s="4"/>
      <c r="AH545" s="4"/>
      <c r="AI545" s="4"/>
    </row>
    <row r="546" spans="1:35" ht="15.75" x14ac:dyDescent="0.25">
      <c r="A546" s="549" t="s">
        <v>115</v>
      </c>
      <c r="B546" s="549"/>
      <c r="C546" s="549"/>
      <c r="D546" s="549"/>
      <c r="E546" s="549"/>
      <c r="F546" s="549"/>
      <c r="G546" s="549"/>
      <c r="H546" s="549"/>
      <c r="I546" s="549"/>
      <c r="J546" s="549"/>
      <c r="K546" s="549"/>
      <c r="L546" s="549"/>
      <c r="M546" s="549"/>
      <c r="N546" s="549"/>
      <c r="O546" s="549"/>
      <c r="P546" s="50"/>
      <c r="S546" s="4"/>
      <c r="T546" s="4"/>
      <c r="U546" s="4"/>
      <c r="V546" s="4"/>
      <c r="W546" s="4"/>
      <c r="X546" s="34"/>
      <c r="Y546" s="4"/>
      <c r="Z546" s="4"/>
      <c r="AA546" s="4"/>
      <c r="AB546" s="4"/>
      <c r="AC546" s="4"/>
      <c r="AD546" s="4"/>
      <c r="AE546" s="4"/>
      <c r="AF546" s="4"/>
      <c r="AG546" s="4"/>
      <c r="AH546" s="4"/>
      <c r="AI546" s="4"/>
    </row>
    <row r="547" spans="1:35" ht="16.5" thickBot="1" x14ac:dyDescent="0.3">
      <c r="A547" s="328"/>
      <c r="B547" s="328"/>
      <c r="C547" s="328"/>
      <c r="D547" s="328"/>
      <c r="E547" s="328"/>
      <c r="F547" s="328"/>
      <c r="G547" s="328"/>
      <c r="H547" s="328"/>
      <c r="I547" s="328"/>
      <c r="J547" s="328"/>
      <c r="K547" s="328"/>
      <c r="L547" s="328"/>
      <c r="M547" s="328"/>
      <c r="N547" s="328"/>
      <c r="O547" s="328"/>
      <c r="P547" s="50"/>
      <c r="S547" s="4"/>
      <c r="T547" s="4"/>
      <c r="U547" s="4"/>
      <c r="V547" s="4"/>
      <c r="W547" s="4"/>
      <c r="X547" s="4"/>
      <c r="Y547" s="4"/>
      <c r="Z547" s="4"/>
      <c r="AA547" s="4"/>
      <c r="AB547" s="4"/>
      <c r="AC547" s="4"/>
      <c r="AD547" s="4"/>
      <c r="AE547" s="4"/>
      <c r="AF547" s="4"/>
      <c r="AG547" s="4"/>
      <c r="AH547" s="4"/>
      <c r="AI547" s="4"/>
    </row>
    <row r="548" spans="1:35" ht="31.5" x14ac:dyDescent="0.25">
      <c r="A548" s="550" t="s">
        <v>5</v>
      </c>
      <c r="B548" s="552" t="s">
        <v>123</v>
      </c>
      <c r="C548" s="553"/>
      <c r="D548" s="553"/>
      <c r="E548" s="554"/>
      <c r="F548" s="555" t="s">
        <v>6</v>
      </c>
      <c r="G548" s="557" t="s">
        <v>83</v>
      </c>
      <c r="H548" s="559" t="s">
        <v>124</v>
      </c>
      <c r="I548" s="553"/>
      <c r="J548" s="553"/>
      <c r="K548" s="553"/>
      <c r="L548" s="560"/>
      <c r="M548" s="561" t="s">
        <v>31</v>
      </c>
      <c r="N548" s="439" t="s">
        <v>9</v>
      </c>
      <c r="O548" s="321" t="s">
        <v>10</v>
      </c>
      <c r="P548" s="50"/>
      <c r="S548" s="4"/>
      <c r="T548" s="4"/>
      <c r="U548" s="4"/>
      <c r="V548" s="4"/>
      <c r="W548" s="4"/>
      <c r="X548" s="4"/>
      <c r="Y548" s="4"/>
      <c r="Z548" s="4"/>
      <c r="AA548" s="4"/>
      <c r="AB548" s="4"/>
      <c r="AC548" s="4"/>
      <c r="AD548" s="4"/>
      <c r="AE548" s="35"/>
      <c r="AF548" s="35"/>
      <c r="AG548" s="35"/>
      <c r="AH548" s="4"/>
      <c r="AI548" s="4"/>
    </row>
    <row r="549" spans="1:35" s="28" customFormat="1" ht="32.25" thickBot="1" x14ac:dyDescent="0.3">
      <c r="A549" s="551"/>
      <c r="B549" s="243" t="s">
        <v>11</v>
      </c>
      <c r="C549" s="244" t="s">
        <v>12</v>
      </c>
      <c r="D549" s="244" t="s">
        <v>13</v>
      </c>
      <c r="E549" s="244" t="s">
        <v>14</v>
      </c>
      <c r="F549" s="556"/>
      <c r="G549" s="558"/>
      <c r="H549" s="245" t="s">
        <v>15</v>
      </c>
      <c r="I549" s="245" t="s">
        <v>16</v>
      </c>
      <c r="J549" s="245" t="s">
        <v>17</v>
      </c>
      <c r="K549" s="245" t="s">
        <v>18</v>
      </c>
      <c r="L549" s="246" t="s">
        <v>19</v>
      </c>
      <c r="M549" s="562"/>
      <c r="N549" s="244" t="s">
        <v>20</v>
      </c>
      <c r="O549" s="247" t="s">
        <v>20</v>
      </c>
      <c r="P549" s="434"/>
      <c r="S549" s="34"/>
      <c r="T549" s="34"/>
      <c r="U549" s="34"/>
      <c r="V549" s="34"/>
      <c r="W549" s="34"/>
      <c r="X549" s="34"/>
      <c r="Y549" s="34"/>
      <c r="Z549" s="34"/>
      <c r="AA549" s="34"/>
      <c r="AB549" s="34"/>
      <c r="AC549" s="34"/>
      <c r="AD549" s="34"/>
      <c r="AE549" s="34"/>
      <c r="AF549" s="34"/>
      <c r="AG549" s="34"/>
      <c r="AH549" s="34"/>
      <c r="AI549" s="34"/>
    </row>
    <row r="550" spans="1:35" ht="15" customHeight="1" thickBot="1" x14ac:dyDescent="0.3">
      <c r="A550" s="64" t="s">
        <v>24</v>
      </c>
      <c r="B550" s="79">
        <f t="shared" ref="B550:O550" si="79">SUM(B387,B491,B166)</f>
        <v>253</v>
      </c>
      <c r="C550" s="79">
        <f t="shared" si="79"/>
        <v>719</v>
      </c>
      <c r="D550" s="79">
        <f t="shared" si="79"/>
        <v>458</v>
      </c>
      <c r="E550" s="79">
        <f t="shared" si="79"/>
        <v>893</v>
      </c>
      <c r="F550" s="79">
        <f t="shared" si="79"/>
        <v>1617</v>
      </c>
      <c r="G550" s="79">
        <f t="shared" si="79"/>
        <v>1079</v>
      </c>
      <c r="H550" s="79">
        <f t="shared" si="79"/>
        <v>9</v>
      </c>
      <c r="I550" s="79">
        <f t="shared" si="79"/>
        <v>11</v>
      </c>
      <c r="J550" s="79">
        <f t="shared" si="79"/>
        <v>0</v>
      </c>
      <c r="K550" s="79">
        <f t="shared" si="79"/>
        <v>93</v>
      </c>
      <c r="L550" s="79">
        <f t="shared" si="79"/>
        <v>317</v>
      </c>
      <c r="M550" s="79">
        <f t="shared" si="79"/>
        <v>1652</v>
      </c>
      <c r="N550" s="79">
        <f t="shared" si="79"/>
        <v>1127</v>
      </c>
      <c r="O550" s="79">
        <f t="shared" si="79"/>
        <v>778</v>
      </c>
      <c r="P550" s="50"/>
      <c r="S550" s="4"/>
      <c r="T550" s="4"/>
      <c r="U550" s="4"/>
      <c r="V550" s="4"/>
      <c r="W550" s="4"/>
      <c r="X550" s="4"/>
      <c r="Y550" s="4"/>
      <c r="Z550" s="4"/>
      <c r="AA550" s="4"/>
      <c r="AB550" s="4"/>
      <c r="AC550" s="4"/>
      <c r="AD550" s="4"/>
      <c r="AE550" s="4"/>
      <c r="AF550" s="4"/>
      <c r="AG550" s="4"/>
      <c r="AH550" s="4"/>
      <c r="AI550" s="4"/>
    </row>
    <row r="551" spans="1:35" ht="15" customHeight="1" x14ac:dyDescent="0.25">
      <c r="A551" s="39"/>
      <c r="B551" s="39"/>
      <c r="C551" s="39"/>
      <c r="D551" s="39"/>
      <c r="E551" s="39"/>
      <c r="F551" s="39"/>
      <c r="G551" s="39"/>
      <c r="H551" s="39"/>
      <c r="I551" s="39"/>
      <c r="J551" s="39"/>
      <c r="K551" s="39"/>
      <c r="L551" s="39"/>
      <c r="M551" s="39"/>
      <c r="N551" s="39"/>
      <c r="O551" s="39"/>
      <c r="P551" s="65"/>
      <c r="Q551" s="32"/>
      <c r="S551" s="4"/>
      <c r="T551" s="4"/>
      <c r="U551" s="4"/>
      <c r="V551" s="4"/>
      <c r="W551" s="4"/>
      <c r="X551" s="4"/>
      <c r="Y551" s="4"/>
      <c r="Z551" s="4"/>
      <c r="AA551" s="4"/>
      <c r="AB551" s="4"/>
      <c r="AC551" s="4"/>
      <c r="AD551" s="4"/>
      <c r="AE551" s="4"/>
      <c r="AF551" s="4"/>
      <c r="AG551" s="4"/>
      <c r="AH551" s="4"/>
      <c r="AI551" s="4"/>
    </row>
    <row r="552" spans="1:35" ht="15" customHeight="1" x14ac:dyDescent="0.25">
      <c r="A552" s="563" t="s">
        <v>145</v>
      </c>
      <c r="B552" s="563"/>
      <c r="C552" s="563"/>
      <c r="D552" s="563"/>
      <c r="E552" s="563"/>
      <c r="F552" s="563"/>
      <c r="G552" s="563"/>
      <c r="H552" s="563"/>
      <c r="I552" s="563"/>
      <c r="J552" s="563"/>
      <c r="K552" s="563"/>
      <c r="L552" s="563"/>
      <c r="M552" s="563"/>
      <c r="N552" s="563"/>
      <c r="O552" s="563"/>
      <c r="P552" s="50"/>
      <c r="S552" s="4"/>
      <c r="T552" s="4"/>
      <c r="U552" s="4"/>
      <c r="V552" s="4"/>
      <c r="W552" s="4"/>
      <c r="X552" s="4"/>
      <c r="Y552" s="4"/>
      <c r="Z552" s="4"/>
      <c r="AA552" s="4"/>
      <c r="AB552" s="4"/>
      <c r="AC552" s="4"/>
      <c r="AD552" s="4"/>
      <c r="AE552" s="4"/>
      <c r="AF552" s="4"/>
      <c r="AG552" s="4"/>
      <c r="AH552" s="4"/>
      <c r="AI552" s="4"/>
    </row>
    <row r="553" spans="1:35" ht="15" customHeight="1" thickBot="1" x14ac:dyDescent="0.3">
      <c r="A553" s="328"/>
      <c r="B553" s="328"/>
      <c r="C553" s="328"/>
      <c r="D553" s="328"/>
      <c r="E553" s="328"/>
      <c r="F553" s="328"/>
      <c r="G553" s="328"/>
      <c r="H553" s="328"/>
      <c r="I553" s="328"/>
      <c r="J553" s="328"/>
      <c r="K553" s="328"/>
      <c r="L553" s="328"/>
      <c r="M553" s="328"/>
      <c r="N553" s="328"/>
      <c r="O553" s="328"/>
      <c r="P553" s="50"/>
      <c r="Q553" s="32"/>
      <c r="S553" s="4"/>
      <c r="T553" s="4"/>
      <c r="U553" s="4"/>
      <c r="V553" s="4"/>
      <c r="W553" s="4"/>
      <c r="X553" s="4"/>
      <c r="Y553" s="4"/>
      <c r="Z553" s="4"/>
      <c r="AA553" s="4"/>
      <c r="AB553" s="4"/>
      <c r="AC553" s="4"/>
      <c r="AD553" s="4"/>
      <c r="AE553" s="4"/>
      <c r="AF553" s="4"/>
      <c r="AG553" s="4"/>
      <c r="AH553" s="4"/>
      <c r="AI553" s="4"/>
    </row>
    <row r="554" spans="1:35" ht="15" customHeight="1" x14ac:dyDescent="0.25">
      <c r="A554" s="507" t="s">
        <v>5</v>
      </c>
      <c r="B554" s="508" t="s">
        <v>123</v>
      </c>
      <c r="C554" s="508"/>
      <c r="D554" s="508"/>
      <c r="E554" s="508"/>
      <c r="F554" s="509" t="s">
        <v>6</v>
      </c>
      <c r="G554" s="490" t="s">
        <v>83</v>
      </c>
      <c r="H554" s="511" t="s">
        <v>124</v>
      </c>
      <c r="I554" s="511"/>
      <c r="J554" s="511"/>
      <c r="K554" s="511"/>
      <c r="L554" s="512"/>
      <c r="M554" s="513" t="s">
        <v>31</v>
      </c>
      <c r="N554" s="320" t="s">
        <v>9</v>
      </c>
      <c r="O554" s="321" t="s">
        <v>10</v>
      </c>
      <c r="P554" s="50"/>
      <c r="S554" s="4"/>
      <c r="T554" s="4"/>
      <c r="U554" s="4"/>
      <c r="V554" s="4"/>
      <c r="W554" s="4"/>
      <c r="X554" s="4"/>
      <c r="Y554" s="4"/>
      <c r="Z554" s="4"/>
      <c r="AA554" s="4"/>
      <c r="AB554" s="4"/>
      <c r="AC554" s="4"/>
      <c r="AD554" s="4"/>
      <c r="AE554" s="4"/>
      <c r="AF554" s="4"/>
      <c r="AG554" s="4"/>
      <c r="AH554" s="4"/>
      <c r="AI554" s="4"/>
    </row>
    <row r="555" spans="1:35" ht="32.25" thickBot="1" x14ac:dyDescent="0.3">
      <c r="A555" s="507"/>
      <c r="B555" s="243" t="s">
        <v>11</v>
      </c>
      <c r="C555" s="244" t="s">
        <v>12</v>
      </c>
      <c r="D555" s="244" t="s">
        <v>13</v>
      </c>
      <c r="E555" s="244" t="s">
        <v>14</v>
      </c>
      <c r="F555" s="510"/>
      <c r="G555" s="491"/>
      <c r="H555" s="245" t="s">
        <v>15</v>
      </c>
      <c r="I555" s="245" t="s">
        <v>16</v>
      </c>
      <c r="J555" s="245" t="s">
        <v>17</v>
      </c>
      <c r="K555" s="245" t="s">
        <v>18</v>
      </c>
      <c r="L555" s="246" t="s">
        <v>19</v>
      </c>
      <c r="M555" s="513"/>
      <c r="N555" s="244" t="s">
        <v>20</v>
      </c>
      <c r="O555" s="247" t="s">
        <v>20</v>
      </c>
      <c r="P555" s="50"/>
      <c r="S555" s="4"/>
      <c r="T555" s="4"/>
      <c r="U555" s="4"/>
      <c r="V555" s="4"/>
      <c r="W555" s="4"/>
      <c r="X555" s="4"/>
      <c r="Y555" s="4"/>
      <c r="Z555" s="4"/>
      <c r="AA555" s="4"/>
      <c r="AB555" s="4"/>
      <c r="AC555" s="4"/>
      <c r="AD555" s="4"/>
      <c r="AE555" s="4"/>
      <c r="AF555" s="4"/>
      <c r="AG555" s="4"/>
      <c r="AH555" s="4"/>
      <c r="AI555" s="4"/>
    </row>
    <row r="556" spans="1:35" ht="15" customHeight="1" thickBot="1" x14ac:dyDescent="0.3">
      <c r="A556" s="64" t="s">
        <v>24</v>
      </c>
      <c r="B556" s="79">
        <f t="shared" ref="B556:O556" si="80">SUM(B314,B516,B472,B532,557)</f>
        <v>959</v>
      </c>
      <c r="C556" s="79">
        <f t="shared" si="80"/>
        <v>7635</v>
      </c>
      <c r="D556" s="79">
        <f t="shared" si="80"/>
        <v>1628</v>
      </c>
      <c r="E556" s="79">
        <f t="shared" si="80"/>
        <v>3007</v>
      </c>
      <c r="F556" s="79">
        <f t="shared" si="80"/>
        <v>6594</v>
      </c>
      <c r="G556" s="79">
        <f t="shared" si="80"/>
        <v>7518</v>
      </c>
      <c r="H556" s="79">
        <f t="shared" si="80"/>
        <v>640</v>
      </c>
      <c r="I556" s="79">
        <f t="shared" si="80"/>
        <v>643</v>
      </c>
      <c r="J556" s="79">
        <f t="shared" si="80"/>
        <v>557</v>
      </c>
      <c r="K556" s="79">
        <f t="shared" si="80"/>
        <v>557</v>
      </c>
      <c r="L556" s="79">
        <f t="shared" si="80"/>
        <v>1138</v>
      </c>
      <c r="M556" s="79">
        <f t="shared" si="80"/>
        <v>5992</v>
      </c>
      <c r="N556" s="79">
        <f t="shared" si="80"/>
        <v>4716</v>
      </c>
      <c r="O556" s="79">
        <f t="shared" si="80"/>
        <v>3650</v>
      </c>
      <c r="P556" s="50"/>
      <c r="S556" s="4"/>
      <c r="T556" s="4"/>
      <c r="U556" s="4"/>
      <c r="V556" s="4"/>
      <c r="W556" s="4"/>
      <c r="X556" s="4"/>
      <c r="Y556" s="4"/>
      <c r="Z556" s="4"/>
      <c r="AA556" s="4"/>
      <c r="AB556" s="4"/>
      <c r="AC556" s="4"/>
      <c r="AD556" s="4"/>
      <c r="AE556" s="4"/>
      <c r="AF556" s="4"/>
      <c r="AG556" s="4"/>
      <c r="AH556" s="4"/>
      <c r="AI556" s="4"/>
    </row>
    <row r="557" spans="1:35" ht="15" customHeight="1" x14ac:dyDescent="0.25">
      <c r="A557" s="66"/>
      <c r="B557" s="67"/>
      <c r="C557" s="67"/>
      <c r="D557" s="67"/>
      <c r="E557" s="67"/>
      <c r="F557" s="67"/>
      <c r="G557" s="67"/>
      <c r="H557" s="67"/>
      <c r="I557" s="67"/>
      <c r="J557" s="67"/>
      <c r="K557" s="67"/>
      <c r="L557" s="67"/>
      <c r="M557" s="67"/>
      <c r="N557" s="67"/>
      <c r="O557" s="67"/>
      <c r="P557" s="50"/>
      <c r="S557" s="4"/>
      <c r="T557" s="4"/>
      <c r="U557" s="4"/>
      <c r="V557" s="4"/>
      <c r="W557" s="4"/>
      <c r="X557" s="4"/>
      <c r="Y557" s="4"/>
      <c r="Z557" s="4"/>
      <c r="AA557" s="4"/>
      <c r="AB557" s="4"/>
      <c r="AC557" s="4"/>
      <c r="AD557" s="4"/>
      <c r="AE557" s="4"/>
      <c r="AF557" s="4"/>
      <c r="AG557" s="4"/>
      <c r="AH557" s="4"/>
      <c r="AI557" s="4"/>
    </row>
    <row r="558" spans="1:35" s="436" customFormat="1" ht="15" customHeight="1" x14ac:dyDescent="0.25">
      <c r="A558" s="628" t="s">
        <v>51</v>
      </c>
      <c r="B558" s="628"/>
      <c r="C558" s="628"/>
      <c r="D558" s="628"/>
      <c r="E558" s="628"/>
      <c r="F558" s="628"/>
      <c r="G558" s="628"/>
      <c r="H558" s="628"/>
      <c r="I558" s="628"/>
      <c r="J558" s="628"/>
      <c r="K558" s="628"/>
      <c r="L558" s="628"/>
      <c r="M558" s="628"/>
      <c r="N558" s="628"/>
      <c r="O558" s="628"/>
      <c r="P558" s="435"/>
      <c r="S558" s="437"/>
      <c r="T558" s="437"/>
      <c r="U558" s="437"/>
      <c r="V558" s="437"/>
      <c r="W558" s="437"/>
      <c r="X558" s="437"/>
      <c r="Y558" s="437"/>
      <c r="Z558" s="437"/>
      <c r="AA558" s="437"/>
      <c r="AB558" s="437"/>
      <c r="AC558" s="437"/>
      <c r="AD558" s="437"/>
      <c r="AE558" s="437"/>
      <c r="AF558" s="437"/>
      <c r="AG558" s="437"/>
      <c r="AH558" s="437"/>
      <c r="AI558" s="437"/>
    </row>
    <row r="559" spans="1:35" ht="16.5" thickBot="1" x14ac:dyDescent="0.3">
      <c r="A559" s="36"/>
      <c r="B559" s="36"/>
      <c r="C559" s="36"/>
      <c r="D559" s="36"/>
      <c r="E559" s="36"/>
      <c r="F559" s="36"/>
      <c r="G559" s="373"/>
      <c r="H559" s="36"/>
      <c r="I559" s="36"/>
      <c r="J559" s="36"/>
      <c r="K559" s="204"/>
      <c r="L559" s="36"/>
      <c r="M559" s="36"/>
      <c r="N559" s="36"/>
      <c r="O559" s="36"/>
      <c r="P559" s="50"/>
      <c r="S559" s="4"/>
      <c r="T559" s="4"/>
      <c r="U559" s="4"/>
      <c r="V559" s="4"/>
      <c r="W559" s="4"/>
      <c r="X559" s="4"/>
      <c r="Y559" s="4"/>
      <c r="Z559" s="4"/>
      <c r="AA559" s="4"/>
      <c r="AB559" s="4"/>
      <c r="AC559" s="4"/>
      <c r="AD559" s="4"/>
      <c r="AE559" s="4"/>
      <c r="AF559" s="4"/>
      <c r="AG559" s="4"/>
      <c r="AH559" s="4"/>
      <c r="AI559" s="4"/>
    </row>
    <row r="560" spans="1:35" ht="32.25" thickBot="1" x14ac:dyDescent="0.3">
      <c r="A560" s="546" t="s">
        <v>5</v>
      </c>
      <c r="B560" s="547" t="s">
        <v>123</v>
      </c>
      <c r="C560" s="547"/>
      <c r="D560" s="547"/>
      <c r="E560" s="547"/>
      <c r="F560" s="546" t="s">
        <v>6</v>
      </c>
      <c r="G560" s="548" t="s">
        <v>83</v>
      </c>
      <c r="H560" s="547" t="s">
        <v>124</v>
      </c>
      <c r="I560" s="547"/>
      <c r="J560" s="547"/>
      <c r="K560" s="547"/>
      <c r="L560" s="547"/>
      <c r="M560" s="546" t="s">
        <v>31</v>
      </c>
      <c r="N560" s="443" t="s">
        <v>9</v>
      </c>
      <c r="O560" s="443" t="s">
        <v>10</v>
      </c>
    </row>
    <row r="561" spans="1:16" ht="32.25" thickBot="1" x14ac:dyDescent="0.3">
      <c r="A561" s="546"/>
      <c r="B561" s="443" t="s">
        <v>11</v>
      </c>
      <c r="C561" s="443" t="s">
        <v>12</v>
      </c>
      <c r="D561" s="443" t="s">
        <v>13</v>
      </c>
      <c r="E561" s="443" t="s">
        <v>14</v>
      </c>
      <c r="F561" s="546"/>
      <c r="G561" s="548"/>
      <c r="H561" s="444" t="s">
        <v>15</v>
      </c>
      <c r="I561" s="444" t="s">
        <v>16</v>
      </c>
      <c r="J561" s="444" t="s">
        <v>17</v>
      </c>
      <c r="K561" s="444" t="s">
        <v>18</v>
      </c>
      <c r="L561" s="444" t="s">
        <v>19</v>
      </c>
      <c r="M561" s="546"/>
      <c r="N561" s="443" t="s">
        <v>20</v>
      </c>
      <c r="O561" s="443" t="s">
        <v>20</v>
      </c>
      <c r="P561" s="1"/>
    </row>
    <row r="562" spans="1:16" ht="16.5" thickBot="1" x14ac:dyDescent="0.3">
      <c r="A562" s="445" t="s">
        <v>52</v>
      </c>
      <c r="B562" s="448">
        <f t="shared" ref="B562:O562" si="81">B172</f>
        <v>321</v>
      </c>
      <c r="C562" s="448">
        <f t="shared" si="81"/>
        <v>307</v>
      </c>
      <c r="D562" s="448">
        <f t="shared" si="81"/>
        <v>297</v>
      </c>
      <c r="E562" s="448">
        <f t="shared" si="81"/>
        <v>149</v>
      </c>
      <c r="F562" s="448">
        <f t="shared" si="81"/>
        <v>1037</v>
      </c>
      <c r="G562" s="448">
        <f t="shared" si="81"/>
        <v>2034</v>
      </c>
      <c r="H562" s="448">
        <f t="shared" si="81"/>
        <v>77</v>
      </c>
      <c r="I562" s="448">
        <f t="shared" si="81"/>
        <v>85</v>
      </c>
      <c r="J562" s="448">
        <f t="shared" si="81"/>
        <v>0</v>
      </c>
      <c r="K562" s="448">
        <f t="shared" si="81"/>
        <v>0</v>
      </c>
      <c r="L562" s="448">
        <f t="shared" si="81"/>
        <v>170</v>
      </c>
      <c r="M562" s="448">
        <f t="shared" si="81"/>
        <v>1050</v>
      </c>
      <c r="N562" s="448">
        <f t="shared" si="81"/>
        <v>942</v>
      </c>
      <c r="O562" s="448">
        <f t="shared" si="81"/>
        <v>980</v>
      </c>
      <c r="P562" s="1"/>
    </row>
    <row r="563" spans="1:16" ht="16.5" thickBot="1" x14ac:dyDescent="0.3">
      <c r="A563" s="445" t="s">
        <v>53</v>
      </c>
      <c r="B563" s="446">
        <f t="shared" ref="B563:O563" si="82">B183</f>
        <v>0</v>
      </c>
      <c r="C563" s="446">
        <f t="shared" si="82"/>
        <v>0</v>
      </c>
      <c r="D563" s="446">
        <f t="shared" si="82"/>
        <v>29</v>
      </c>
      <c r="E563" s="446">
        <f t="shared" si="82"/>
        <v>0</v>
      </c>
      <c r="F563" s="446">
        <f t="shared" si="82"/>
        <v>11</v>
      </c>
      <c r="G563" s="446">
        <f t="shared" si="82"/>
        <v>116</v>
      </c>
      <c r="H563" s="446">
        <f t="shared" si="82"/>
        <v>0</v>
      </c>
      <c r="I563" s="446">
        <f t="shared" si="82"/>
        <v>0</v>
      </c>
      <c r="J563" s="446">
        <f t="shared" si="82"/>
        <v>0</v>
      </c>
      <c r="K563" s="446">
        <f t="shared" si="82"/>
        <v>0</v>
      </c>
      <c r="L563" s="446">
        <f t="shared" si="82"/>
        <v>0</v>
      </c>
      <c r="M563" s="446">
        <f t="shared" si="82"/>
        <v>0</v>
      </c>
      <c r="N563" s="446">
        <f t="shared" si="82"/>
        <v>27</v>
      </c>
      <c r="O563" s="446">
        <f t="shared" si="82"/>
        <v>35</v>
      </c>
      <c r="P563" s="1"/>
    </row>
    <row r="564" spans="1:16" ht="16.5" thickBot="1" x14ac:dyDescent="0.3">
      <c r="A564" s="445" t="s">
        <v>54</v>
      </c>
      <c r="B564" s="448">
        <f t="shared" ref="B564:O564" si="83">B223</f>
        <v>73</v>
      </c>
      <c r="C564" s="448">
        <f t="shared" si="83"/>
        <v>53</v>
      </c>
      <c r="D564" s="448">
        <f t="shared" si="83"/>
        <v>166</v>
      </c>
      <c r="E564" s="448">
        <f t="shared" si="83"/>
        <v>44</v>
      </c>
      <c r="F564" s="448">
        <f t="shared" si="83"/>
        <v>222</v>
      </c>
      <c r="G564" s="448">
        <f t="shared" si="83"/>
        <v>384</v>
      </c>
      <c r="H564" s="448">
        <f t="shared" si="83"/>
        <v>0</v>
      </c>
      <c r="I564" s="448">
        <f t="shared" si="83"/>
        <v>0</v>
      </c>
      <c r="J564" s="448">
        <f t="shared" si="83"/>
        <v>0</v>
      </c>
      <c r="K564" s="448">
        <f t="shared" si="83"/>
        <v>0</v>
      </c>
      <c r="L564" s="448">
        <f t="shared" si="83"/>
        <v>0</v>
      </c>
      <c r="M564" s="448">
        <f t="shared" si="83"/>
        <v>523</v>
      </c>
      <c r="N564" s="448">
        <f t="shared" si="83"/>
        <v>287</v>
      </c>
      <c r="O564" s="448">
        <f t="shared" si="83"/>
        <v>249</v>
      </c>
    </row>
    <row r="565" spans="1:16" ht="16.5" thickBot="1" x14ac:dyDescent="0.3">
      <c r="A565" s="447" t="s">
        <v>55</v>
      </c>
      <c r="B565" s="446">
        <f t="shared" ref="B565:O565" si="84">B440</f>
        <v>831</v>
      </c>
      <c r="C565" s="446">
        <f t="shared" si="84"/>
        <v>7545</v>
      </c>
      <c r="D565" s="446">
        <f t="shared" si="84"/>
        <v>1226</v>
      </c>
      <c r="E565" s="446">
        <f t="shared" si="84"/>
        <v>4179</v>
      </c>
      <c r="F565" s="446">
        <f t="shared" si="84"/>
        <v>7957</v>
      </c>
      <c r="G565" s="446">
        <f t="shared" si="84"/>
        <v>8548</v>
      </c>
      <c r="H565" s="446">
        <f t="shared" si="84"/>
        <v>170</v>
      </c>
      <c r="I565" s="446">
        <f t="shared" si="84"/>
        <v>130</v>
      </c>
      <c r="J565" s="446">
        <f t="shared" si="84"/>
        <v>0</v>
      </c>
      <c r="K565" s="446">
        <f t="shared" si="84"/>
        <v>93</v>
      </c>
      <c r="L565" s="446">
        <f t="shared" si="84"/>
        <v>1119</v>
      </c>
      <c r="M565" s="446">
        <f t="shared" si="84"/>
        <v>6964</v>
      </c>
      <c r="N565" s="446">
        <f t="shared" si="84"/>
        <v>5536</v>
      </c>
      <c r="O565" s="446">
        <f t="shared" si="84"/>
        <v>4019</v>
      </c>
    </row>
    <row r="566" spans="1:16" ht="16.5" thickBot="1" x14ac:dyDescent="0.3">
      <c r="A566" s="445" t="s">
        <v>56</v>
      </c>
      <c r="B566" s="448">
        <f t="shared" ref="B566:O566" si="85">B497</f>
        <v>0</v>
      </c>
      <c r="C566" s="448">
        <f t="shared" si="85"/>
        <v>0</v>
      </c>
      <c r="D566" s="448">
        <f t="shared" si="85"/>
        <v>12</v>
      </c>
      <c r="E566" s="448">
        <f t="shared" si="85"/>
        <v>54</v>
      </c>
      <c r="F566" s="448">
        <f t="shared" si="85"/>
        <v>11</v>
      </c>
      <c r="G566" s="448">
        <f t="shared" si="85"/>
        <v>97</v>
      </c>
      <c r="H566" s="448">
        <f t="shared" si="85"/>
        <v>0</v>
      </c>
      <c r="I566" s="448">
        <f t="shared" si="85"/>
        <v>0</v>
      </c>
      <c r="J566" s="448">
        <f t="shared" si="85"/>
        <v>0</v>
      </c>
      <c r="K566" s="448">
        <f t="shared" si="85"/>
        <v>0</v>
      </c>
      <c r="L566" s="448">
        <f t="shared" si="85"/>
        <v>0</v>
      </c>
      <c r="M566" s="448">
        <f t="shared" si="85"/>
        <v>17</v>
      </c>
      <c r="N566" s="448">
        <f t="shared" si="85"/>
        <v>43</v>
      </c>
      <c r="O566" s="448">
        <f t="shared" si="85"/>
        <v>81</v>
      </c>
    </row>
    <row r="567" spans="1:16" ht="16.5" thickBot="1" x14ac:dyDescent="0.3">
      <c r="A567" s="445" t="s">
        <v>57</v>
      </c>
      <c r="B567" s="448">
        <f t="shared" ref="B567:O567" si="86">B516</f>
        <v>0</v>
      </c>
      <c r="C567" s="448">
        <f t="shared" si="86"/>
        <v>237</v>
      </c>
      <c r="D567" s="448">
        <f t="shared" si="86"/>
        <v>120</v>
      </c>
      <c r="E567" s="448">
        <f t="shared" si="86"/>
        <v>0</v>
      </c>
      <c r="F567" s="448">
        <f t="shared" si="86"/>
        <v>100</v>
      </c>
      <c r="G567" s="448">
        <f t="shared" si="86"/>
        <v>88</v>
      </c>
      <c r="H567" s="448">
        <f t="shared" si="86"/>
        <v>0</v>
      </c>
      <c r="I567" s="448">
        <f t="shared" si="86"/>
        <v>0</v>
      </c>
      <c r="J567" s="448">
        <f t="shared" si="86"/>
        <v>0</v>
      </c>
      <c r="K567" s="448">
        <f t="shared" si="86"/>
        <v>0</v>
      </c>
      <c r="L567" s="448">
        <f t="shared" si="86"/>
        <v>0</v>
      </c>
      <c r="M567" s="448">
        <f t="shared" si="86"/>
        <v>232</v>
      </c>
      <c r="N567" s="448">
        <f t="shared" si="86"/>
        <v>257</v>
      </c>
      <c r="O567" s="448">
        <f t="shared" si="86"/>
        <v>78</v>
      </c>
    </row>
    <row r="568" spans="1:16" ht="16.5" thickBot="1" x14ac:dyDescent="0.3">
      <c r="A568" s="445" t="s">
        <v>58</v>
      </c>
      <c r="B568" s="448">
        <f t="shared" ref="B568:O568" si="87">B532</f>
        <v>0</v>
      </c>
      <c r="C568" s="448">
        <f t="shared" si="87"/>
        <v>620</v>
      </c>
      <c r="D568" s="448">
        <f t="shared" si="87"/>
        <v>40</v>
      </c>
      <c r="E568" s="448">
        <f t="shared" si="87"/>
        <v>282</v>
      </c>
      <c r="F568" s="448">
        <f t="shared" si="87"/>
        <v>723</v>
      </c>
      <c r="G568" s="448">
        <f t="shared" si="87"/>
        <v>297</v>
      </c>
      <c r="H568" s="448">
        <f t="shared" si="87"/>
        <v>0</v>
      </c>
      <c r="I568" s="448">
        <f t="shared" si="87"/>
        <v>0</v>
      </c>
      <c r="J568" s="448">
        <f t="shared" si="87"/>
        <v>0</v>
      </c>
      <c r="K568" s="448">
        <f t="shared" si="87"/>
        <v>0</v>
      </c>
      <c r="L568" s="448">
        <f t="shared" si="87"/>
        <v>0</v>
      </c>
      <c r="M568" s="448">
        <f t="shared" si="87"/>
        <v>122</v>
      </c>
      <c r="N568" s="448">
        <f t="shared" si="87"/>
        <v>163</v>
      </c>
      <c r="O568" s="448">
        <f t="shared" si="87"/>
        <v>168</v>
      </c>
    </row>
    <row r="569" spans="1:16" ht="16.5" thickBot="1" x14ac:dyDescent="0.3">
      <c r="A569" s="445" t="s">
        <v>131</v>
      </c>
      <c r="B569" s="448">
        <f>B544</f>
        <v>0</v>
      </c>
      <c r="C569" s="448">
        <f t="shared" ref="C569:O569" si="88">C544</f>
        <v>0</v>
      </c>
      <c r="D569" s="448">
        <f t="shared" si="88"/>
        <v>0</v>
      </c>
      <c r="E569" s="448">
        <f t="shared" si="88"/>
        <v>13</v>
      </c>
      <c r="F569" s="448">
        <f t="shared" si="88"/>
        <v>0</v>
      </c>
      <c r="G569" s="448">
        <f t="shared" si="88"/>
        <v>0</v>
      </c>
      <c r="H569" s="448">
        <f t="shared" si="88"/>
        <v>0</v>
      </c>
      <c r="I569" s="448">
        <f t="shared" si="88"/>
        <v>0</v>
      </c>
      <c r="J569" s="448">
        <f t="shared" si="88"/>
        <v>0</v>
      </c>
      <c r="K569" s="448">
        <f t="shared" si="88"/>
        <v>0</v>
      </c>
      <c r="L569" s="448">
        <f t="shared" si="88"/>
        <v>0</v>
      </c>
      <c r="M569" s="448">
        <f t="shared" si="88"/>
        <v>0</v>
      </c>
      <c r="N569" s="448">
        <f t="shared" si="88"/>
        <v>5</v>
      </c>
      <c r="O569" s="448">
        <f t="shared" si="88"/>
        <v>3</v>
      </c>
    </row>
    <row r="570" spans="1:16" ht="16.5" thickBot="1" x14ac:dyDescent="0.3">
      <c r="A570" s="399" t="s">
        <v>59</v>
      </c>
      <c r="B570" s="480">
        <f t="shared" ref="B570:F570" si="89">SUM(B562:B569)</f>
        <v>1225</v>
      </c>
      <c r="C570" s="480">
        <f t="shared" si="89"/>
        <v>8762</v>
      </c>
      <c r="D570" s="480">
        <f t="shared" si="89"/>
        <v>1890</v>
      </c>
      <c r="E570" s="480">
        <f t="shared" si="89"/>
        <v>4721</v>
      </c>
      <c r="F570" s="480">
        <f t="shared" si="89"/>
        <v>10061</v>
      </c>
      <c r="G570" s="480">
        <f t="shared" ref="G570:O570" si="90">SUM(G562:G569)</f>
        <v>11564</v>
      </c>
      <c r="H570" s="480">
        <f t="shared" si="90"/>
        <v>247</v>
      </c>
      <c r="I570" s="480">
        <f t="shared" si="90"/>
        <v>215</v>
      </c>
      <c r="J570" s="480">
        <f>SUM(J562:J569)</f>
        <v>0</v>
      </c>
      <c r="K570" s="480">
        <f t="shared" si="90"/>
        <v>93</v>
      </c>
      <c r="L570" s="480">
        <f t="shared" si="90"/>
        <v>1289</v>
      </c>
      <c r="M570" s="480">
        <f t="shared" si="90"/>
        <v>8908</v>
      </c>
      <c r="N570" s="480">
        <f t="shared" si="90"/>
        <v>7260</v>
      </c>
      <c r="O570" s="480">
        <f t="shared" si="90"/>
        <v>5613</v>
      </c>
    </row>
    <row r="571" spans="1:16" ht="15.75" x14ac:dyDescent="0.25">
      <c r="A571" s="36"/>
      <c r="B571" s="36"/>
      <c r="C571" s="36"/>
      <c r="D571" s="36"/>
      <c r="E571" s="36"/>
      <c r="F571" s="36"/>
      <c r="G571" s="373"/>
      <c r="H571" s="36"/>
      <c r="I571" s="483">
        <f>H570+I570</f>
        <v>462</v>
      </c>
      <c r="J571" s="36"/>
      <c r="K571" s="484">
        <f>K570+L570</f>
        <v>1382</v>
      </c>
      <c r="L571" s="36"/>
      <c r="M571" s="36"/>
      <c r="N571" s="36"/>
      <c r="O571" s="36"/>
      <c r="P571" s="1"/>
    </row>
    <row r="572" spans="1:16" ht="15.75" x14ac:dyDescent="0.25">
      <c r="A572" s="36"/>
      <c r="B572" s="36"/>
      <c r="C572" s="36"/>
      <c r="D572" s="400" t="s">
        <v>60</v>
      </c>
      <c r="E572" s="541" t="s">
        <v>61</v>
      </c>
      <c r="F572" s="541"/>
      <c r="G572" s="541"/>
      <c r="H572" s="541"/>
      <c r="I572" s="541"/>
      <c r="J572" s="541"/>
      <c r="K572" s="541"/>
      <c r="L572" s="541"/>
      <c r="M572" s="541"/>
      <c r="N572" s="541"/>
      <c r="O572" s="541"/>
      <c r="P572" s="1"/>
    </row>
    <row r="573" spans="1:16" ht="15.75" x14ac:dyDescent="0.25">
      <c r="A573" s="36"/>
      <c r="B573" s="36"/>
      <c r="C573" s="36"/>
      <c r="D573" s="400"/>
      <c r="E573" s="541" t="s">
        <v>62</v>
      </c>
      <c r="F573" s="541"/>
      <c r="G573" s="541"/>
      <c r="H573" s="541"/>
      <c r="I573" s="541"/>
      <c r="J573" s="541"/>
      <c r="K573" s="541"/>
      <c r="L573" s="541"/>
      <c r="M573" s="541"/>
      <c r="N573" s="541"/>
      <c r="O573" s="541"/>
    </row>
    <row r="574" spans="1:16" ht="15.75" x14ac:dyDescent="0.25">
      <c r="A574" s="36"/>
      <c r="B574" s="36"/>
      <c r="C574" s="36"/>
      <c r="D574" s="400"/>
      <c r="E574" s="541" t="s">
        <v>63</v>
      </c>
      <c r="F574" s="541"/>
      <c r="G574" s="541"/>
      <c r="H574" s="541"/>
      <c r="I574" s="541"/>
      <c r="J574" s="541"/>
      <c r="K574" s="541"/>
      <c r="L574" s="541"/>
      <c r="M574" s="541"/>
      <c r="N574" s="541"/>
      <c r="O574" s="541"/>
    </row>
    <row r="575" spans="1:16" ht="15.75" x14ac:dyDescent="0.25">
      <c r="A575" s="36"/>
      <c r="B575" s="36"/>
      <c r="C575" s="36"/>
      <c r="D575" s="400"/>
      <c r="E575" s="542"/>
      <c r="F575" s="542"/>
      <c r="G575" s="542"/>
      <c r="H575" s="542"/>
      <c r="I575" s="542"/>
      <c r="J575" s="542"/>
      <c r="K575" s="542"/>
      <c r="L575" s="542"/>
      <c r="M575" s="542"/>
      <c r="N575" s="542"/>
      <c r="O575" s="542"/>
    </row>
    <row r="576" spans="1:16" ht="15.75" x14ac:dyDescent="0.25">
      <c r="A576" s="36"/>
      <c r="B576" s="543"/>
      <c r="C576" s="543"/>
      <c r="D576" s="543"/>
      <c r="E576" s="401"/>
      <c r="F576" s="401"/>
      <c r="G576" s="438"/>
      <c r="H576" s="402"/>
      <c r="I576" s="401"/>
      <c r="J576" s="401"/>
      <c r="K576" s="401"/>
      <c r="L576" s="401"/>
      <c r="M576" s="402"/>
      <c r="N576" s="401"/>
      <c r="O576" s="401"/>
    </row>
    <row r="577" spans="1:15" ht="15.75" x14ac:dyDescent="0.25">
      <c r="A577" s="36"/>
      <c r="B577" s="442">
        <f>B570+C570+D570+E570+F570+G570</f>
        <v>38223</v>
      </c>
      <c r="C577" s="36"/>
      <c r="D577" s="400"/>
      <c r="E577" s="401"/>
      <c r="F577" s="401"/>
      <c r="G577" s="401"/>
      <c r="H577" s="401"/>
      <c r="I577" s="449"/>
      <c r="J577" s="449"/>
      <c r="K577" s="401"/>
      <c r="L577" s="401"/>
      <c r="M577" s="402"/>
      <c r="N577" s="401"/>
      <c r="O577" s="401"/>
    </row>
    <row r="578" spans="1:15" x14ac:dyDescent="0.25">
      <c r="A578" s="540"/>
      <c r="B578" s="540"/>
      <c r="C578" s="540"/>
      <c r="D578" s="15"/>
      <c r="E578" s="15"/>
      <c r="F578" s="15"/>
      <c r="G578" s="481"/>
      <c r="H578" s="33"/>
      <c r="I578" s="15"/>
      <c r="J578" s="2"/>
      <c r="K578" s="5"/>
      <c r="L578" s="2"/>
      <c r="M578" s="8"/>
      <c r="N578" s="2"/>
      <c r="O578" s="8"/>
    </row>
    <row r="579" spans="1:15" x14ac:dyDescent="0.25">
      <c r="A579" s="2"/>
      <c r="B579" s="2"/>
      <c r="C579" s="2"/>
      <c r="D579" s="16"/>
      <c r="E579" s="482"/>
      <c r="F579" s="16"/>
      <c r="G579" s="16"/>
      <c r="H579" s="16"/>
      <c r="I579" s="16"/>
      <c r="J579" s="2"/>
      <c r="K579" s="5"/>
      <c r="L579" s="2"/>
      <c r="M579" s="2"/>
      <c r="N579" s="2"/>
      <c r="O579" s="2"/>
    </row>
    <row r="580" spans="1:15" x14ac:dyDescent="0.25">
      <c r="A580" s="2"/>
      <c r="B580" s="2"/>
      <c r="C580" s="2"/>
      <c r="D580" s="15"/>
      <c r="E580" s="15"/>
      <c r="F580" s="481"/>
      <c r="G580" s="15"/>
      <c r="H580" s="15"/>
      <c r="I580" s="2"/>
      <c r="J580" s="2"/>
      <c r="K580" s="5"/>
      <c r="L580" s="2"/>
      <c r="M580" s="2"/>
      <c r="N580" s="2"/>
      <c r="O580" s="2"/>
    </row>
    <row r="581" spans="1:15" x14ac:dyDescent="0.25">
      <c r="A581" s="2"/>
      <c r="B581" s="2"/>
      <c r="C581" s="2"/>
      <c r="D581" s="2"/>
      <c r="E581" s="2"/>
      <c r="F581" s="2"/>
      <c r="G581" s="8"/>
      <c r="H581" s="2"/>
      <c r="I581" s="2"/>
      <c r="J581" s="2"/>
      <c r="K581" s="5"/>
      <c r="L581" s="2"/>
      <c r="M581" s="2"/>
      <c r="N581" s="2"/>
      <c r="O581" s="2"/>
    </row>
    <row r="582" spans="1:15" ht="15.75" x14ac:dyDescent="0.25">
      <c r="A582" s="11"/>
      <c r="B582" s="11"/>
      <c r="C582" s="11"/>
      <c r="D582" s="11"/>
      <c r="E582" s="11"/>
      <c r="F582" s="11"/>
      <c r="G582" s="11"/>
      <c r="H582" s="11"/>
      <c r="I582" s="11"/>
      <c r="J582" s="11"/>
      <c r="K582" s="2"/>
      <c r="L582" s="2"/>
      <c r="M582" s="2"/>
      <c r="N582" s="2"/>
      <c r="O582" s="2"/>
    </row>
    <row r="583" spans="1:15" x14ac:dyDescent="0.2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</row>
    <row r="584" spans="1:15" x14ac:dyDescent="0.25">
      <c r="A584" s="538"/>
      <c r="B584" s="539"/>
      <c r="C584" s="539"/>
      <c r="D584" s="539"/>
      <c r="E584" s="539"/>
      <c r="F584" s="538"/>
      <c r="G584" s="538"/>
      <c r="H584" s="539"/>
      <c r="I584" s="539"/>
      <c r="J584" s="539"/>
      <c r="K584" s="539"/>
      <c r="L584" s="539"/>
      <c r="M584" s="538"/>
      <c r="N584" s="19"/>
      <c r="O584" s="19"/>
    </row>
    <row r="585" spans="1:15" x14ac:dyDescent="0.25">
      <c r="A585" s="538"/>
      <c r="B585" s="19"/>
      <c r="C585" s="19"/>
      <c r="D585" s="19"/>
      <c r="E585" s="19"/>
      <c r="F585" s="538"/>
      <c r="G585" s="538"/>
      <c r="H585" s="20"/>
      <c r="I585" s="20"/>
      <c r="J585" s="20"/>
      <c r="K585" s="20"/>
      <c r="L585" s="20"/>
      <c r="M585" s="538"/>
      <c r="N585" s="19"/>
      <c r="O585" s="19"/>
    </row>
    <row r="586" spans="1:15" x14ac:dyDescent="0.25">
      <c r="A586" s="21"/>
      <c r="B586" s="22"/>
      <c r="C586" s="22"/>
      <c r="D586" s="22"/>
      <c r="E586" s="22"/>
      <c r="F586" s="22"/>
      <c r="G586" s="22"/>
      <c r="H586" s="22"/>
      <c r="I586" s="22"/>
      <c r="J586" s="22"/>
      <c r="K586" s="22"/>
      <c r="L586" s="22"/>
      <c r="M586" s="22"/>
      <c r="N586" s="22"/>
      <c r="O586" s="22"/>
    </row>
    <row r="587" spans="1:15" x14ac:dyDescent="0.25">
      <c r="A587" s="21"/>
      <c r="B587" s="22"/>
      <c r="C587" s="22"/>
      <c r="D587" s="22"/>
      <c r="E587" s="22"/>
      <c r="F587" s="22"/>
      <c r="G587" s="22"/>
      <c r="H587" s="22"/>
      <c r="I587" s="22"/>
      <c r="J587" s="22"/>
      <c r="K587" s="22"/>
      <c r="L587" s="22"/>
      <c r="M587" s="22"/>
      <c r="N587" s="22"/>
      <c r="O587" s="22"/>
    </row>
    <row r="588" spans="1:15" x14ac:dyDescent="0.25">
      <c r="A588" s="21"/>
      <c r="B588" s="22"/>
      <c r="C588" s="22"/>
      <c r="D588" s="22"/>
      <c r="E588" s="22"/>
      <c r="F588" s="22"/>
      <c r="G588" s="22"/>
      <c r="H588" s="22"/>
      <c r="I588" s="22"/>
      <c r="J588" s="22"/>
      <c r="K588" s="22"/>
      <c r="L588" s="22"/>
      <c r="M588" s="22"/>
      <c r="N588" s="22"/>
      <c r="O588" s="22"/>
    </row>
    <row r="589" spans="1:15" x14ac:dyDescent="0.25">
      <c r="A589" s="21"/>
      <c r="B589" s="22"/>
      <c r="C589" s="22"/>
      <c r="D589" s="22"/>
      <c r="E589" s="22"/>
      <c r="F589" s="22"/>
      <c r="G589" s="22"/>
      <c r="H589" s="22"/>
      <c r="I589" s="22"/>
      <c r="J589" s="22"/>
      <c r="K589" s="22"/>
      <c r="L589" s="22"/>
      <c r="M589" s="22"/>
      <c r="N589" s="22"/>
      <c r="O589" s="22"/>
    </row>
    <row r="590" spans="1:15" x14ac:dyDescent="0.25">
      <c r="A590" s="23"/>
      <c r="B590" s="24"/>
      <c r="C590" s="24"/>
      <c r="D590" s="24"/>
      <c r="E590" s="24"/>
      <c r="F590" s="24"/>
      <c r="G590" s="24"/>
      <c r="H590" s="24"/>
      <c r="I590" s="24"/>
      <c r="J590" s="24"/>
      <c r="K590" s="24"/>
      <c r="L590" s="24"/>
      <c r="M590" s="24"/>
      <c r="N590" s="24"/>
      <c r="O590" s="24"/>
    </row>
    <row r="591" spans="1:15" x14ac:dyDescent="0.25">
      <c r="A591" s="25"/>
      <c r="B591" s="26"/>
      <c r="C591" s="26"/>
      <c r="D591" s="26"/>
      <c r="E591" s="26"/>
      <c r="F591" s="26"/>
      <c r="G591" s="26"/>
      <c r="H591" s="26"/>
      <c r="I591" s="26"/>
      <c r="J591" s="26"/>
      <c r="K591" s="26"/>
      <c r="L591" s="26"/>
      <c r="M591" s="26"/>
      <c r="N591" s="26"/>
      <c r="O591" s="26"/>
    </row>
    <row r="592" spans="1:15" x14ac:dyDescent="0.25">
      <c r="A592" s="23"/>
      <c r="B592" s="26"/>
      <c r="C592" s="26"/>
      <c r="D592" s="26"/>
      <c r="E592" s="26"/>
      <c r="F592" s="26"/>
      <c r="G592" s="26"/>
      <c r="H592" s="26"/>
      <c r="I592" s="26"/>
      <c r="J592" s="26"/>
      <c r="K592" s="26"/>
      <c r="L592" s="26"/>
      <c r="M592" s="26"/>
      <c r="N592" s="26"/>
      <c r="O592" s="26"/>
    </row>
    <row r="593" spans="1:15" x14ac:dyDescent="0.25">
      <c r="A593" s="2"/>
      <c r="B593" s="8"/>
      <c r="C593" s="8"/>
      <c r="D593" s="8"/>
      <c r="E593" s="8"/>
      <c r="F593" s="8"/>
      <c r="G593" s="8"/>
      <c r="H593" s="8"/>
      <c r="I593" s="8"/>
      <c r="J593" s="8"/>
      <c r="K593" s="8"/>
      <c r="L593" s="8"/>
      <c r="M593" s="8"/>
      <c r="N593" s="8"/>
      <c r="O593" s="8"/>
    </row>
    <row r="594" spans="1:15" x14ac:dyDescent="0.25">
      <c r="A594" s="2"/>
      <c r="B594" s="8"/>
      <c r="C594" s="8"/>
      <c r="D594" s="8"/>
      <c r="E594" s="8"/>
      <c r="F594" s="8"/>
      <c r="G594" s="8"/>
      <c r="H594" s="8"/>
      <c r="I594" s="8"/>
      <c r="J594" s="2"/>
      <c r="K594" s="2"/>
      <c r="L594" s="8"/>
      <c r="M594" s="2"/>
      <c r="N594" s="2"/>
      <c r="O594" s="2"/>
    </row>
    <row r="595" spans="1:15" x14ac:dyDescent="0.25">
      <c r="A595" s="2"/>
      <c r="B595" s="8"/>
      <c r="C595" s="8"/>
      <c r="D595" s="8"/>
      <c r="E595" s="8"/>
      <c r="F595" s="8"/>
      <c r="G595" s="8"/>
      <c r="H595" s="8"/>
      <c r="I595" s="8"/>
      <c r="J595" s="8"/>
      <c r="K595" s="8"/>
      <c r="L595" s="8"/>
      <c r="M595" s="8"/>
      <c r="N595" s="8"/>
      <c r="O595" s="8"/>
    </row>
    <row r="596" spans="1:15" x14ac:dyDescent="0.2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</row>
    <row r="597" spans="1:15" x14ac:dyDescent="0.25">
      <c r="A597" s="12"/>
      <c r="B597" s="17"/>
      <c r="C597" s="8"/>
      <c r="D597" s="2"/>
      <c r="E597" s="8"/>
      <c r="F597" s="2"/>
      <c r="G597" s="8"/>
      <c r="H597" s="2"/>
      <c r="I597" s="2"/>
      <c r="J597" s="2"/>
      <c r="K597" s="2"/>
      <c r="L597" s="2"/>
      <c r="M597" s="2"/>
      <c r="N597" s="2"/>
      <c r="O597" s="2"/>
    </row>
    <row r="598" spans="1:15" x14ac:dyDescent="0.25">
      <c r="A598" s="12"/>
      <c r="B598" s="17"/>
      <c r="C598" s="8"/>
      <c r="D598" s="2"/>
      <c r="E598" s="8"/>
      <c r="F598" s="2"/>
      <c r="G598" s="8"/>
      <c r="H598" s="2"/>
      <c r="I598" s="2"/>
      <c r="J598" s="2"/>
      <c r="K598" s="2"/>
      <c r="L598" s="2"/>
      <c r="M598" s="2"/>
      <c r="N598" s="2"/>
      <c r="O598" s="2"/>
    </row>
    <row r="599" spans="1:15" x14ac:dyDescent="0.25">
      <c r="A599" s="12"/>
      <c r="B599" s="17"/>
      <c r="C599" s="8"/>
      <c r="D599" s="2"/>
      <c r="E599" s="8"/>
      <c r="F599" s="2"/>
      <c r="G599" s="8"/>
      <c r="H599" s="2"/>
      <c r="I599" s="8"/>
      <c r="J599" s="8"/>
      <c r="K599" s="2"/>
      <c r="L599" s="2"/>
      <c r="M599" s="2"/>
      <c r="N599" s="2"/>
      <c r="O599" s="2"/>
    </row>
    <row r="600" spans="1:15" x14ac:dyDescent="0.25">
      <c r="A600" s="12"/>
      <c r="B600" s="17"/>
      <c r="C600" s="8"/>
      <c r="D600" s="2"/>
      <c r="E600" s="8"/>
      <c r="F600" s="2"/>
      <c r="G600" s="8"/>
      <c r="H600" s="2"/>
      <c r="I600" s="2"/>
      <c r="J600" s="2"/>
      <c r="K600" s="2"/>
      <c r="L600" s="2"/>
      <c r="M600" s="2"/>
      <c r="N600" s="2"/>
      <c r="O600" s="2"/>
    </row>
    <row r="601" spans="1:15" x14ac:dyDescent="0.25">
      <c r="A601" s="2"/>
      <c r="B601" s="9"/>
      <c r="C601" s="18"/>
      <c r="D601" s="2"/>
      <c r="E601" s="8"/>
      <c r="F601" s="2"/>
      <c r="G601" s="8"/>
      <c r="H601" s="2"/>
      <c r="I601" s="2"/>
      <c r="J601" s="2"/>
      <c r="K601" s="2"/>
      <c r="L601" s="2"/>
      <c r="M601" s="2"/>
      <c r="N601" s="2"/>
      <c r="O601" s="2"/>
    </row>
    <row r="602" spans="1:15" x14ac:dyDescent="0.25">
      <c r="A602" s="2"/>
      <c r="B602" s="17"/>
      <c r="C602" s="12"/>
      <c r="D602" s="2"/>
      <c r="E602" s="12"/>
      <c r="F602" s="2"/>
      <c r="G602" s="8"/>
      <c r="H602" s="2"/>
      <c r="I602" s="2"/>
      <c r="J602" s="2"/>
      <c r="K602" s="2"/>
      <c r="L602" s="2"/>
      <c r="M602" s="2"/>
      <c r="N602" s="2"/>
      <c r="O602" s="2"/>
    </row>
    <row r="603" spans="1:15" x14ac:dyDescent="0.25">
      <c r="A603" s="2"/>
      <c r="B603" s="2"/>
      <c r="C603" s="8"/>
      <c r="D603" s="2"/>
      <c r="E603" s="8"/>
      <c r="F603" s="2"/>
      <c r="G603" s="8"/>
      <c r="H603" s="2"/>
      <c r="I603" s="2"/>
      <c r="J603" s="2"/>
      <c r="K603" s="2"/>
      <c r="L603" s="2"/>
      <c r="M603" s="2"/>
      <c r="N603" s="2"/>
      <c r="O603" s="2"/>
    </row>
    <row r="604" spans="1:15" x14ac:dyDescent="0.25">
      <c r="A604" s="2"/>
      <c r="B604" s="2"/>
      <c r="C604" s="8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</row>
    <row r="605" spans="1:15" x14ac:dyDescent="0.25">
      <c r="A605" s="2"/>
      <c r="B605" s="2"/>
      <c r="C605" s="8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</row>
    <row r="606" spans="1:15" x14ac:dyDescent="0.2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</row>
    <row r="607" spans="1:15" x14ac:dyDescent="0.25">
      <c r="D607" s="13"/>
    </row>
    <row r="608" spans="1:15" x14ac:dyDescent="0.25">
      <c r="C608" s="14"/>
      <c r="D608" s="627"/>
      <c r="E608" s="627"/>
      <c r="F608" s="627"/>
      <c r="G608" s="627"/>
      <c r="H608" s="627"/>
      <c r="I608" s="627"/>
      <c r="J608" s="627"/>
      <c r="K608" s="627"/>
      <c r="L608" s="627"/>
      <c r="M608" s="627"/>
    </row>
    <row r="609" spans="4:13" x14ac:dyDescent="0.25">
      <c r="D609" s="627"/>
      <c r="E609" s="627"/>
      <c r="F609" s="627"/>
      <c r="G609" s="627"/>
      <c r="H609" s="627"/>
      <c r="I609" s="627"/>
      <c r="J609" s="627"/>
      <c r="K609" s="627"/>
      <c r="L609" s="627"/>
      <c r="M609" s="627"/>
    </row>
    <row r="610" spans="4:13" x14ac:dyDescent="0.25">
      <c r="D610" s="627"/>
      <c r="E610" s="627"/>
      <c r="F610" s="627"/>
      <c r="G610" s="627"/>
      <c r="H610" s="627"/>
      <c r="I610" s="627"/>
      <c r="J610" s="627"/>
      <c r="K610" s="627"/>
      <c r="L610" s="627"/>
      <c r="M610" s="627"/>
    </row>
  </sheetData>
  <mergeCells count="594">
    <mergeCell ref="A389:O389"/>
    <mergeCell ref="A310:O310"/>
    <mergeCell ref="A323:M323"/>
    <mergeCell ref="A324:A325"/>
    <mergeCell ref="B324:E324"/>
    <mergeCell ref="F324:F325"/>
    <mergeCell ref="G324:G325"/>
    <mergeCell ref="H324:L324"/>
    <mergeCell ref="M324:M325"/>
    <mergeCell ref="A312:A313"/>
    <mergeCell ref="B312:E312"/>
    <mergeCell ref="F312:F313"/>
    <mergeCell ref="G312:G313"/>
    <mergeCell ref="H312:L312"/>
    <mergeCell ref="M312:M313"/>
    <mergeCell ref="M332:M333"/>
    <mergeCell ref="A336:K336"/>
    <mergeCell ref="A337:A338"/>
    <mergeCell ref="B337:E337"/>
    <mergeCell ref="F337:F338"/>
    <mergeCell ref="G337:G338"/>
    <mergeCell ref="H337:L337"/>
    <mergeCell ref="M337:M338"/>
    <mergeCell ref="A331:K331"/>
    <mergeCell ref="B270:E270"/>
    <mergeCell ref="F270:F271"/>
    <mergeCell ref="G270:G271"/>
    <mergeCell ref="H270:L270"/>
    <mergeCell ref="M270:M271"/>
    <mergeCell ref="A317:M317"/>
    <mergeCell ref="A318:A319"/>
    <mergeCell ref="B318:E318"/>
    <mergeCell ref="F318:F319"/>
    <mergeCell ref="G318:G319"/>
    <mergeCell ref="H318:L318"/>
    <mergeCell ref="M318:M319"/>
    <mergeCell ref="M280:M281"/>
    <mergeCell ref="A288:K288"/>
    <mergeCell ref="A289:A290"/>
    <mergeCell ref="B289:E289"/>
    <mergeCell ref="F289:F290"/>
    <mergeCell ref="G289:G290"/>
    <mergeCell ref="H289:L289"/>
    <mergeCell ref="M289:M290"/>
    <mergeCell ref="A279:K279"/>
    <mergeCell ref="A316:O316"/>
    <mergeCell ref="A311:O311"/>
    <mergeCell ref="B280:E280"/>
    <mergeCell ref="A7:O7"/>
    <mergeCell ref="A163:O163"/>
    <mergeCell ref="A164:A165"/>
    <mergeCell ref="B164:E164"/>
    <mergeCell ref="F164:F165"/>
    <mergeCell ref="G164:G165"/>
    <mergeCell ref="H164:L164"/>
    <mergeCell ref="M164:M165"/>
    <mergeCell ref="A144:O144"/>
    <mergeCell ref="A145:A146"/>
    <mergeCell ref="B145:E145"/>
    <mergeCell ref="F145:F146"/>
    <mergeCell ref="G145:G146"/>
    <mergeCell ref="H145:L145"/>
    <mergeCell ref="M145:M146"/>
    <mergeCell ref="A149:O149"/>
    <mergeCell ref="M25:M26"/>
    <mergeCell ref="A31:J31"/>
    <mergeCell ref="A32:A33"/>
    <mergeCell ref="B32:E32"/>
    <mergeCell ref="F32:F33"/>
    <mergeCell ref="H32:L32"/>
    <mergeCell ref="M32:M33"/>
    <mergeCell ref="G32:G33"/>
    <mergeCell ref="D609:M609"/>
    <mergeCell ref="D610:M610"/>
    <mergeCell ref="A8:K8"/>
    <mergeCell ref="A9:A10"/>
    <mergeCell ref="B9:E9"/>
    <mergeCell ref="F9:F10"/>
    <mergeCell ref="G9:G10"/>
    <mergeCell ref="H9:L9"/>
    <mergeCell ref="A24:K24"/>
    <mergeCell ref="A25:A26"/>
    <mergeCell ref="B25:E25"/>
    <mergeCell ref="F25:F26"/>
    <mergeCell ref="G25:G26"/>
    <mergeCell ref="H25:L25"/>
    <mergeCell ref="M9:M10"/>
    <mergeCell ref="A16:K16"/>
    <mergeCell ref="A17:A18"/>
    <mergeCell ref="B17:E17"/>
    <mergeCell ref="F17:F18"/>
    <mergeCell ref="G17:G18"/>
    <mergeCell ref="H17:L17"/>
    <mergeCell ref="M17:M18"/>
    <mergeCell ref="A38:K38"/>
    <mergeCell ref="A220:O220"/>
    <mergeCell ref="D608:M608"/>
    <mergeCell ref="A558:O558"/>
    <mergeCell ref="A519:O519"/>
    <mergeCell ref="A436:O436"/>
    <mergeCell ref="A427:O427"/>
    <mergeCell ref="A419:O419"/>
    <mergeCell ref="A410:O410"/>
    <mergeCell ref="A412:E412"/>
    <mergeCell ref="A413:A414"/>
    <mergeCell ref="B413:E413"/>
    <mergeCell ref="F413:F414"/>
    <mergeCell ref="G413:G414"/>
    <mergeCell ref="H413:L413"/>
    <mergeCell ref="M413:M414"/>
    <mergeCell ref="M446:M447"/>
    <mergeCell ref="A437:J437"/>
    <mergeCell ref="A438:A439"/>
    <mergeCell ref="B438:E438"/>
    <mergeCell ref="F438:F439"/>
    <mergeCell ref="G438:G439"/>
    <mergeCell ref="H438:L438"/>
    <mergeCell ref="M438:M439"/>
    <mergeCell ref="A444:O444"/>
    <mergeCell ref="A443:O443"/>
    <mergeCell ref="A230:O230"/>
    <mergeCell ref="A231:O231"/>
    <mergeCell ref="A51:A52"/>
    <mergeCell ref="B51:E51"/>
    <mergeCell ref="F51:F52"/>
    <mergeCell ref="G51:G52"/>
    <mergeCell ref="H51:L51"/>
    <mergeCell ref="M51:M52"/>
    <mergeCell ref="M60:M61"/>
    <mergeCell ref="A65:K65"/>
    <mergeCell ref="A66:A67"/>
    <mergeCell ref="B66:E66"/>
    <mergeCell ref="F66:F67"/>
    <mergeCell ref="G66:G67"/>
    <mergeCell ref="H66:L66"/>
    <mergeCell ref="M66:M67"/>
    <mergeCell ref="A59:K59"/>
    <mergeCell ref="A60:A61"/>
    <mergeCell ref="B60:E60"/>
    <mergeCell ref="F60:F61"/>
    <mergeCell ref="M78:M79"/>
    <mergeCell ref="A71:K71"/>
    <mergeCell ref="A72:A73"/>
    <mergeCell ref="B72:E72"/>
    <mergeCell ref="A269:K269"/>
    <mergeCell ref="A270:A271"/>
    <mergeCell ref="M39:M40"/>
    <mergeCell ref="A44:K44"/>
    <mergeCell ref="A45:A46"/>
    <mergeCell ref="B45:E45"/>
    <mergeCell ref="F45:F46"/>
    <mergeCell ref="G45:G46"/>
    <mergeCell ref="H45:L45"/>
    <mergeCell ref="M45:M46"/>
    <mergeCell ref="A39:A40"/>
    <mergeCell ref="B39:E39"/>
    <mergeCell ref="F39:F40"/>
    <mergeCell ref="G39:G40"/>
    <mergeCell ref="H39:L39"/>
    <mergeCell ref="G60:G61"/>
    <mergeCell ref="H60:L60"/>
    <mergeCell ref="M72:M73"/>
    <mergeCell ref="A77:K77"/>
    <mergeCell ref="A78:A79"/>
    <mergeCell ref="B78:E78"/>
    <mergeCell ref="F78:F79"/>
    <mergeCell ref="G78:G79"/>
    <mergeCell ref="H78:L78"/>
    <mergeCell ref="F72:F73"/>
    <mergeCell ref="G72:G73"/>
    <mergeCell ref="H72:L72"/>
    <mergeCell ref="M86:M87"/>
    <mergeCell ref="A96:K96"/>
    <mergeCell ref="A97:A98"/>
    <mergeCell ref="B97:E97"/>
    <mergeCell ref="F97:F98"/>
    <mergeCell ref="G97:G98"/>
    <mergeCell ref="H97:L97"/>
    <mergeCell ref="M97:M98"/>
    <mergeCell ref="A85:K85"/>
    <mergeCell ref="A86:A87"/>
    <mergeCell ref="B86:E86"/>
    <mergeCell ref="F86:F87"/>
    <mergeCell ref="G86:G87"/>
    <mergeCell ref="H86:L86"/>
    <mergeCell ref="M103:M104"/>
    <mergeCell ref="A108:K108"/>
    <mergeCell ref="A109:A110"/>
    <mergeCell ref="B109:E109"/>
    <mergeCell ref="F109:F110"/>
    <mergeCell ref="G109:G110"/>
    <mergeCell ref="H109:L109"/>
    <mergeCell ref="M109:M110"/>
    <mergeCell ref="A102:K102"/>
    <mergeCell ref="A103:A104"/>
    <mergeCell ref="B103:E103"/>
    <mergeCell ref="F103:F104"/>
    <mergeCell ref="G103:G104"/>
    <mergeCell ref="H103:L103"/>
    <mergeCell ref="M115:M116"/>
    <mergeCell ref="A120:K120"/>
    <mergeCell ref="A121:A122"/>
    <mergeCell ref="B121:E121"/>
    <mergeCell ref="F121:F122"/>
    <mergeCell ref="G121:G122"/>
    <mergeCell ref="H121:L121"/>
    <mergeCell ref="M121:M122"/>
    <mergeCell ref="A114:K114"/>
    <mergeCell ref="A115:A116"/>
    <mergeCell ref="B115:E115"/>
    <mergeCell ref="F115:F116"/>
    <mergeCell ref="G115:G116"/>
    <mergeCell ref="H115:L115"/>
    <mergeCell ref="M127:M128"/>
    <mergeCell ref="A132:E132"/>
    <mergeCell ref="A133:A134"/>
    <mergeCell ref="B133:E133"/>
    <mergeCell ref="F133:F134"/>
    <mergeCell ref="G133:G134"/>
    <mergeCell ref="H133:L133"/>
    <mergeCell ref="M133:M134"/>
    <mergeCell ref="A126:E126"/>
    <mergeCell ref="A127:A128"/>
    <mergeCell ref="B127:E127"/>
    <mergeCell ref="F127:F128"/>
    <mergeCell ref="G127:G128"/>
    <mergeCell ref="H127:L127"/>
    <mergeCell ref="M139:M140"/>
    <mergeCell ref="A150:N150"/>
    <mergeCell ref="A151:A152"/>
    <mergeCell ref="B151:E151"/>
    <mergeCell ref="F151:F152"/>
    <mergeCell ref="G151:G152"/>
    <mergeCell ref="H151:L151"/>
    <mergeCell ref="M151:M152"/>
    <mergeCell ref="A138:E138"/>
    <mergeCell ref="A139:A140"/>
    <mergeCell ref="B139:E139"/>
    <mergeCell ref="F139:F140"/>
    <mergeCell ref="G139:G140"/>
    <mergeCell ref="H139:L139"/>
    <mergeCell ref="A170:A171"/>
    <mergeCell ref="B170:E170"/>
    <mergeCell ref="F170:F171"/>
    <mergeCell ref="G170:G171"/>
    <mergeCell ref="H170:L170"/>
    <mergeCell ref="M170:M171"/>
    <mergeCell ref="A157:N157"/>
    <mergeCell ref="A158:A159"/>
    <mergeCell ref="B158:E158"/>
    <mergeCell ref="F158:F159"/>
    <mergeCell ref="G158:G159"/>
    <mergeCell ref="H158:L158"/>
    <mergeCell ref="M158:M159"/>
    <mergeCell ref="A168:O168"/>
    <mergeCell ref="A188:A189"/>
    <mergeCell ref="B188:E188"/>
    <mergeCell ref="F188:F189"/>
    <mergeCell ref="G188:G189"/>
    <mergeCell ref="H188:L188"/>
    <mergeCell ref="M188:M189"/>
    <mergeCell ref="A177:E177"/>
    <mergeCell ref="A178:A179"/>
    <mergeCell ref="B178:E178"/>
    <mergeCell ref="F178:F179"/>
    <mergeCell ref="G178:G179"/>
    <mergeCell ref="H178:L178"/>
    <mergeCell ref="M178:M179"/>
    <mergeCell ref="M195:M196"/>
    <mergeCell ref="A201:E201"/>
    <mergeCell ref="A202:A203"/>
    <mergeCell ref="B202:E202"/>
    <mergeCell ref="F202:F203"/>
    <mergeCell ref="G202:G203"/>
    <mergeCell ref="H202:L202"/>
    <mergeCell ref="M202:M203"/>
    <mergeCell ref="A194:K194"/>
    <mergeCell ref="A195:A196"/>
    <mergeCell ref="B195:E195"/>
    <mergeCell ref="F195:F196"/>
    <mergeCell ref="G195:G196"/>
    <mergeCell ref="H195:L195"/>
    <mergeCell ref="M209:M210"/>
    <mergeCell ref="A214:K214"/>
    <mergeCell ref="A215:A216"/>
    <mergeCell ref="B215:E215"/>
    <mergeCell ref="F215:F216"/>
    <mergeCell ref="G215:G216"/>
    <mergeCell ref="H215:L215"/>
    <mergeCell ref="M215:M216"/>
    <mergeCell ref="A208:K208"/>
    <mergeCell ref="A209:A210"/>
    <mergeCell ref="B209:E209"/>
    <mergeCell ref="F209:F210"/>
    <mergeCell ref="G209:G210"/>
    <mergeCell ref="H209:L209"/>
    <mergeCell ref="A225:O225"/>
    <mergeCell ref="A226:A227"/>
    <mergeCell ref="B226:E226"/>
    <mergeCell ref="F226:F227"/>
    <mergeCell ref="G226:G227"/>
    <mergeCell ref="H226:L226"/>
    <mergeCell ref="M226:M227"/>
    <mergeCell ref="A221:A222"/>
    <mergeCell ref="B221:E221"/>
    <mergeCell ref="F221:F222"/>
    <mergeCell ref="G221:G222"/>
    <mergeCell ref="H221:L221"/>
    <mergeCell ref="M221:M222"/>
    <mergeCell ref="A239:K239"/>
    <mergeCell ref="A240:A241"/>
    <mergeCell ref="B240:E240"/>
    <mergeCell ref="F240:F241"/>
    <mergeCell ref="G240:G241"/>
    <mergeCell ref="H240:L240"/>
    <mergeCell ref="M240:M241"/>
    <mergeCell ref="A233:O233"/>
    <mergeCell ref="A234:A235"/>
    <mergeCell ref="B234:E234"/>
    <mergeCell ref="F234:F235"/>
    <mergeCell ref="G234:G235"/>
    <mergeCell ref="H234:L234"/>
    <mergeCell ref="M234:M235"/>
    <mergeCell ref="M250:M251"/>
    <mergeCell ref="A259:K259"/>
    <mergeCell ref="A260:A261"/>
    <mergeCell ref="B260:E260"/>
    <mergeCell ref="F260:F261"/>
    <mergeCell ref="G260:G261"/>
    <mergeCell ref="H260:L260"/>
    <mergeCell ref="M260:M261"/>
    <mergeCell ref="A249:K249"/>
    <mergeCell ref="A250:A251"/>
    <mergeCell ref="B250:E250"/>
    <mergeCell ref="F250:F251"/>
    <mergeCell ref="G250:G251"/>
    <mergeCell ref="H250:L250"/>
    <mergeCell ref="F280:F281"/>
    <mergeCell ref="G280:G281"/>
    <mergeCell ref="H280:L280"/>
    <mergeCell ref="M298:M299"/>
    <mergeCell ref="A303:K303"/>
    <mergeCell ref="A304:A305"/>
    <mergeCell ref="B304:E304"/>
    <mergeCell ref="F304:F305"/>
    <mergeCell ref="G304:G305"/>
    <mergeCell ref="H304:L304"/>
    <mergeCell ref="M304:M305"/>
    <mergeCell ref="A297:K297"/>
    <mergeCell ref="A298:A299"/>
    <mergeCell ref="B298:E298"/>
    <mergeCell ref="F298:F299"/>
    <mergeCell ref="G298:G299"/>
    <mergeCell ref="H298:L298"/>
    <mergeCell ref="A280:A281"/>
    <mergeCell ref="A332:A333"/>
    <mergeCell ref="B332:E332"/>
    <mergeCell ref="F332:F333"/>
    <mergeCell ref="G332:G333"/>
    <mergeCell ref="H332:L332"/>
    <mergeCell ref="M343:M344"/>
    <mergeCell ref="A358:K358"/>
    <mergeCell ref="A359:A360"/>
    <mergeCell ref="B359:E359"/>
    <mergeCell ref="F359:F360"/>
    <mergeCell ref="G359:G360"/>
    <mergeCell ref="H359:L359"/>
    <mergeCell ref="M359:M360"/>
    <mergeCell ref="A342:K342"/>
    <mergeCell ref="A343:A344"/>
    <mergeCell ref="B343:E343"/>
    <mergeCell ref="F343:F344"/>
    <mergeCell ref="G343:G344"/>
    <mergeCell ref="H343:L343"/>
    <mergeCell ref="A351:K351"/>
    <mergeCell ref="A352:A353"/>
    <mergeCell ref="B352:E352"/>
    <mergeCell ref="F352:F353"/>
    <mergeCell ref="G352:G353"/>
    <mergeCell ref="H352:L352"/>
    <mergeCell ref="M352:M353"/>
    <mergeCell ref="A364:E364"/>
    <mergeCell ref="A365:A366"/>
    <mergeCell ref="B365:E365"/>
    <mergeCell ref="F365:F366"/>
    <mergeCell ref="G365:G366"/>
    <mergeCell ref="H365:L365"/>
    <mergeCell ref="A370:F370"/>
    <mergeCell ref="M385:M386"/>
    <mergeCell ref="M365:M366"/>
    <mergeCell ref="A377:A378"/>
    <mergeCell ref="B377:E377"/>
    <mergeCell ref="F377:F378"/>
    <mergeCell ref="G377:G378"/>
    <mergeCell ref="H377:L377"/>
    <mergeCell ref="M377:M378"/>
    <mergeCell ref="M371:M372"/>
    <mergeCell ref="A376:J376"/>
    <mergeCell ref="A383:O383"/>
    <mergeCell ref="A371:A372"/>
    <mergeCell ref="B371:E371"/>
    <mergeCell ref="F371:F372"/>
    <mergeCell ref="G371:G372"/>
    <mergeCell ref="H371:L371"/>
    <mergeCell ref="A384:E384"/>
    <mergeCell ref="A385:A386"/>
    <mergeCell ref="B385:E385"/>
    <mergeCell ref="F385:F386"/>
    <mergeCell ref="G385:G386"/>
    <mergeCell ref="H385:L385"/>
    <mergeCell ref="A391:A392"/>
    <mergeCell ref="B391:E391"/>
    <mergeCell ref="F391:F392"/>
    <mergeCell ref="G391:G392"/>
    <mergeCell ref="H391:L391"/>
    <mergeCell ref="M391:M392"/>
    <mergeCell ref="A390:M390"/>
    <mergeCell ref="A398:O398"/>
    <mergeCell ref="A399:E399"/>
    <mergeCell ref="A400:A401"/>
    <mergeCell ref="B400:E400"/>
    <mergeCell ref="F400:F401"/>
    <mergeCell ref="G400:G401"/>
    <mergeCell ref="H400:L400"/>
    <mergeCell ref="M400:M401"/>
    <mergeCell ref="A429:J429"/>
    <mergeCell ref="A430:A431"/>
    <mergeCell ref="B430:E430"/>
    <mergeCell ref="F430:F431"/>
    <mergeCell ref="G430:G431"/>
    <mergeCell ref="H430:L430"/>
    <mergeCell ref="M430:M431"/>
    <mergeCell ref="A421:I421"/>
    <mergeCell ref="A422:A423"/>
    <mergeCell ref="B422:E422"/>
    <mergeCell ref="F422:F423"/>
    <mergeCell ref="G422:G423"/>
    <mergeCell ref="H422:L422"/>
    <mergeCell ref="M422:M423"/>
    <mergeCell ref="A451:J451"/>
    <mergeCell ref="A452:A453"/>
    <mergeCell ref="B452:E452"/>
    <mergeCell ref="F452:F453"/>
    <mergeCell ref="G452:G453"/>
    <mergeCell ref="H452:L452"/>
    <mergeCell ref="A445:J445"/>
    <mergeCell ref="A446:A447"/>
    <mergeCell ref="B446:E446"/>
    <mergeCell ref="F446:F447"/>
    <mergeCell ref="G446:G447"/>
    <mergeCell ref="H446:L446"/>
    <mergeCell ref="A468:O468"/>
    <mergeCell ref="A474:O474"/>
    <mergeCell ref="M452:M453"/>
    <mergeCell ref="A457:J457"/>
    <mergeCell ref="A458:A459"/>
    <mergeCell ref="B458:E458"/>
    <mergeCell ref="F458:F459"/>
    <mergeCell ref="G458:G459"/>
    <mergeCell ref="H458:L458"/>
    <mergeCell ref="M458:M459"/>
    <mergeCell ref="A463:J463"/>
    <mergeCell ref="A464:A465"/>
    <mergeCell ref="B464:E464"/>
    <mergeCell ref="F464:F465"/>
    <mergeCell ref="G464:G465"/>
    <mergeCell ref="H464:L464"/>
    <mergeCell ref="M464:M465"/>
    <mergeCell ref="A470:A471"/>
    <mergeCell ref="B470:E470"/>
    <mergeCell ref="F470:F471"/>
    <mergeCell ref="G470:G471"/>
    <mergeCell ref="H470:L470"/>
    <mergeCell ref="M470:M471"/>
    <mergeCell ref="B476:E476"/>
    <mergeCell ref="F476:F477"/>
    <mergeCell ref="A469:O469"/>
    <mergeCell ref="A521:J521"/>
    <mergeCell ref="A522:A523"/>
    <mergeCell ref="B522:E522"/>
    <mergeCell ref="F522:F523"/>
    <mergeCell ref="G522:G523"/>
    <mergeCell ref="H522:L522"/>
    <mergeCell ref="M522:M523"/>
    <mergeCell ref="A481:E481"/>
    <mergeCell ref="A482:A483"/>
    <mergeCell ref="B482:E482"/>
    <mergeCell ref="F482:F483"/>
    <mergeCell ref="G482:G483"/>
    <mergeCell ref="H482:L482"/>
    <mergeCell ref="A487:O487"/>
    <mergeCell ref="F504:F505"/>
    <mergeCell ref="G504:G505"/>
    <mergeCell ref="H504:L504"/>
    <mergeCell ref="M504:M505"/>
    <mergeCell ref="A528:O528"/>
    <mergeCell ref="G476:G477"/>
    <mergeCell ref="H476:L476"/>
    <mergeCell ref="M476:M477"/>
    <mergeCell ref="A560:A561"/>
    <mergeCell ref="B560:E560"/>
    <mergeCell ref="F560:F561"/>
    <mergeCell ref="G560:G561"/>
    <mergeCell ref="H560:L560"/>
    <mergeCell ref="M560:M561"/>
    <mergeCell ref="A530:A531"/>
    <mergeCell ref="B530:E530"/>
    <mergeCell ref="F530:F531"/>
    <mergeCell ref="G530:G531"/>
    <mergeCell ref="H530:L530"/>
    <mergeCell ref="M530:M531"/>
    <mergeCell ref="A546:O546"/>
    <mergeCell ref="A548:A549"/>
    <mergeCell ref="B548:E548"/>
    <mergeCell ref="F548:F549"/>
    <mergeCell ref="G548:G549"/>
    <mergeCell ref="H548:L548"/>
    <mergeCell ref="M548:M549"/>
    <mergeCell ref="A552:O552"/>
    <mergeCell ref="A584:A585"/>
    <mergeCell ref="B584:E584"/>
    <mergeCell ref="F584:F585"/>
    <mergeCell ref="G584:G585"/>
    <mergeCell ref="H584:L584"/>
    <mergeCell ref="M584:M585"/>
    <mergeCell ref="A578:C578"/>
    <mergeCell ref="E572:O572"/>
    <mergeCell ref="E573:O573"/>
    <mergeCell ref="E574:O574"/>
    <mergeCell ref="E575:O575"/>
    <mergeCell ref="B576:D576"/>
    <mergeCell ref="A2:O2"/>
    <mergeCell ref="B3:N3"/>
    <mergeCell ref="B4:N4"/>
    <mergeCell ref="A5:O5"/>
    <mergeCell ref="A50:O50"/>
    <mergeCell ref="A187:O187"/>
    <mergeCell ref="A501:O501"/>
    <mergeCell ref="A442:O442"/>
    <mergeCell ref="A6:O6"/>
    <mergeCell ref="A174:O174"/>
    <mergeCell ref="A175:O175"/>
    <mergeCell ref="A176:O176"/>
    <mergeCell ref="A185:O185"/>
    <mergeCell ref="A186:O186"/>
    <mergeCell ref="A495:A496"/>
    <mergeCell ref="B495:E495"/>
    <mergeCell ref="F495:F496"/>
    <mergeCell ref="G495:G496"/>
    <mergeCell ref="H495:L495"/>
    <mergeCell ref="M495:M496"/>
    <mergeCell ref="M482:M483"/>
    <mergeCell ref="A488:J488"/>
    <mergeCell ref="A475:E475"/>
    <mergeCell ref="A476:A477"/>
    <mergeCell ref="A554:A555"/>
    <mergeCell ref="B554:E554"/>
    <mergeCell ref="F554:F555"/>
    <mergeCell ref="G554:G555"/>
    <mergeCell ref="H554:L554"/>
    <mergeCell ref="M554:M555"/>
    <mergeCell ref="A493:O493"/>
    <mergeCell ref="A489:A490"/>
    <mergeCell ref="B489:E489"/>
    <mergeCell ref="F489:F490"/>
    <mergeCell ref="G489:G490"/>
    <mergeCell ref="H489:L489"/>
    <mergeCell ref="M489:M490"/>
    <mergeCell ref="A512:O512"/>
    <mergeCell ref="A514:A515"/>
    <mergeCell ref="B514:E514"/>
    <mergeCell ref="F514:F515"/>
    <mergeCell ref="G514:G515"/>
    <mergeCell ref="H514:L514"/>
    <mergeCell ref="M514:M515"/>
    <mergeCell ref="A502:J502"/>
    <mergeCell ref="A503:E503"/>
    <mergeCell ref="A504:A505"/>
    <mergeCell ref="B504:E504"/>
    <mergeCell ref="A540:O540"/>
    <mergeCell ref="A542:A543"/>
    <mergeCell ref="B542:E542"/>
    <mergeCell ref="F542:F543"/>
    <mergeCell ref="G542:G543"/>
    <mergeCell ref="H542:L542"/>
    <mergeCell ref="M542:M543"/>
    <mergeCell ref="A534:O534"/>
    <mergeCell ref="A535:E535"/>
    <mergeCell ref="A536:A537"/>
    <mergeCell ref="B536:E536"/>
    <mergeCell ref="F536:F537"/>
    <mergeCell ref="G536:G537"/>
    <mergeCell ref="H536:L536"/>
    <mergeCell ref="M536:M537"/>
  </mergeCells>
  <conditionalFormatting sqref="M584:M585 N522:N524 L522:L524 M522:M525 F513 L557:N557 D510 M504:M505 L513:N515 A499:A500 F494 L476:N477 L482:N483 L494:N496 L413:N414 A473:J473 M458:M459 B434:J434 M422:M423 M430:M431 M438:M439 M446:M447 M452:M453 P411:P413 L202:N203 P375:P377 P363:P365 N397 M332:M333 M337:M338 P341:P346 M359:N361 P350:P352 N365:N367 P383:P384 L43:N47 L359 L365:M366 M304:M305 P283:P285 M215:M216 P127:P129 N133:N134 P133:P135 L133:L134 N143 P139:P141 L139:N140 P120:P123 L119:N119 A107 F107 L193:N193 M99:N99 A57:J57 A64 F49 M68:N68 F43 A43 A37 L37:N37 M121:N123 P58 M39:M40 M32:M33 F30 M25:M26 A49 L55 N54 L59:N62 L66:N67 L72:N73 N74 L81:N82 L78:N79 L86:N87 M89:N91 L97:N98 L109:N110 L121:L122 M133:M135 N377:N379 L377:M378 L470:N471 L103:N105 P190:P194 P196:P200 N197 P202:P205 A70:A76 F70:F74 M111:N111 A337:A340 A280:A286 A298:A301 A289:A295 L51:N52 P180:P184 N411 A312:A315 L169:N171 F169 N148 A236 N399 N408:N409 A402:A404 L49:N49 F76 L107:N107 L113:N116 L125:N128 L382:N382 A330 A391:A396 A304:A309 A406:A407">
    <cfRule type="cellIs" dxfId="52" priority="82" stopIfTrue="1" operator="equal">
      <formula>0</formula>
    </cfRule>
  </conditionalFormatting>
  <conditionalFormatting sqref="D123:G123 D204:D205 F204:G205">
    <cfRule type="cellIs" dxfId="51" priority="81" operator="equal">
      <formula>0</formula>
    </cfRule>
  </conditionalFormatting>
  <conditionalFormatting sqref="L178:N179">
    <cfRule type="cellIs" dxfId="50" priority="79" stopIfTrue="1" operator="equal">
      <formula>0</formula>
    </cfRule>
  </conditionalFormatting>
  <conditionalFormatting sqref="L195:N196">
    <cfRule type="cellIs" dxfId="49" priority="76" stopIfTrue="1" operator="equal">
      <formula>0</formula>
    </cfRule>
  </conditionalFormatting>
  <conditionalFormatting sqref="M209:M210">
    <cfRule type="cellIs" dxfId="48" priority="75" stopIfTrue="1" operator="equal">
      <formula>0</formula>
    </cfRule>
  </conditionalFormatting>
  <conditionalFormatting sqref="F224 L221:N222 L224:N224">
    <cfRule type="cellIs" dxfId="47" priority="74" stopIfTrue="1" operator="equal">
      <formula>0</formula>
    </cfRule>
  </conditionalFormatting>
  <conditionalFormatting sqref="L188:N189">
    <cfRule type="cellIs" dxfId="46" priority="77" stopIfTrue="1" operator="equal">
      <formula>0</formula>
    </cfRule>
  </conditionalFormatting>
  <conditionalFormatting sqref="L226:N227">
    <cfRule type="cellIs" dxfId="45" priority="73" stopIfTrue="1" operator="equal">
      <formula>0</formula>
    </cfRule>
  </conditionalFormatting>
  <conditionalFormatting sqref="M298:M299">
    <cfRule type="cellIs" dxfId="44" priority="67" stopIfTrue="1" operator="equal">
      <formula>0</formula>
    </cfRule>
  </conditionalFormatting>
  <conditionalFormatting sqref="A240:A247 M240:M241">
    <cfRule type="cellIs" dxfId="43" priority="72" stopIfTrue="1" operator="equal">
      <formula>0</formula>
    </cfRule>
  </conditionalFormatting>
  <conditionalFormatting sqref="A250:A257 M250:M251">
    <cfRule type="cellIs" dxfId="42" priority="71" stopIfTrue="1" operator="equal">
      <formula>0</formula>
    </cfRule>
  </conditionalFormatting>
  <conditionalFormatting sqref="L151:N152">
    <cfRule type="cellIs" dxfId="41" priority="66" stopIfTrue="1" operator="equal">
      <formula>0</formula>
    </cfRule>
  </conditionalFormatting>
  <conditionalFormatting sqref="A260:A261 M260:M261">
    <cfRule type="cellIs" dxfId="40" priority="70" stopIfTrue="1" operator="equal">
      <formula>0</formula>
    </cfRule>
  </conditionalFormatting>
  <conditionalFormatting sqref="M280:M281">
    <cfRule type="cellIs" dxfId="39" priority="69" stopIfTrue="1" operator="equal">
      <formula>0</formula>
    </cfRule>
  </conditionalFormatting>
  <conditionalFormatting sqref="M289:M290">
    <cfRule type="cellIs" dxfId="38" priority="68" stopIfTrue="1" operator="equal">
      <formula>0</formula>
    </cfRule>
  </conditionalFormatting>
  <conditionalFormatting sqref="L158:N159">
    <cfRule type="cellIs" dxfId="37" priority="65" stopIfTrue="1" operator="equal">
      <formula>0</formula>
    </cfRule>
  </conditionalFormatting>
  <conditionalFormatting sqref="M312:M313">
    <cfRule type="cellIs" dxfId="36" priority="63" stopIfTrue="1" operator="equal">
      <formula>0</formula>
    </cfRule>
  </conditionalFormatting>
  <conditionalFormatting sqref="L530:N531">
    <cfRule type="cellIs" dxfId="35" priority="62" stopIfTrue="1" operator="equal">
      <formula>0</formula>
    </cfRule>
  </conditionalFormatting>
  <conditionalFormatting sqref="L489:N490">
    <cfRule type="cellIs" dxfId="34" priority="57" stopIfTrue="1" operator="equal">
      <formula>0</formula>
    </cfRule>
  </conditionalFormatting>
  <conditionalFormatting sqref="N371">
    <cfRule type="cellIs" dxfId="33" priority="50" stopIfTrue="1" operator="equal">
      <formula>0</formula>
    </cfRule>
  </conditionalFormatting>
  <conditionalFormatting sqref="L371">
    <cfRule type="cellIs" dxfId="32" priority="53" stopIfTrue="1" operator="equal">
      <formula>0</formula>
    </cfRule>
  </conditionalFormatting>
  <conditionalFormatting sqref="L372">
    <cfRule type="cellIs" dxfId="31" priority="52" stopIfTrue="1" operator="equal">
      <formula>0</formula>
    </cfRule>
  </conditionalFormatting>
  <conditionalFormatting sqref="M371:M372">
    <cfRule type="cellIs" dxfId="30" priority="51" stopIfTrue="1" operator="equal">
      <formula>0</formula>
    </cfRule>
  </conditionalFormatting>
  <conditionalFormatting sqref="N372">
    <cfRule type="cellIs" dxfId="29" priority="49" stopIfTrue="1" operator="equal">
      <formula>0</formula>
    </cfRule>
  </conditionalFormatting>
  <conditionalFormatting sqref="N373">
    <cfRule type="cellIs" dxfId="28" priority="48" stopIfTrue="1" operator="equal">
      <formula>0</formula>
    </cfRule>
  </conditionalFormatting>
  <conditionalFormatting sqref="A234:A235">
    <cfRule type="cellIs" dxfId="27" priority="45" stopIfTrue="1" operator="equal">
      <formula>0</formula>
    </cfRule>
  </conditionalFormatting>
  <conditionalFormatting sqref="M234:M235">
    <cfRule type="cellIs" dxfId="26" priority="44" stopIfTrue="1" operator="equal">
      <formula>0</formula>
    </cfRule>
  </conditionalFormatting>
  <conditionalFormatting sqref="A237">
    <cfRule type="cellIs" dxfId="25" priority="42" stopIfTrue="1" operator="equal">
      <formula>0</formula>
    </cfRule>
  </conditionalFormatting>
  <conditionalFormatting sqref="F167 L164:N165 L167:N167">
    <cfRule type="cellIs" dxfId="24" priority="41" stopIfTrue="1" operator="equal">
      <formula>0</formula>
    </cfRule>
  </conditionalFormatting>
  <conditionalFormatting sqref="L145:N146">
    <cfRule type="cellIs" dxfId="23" priority="40" stopIfTrue="1" operator="equal">
      <formula>0</formula>
    </cfRule>
  </conditionalFormatting>
  <conditionalFormatting sqref="L548:N549">
    <cfRule type="cellIs" dxfId="22" priority="39" stopIfTrue="1" operator="equal">
      <formula>0</formula>
    </cfRule>
  </conditionalFormatting>
  <conditionalFormatting sqref="L554:N555">
    <cfRule type="cellIs" dxfId="21" priority="38" stopIfTrue="1" operator="equal">
      <formula>0</formula>
    </cfRule>
  </conditionalFormatting>
  <conditionalFormatting sqref="A270:A277 M270:M271">
    <cfRule type="cellIs" dxfId="20" priority="32" stopIfTrue="1" operator="equal">
      <formula>0</formula>
    </cfRule>
  </conditionalFormatting>
  <conditionalFormatting sqref="A317">
    <cfRule type="cellIs" dxfId="19" priority="31" stopIfTrue="1" operator="equal">
      <formula>0</formula>
    </cfRule>
  </conditionalFormatting>
  <conditionalFormatting sqref="A318:A321 M318:M319">
    <cfRule type="cellIs" dxfId="18" priority="30" stopIfTrue="1" operator="equal">
      <formula>0</formula>
    </cfRule>
  </conditionalFormatting>
  <conditionalFormatting sqref="L400:N401">
    <cfRule type="cellIs" dxfId="17" priority="29" stopIfTrue="1" operator="equal">
      <formula>0</formula>
    </cfRule>
  </conditionalFormatting>
  <conditionalFormatting sqref="M464:M465">
    <cfRule type="cellIs" dxfId="16" priority="22" stopIfTrue="1" operator="equal">
      <formula>0</formula>
    </cfRule>
  </conditionalFormatting>
  <conditionalFormatting sqref="N198">
    <cfRule type="cellIs" dxfId="15" priority="21" stopIfTrue="1" operator="equal">
      <formula>0</formula>
    </cfRule>
  </conditionalFormatting>
  <conditionalFormatting sqref="M391:M392">
    <cfRule type="cellIs" dxfId="14" priority="18" stopIfTrue="1" operator="equal">
      <formula>0</formula>
    </cfRule>
  </conditionalFormatting>
  <conditionalFormatting sqref="A262:A267">
    <cfRule type="cellIs" dxfId="13" priority="19" stopIfTrue="1" operator="equal">
      <formula>0</formula>
    </cfRule>
  </conditionalFormatting>
  <conditionalFormatting sqref="A390">
    <cfRule type="cellIs" dxfId="12" priority="17" stopIfTrue="1" operator="equal">
      <formula>0</formula>
    </cfRule>
  </conditionalFormatting>
  <conditionalFormatting sqref="M9:M10">
    <cfRule type="cellIs" dxfId="11" priority="15" stopIfTrue="1" operator="equal">
      <formula>0</formula>
    </cfRule>
  </conditionalFormatting>
  <conditionalFormatting sqref="A348">
    <cfRule type="cellIs" dxfId="10" priority="10" stopIfTrue="1" operator="equal">
      <formula>0</formula>
    </cfRule>
  </conditionalFormatting>
  <conditionalFormatting sqref="N352:N353 L354:L355 L352">
    <cfRule type="cellIs" dxfId="9" priority="8" stopIfTrue="1" operator="equal">
      <formula>0</formula>
    </cfRule>
  </conditionalFormatting>
  <conditionalFormatting sqref="M17:M18">
    <cfRule type="cellIs" dxfId="8" priority="14" stopIfTrue="1" operator="equal">
      <formula>0</formula>
    </cfRule>
  </conditionalFormatting>
  <conditionalFormatting sqref="A323:A329">
    <cfRule type="cellIs" dxfId="7" priority="13" stopIfTrue="1" operator="equal">
      <formula>0</formula>
    </cfRule>
  </conditionalFormatting>
  <conditionalFormatting sqref="M324:M325">
    <cfRule type="cellIs" dxfId="6" priority="12" stopIfTrue="1" operator="equal">
      <formula>0</formula>
    </cfRule>
  </conditionalFormatting>
  <conditionalFormatting sqref="N343:N345 L346:L347 M343:M347 L343">
    <cfRule type="cellIs" dxfId="5" priority="11" stopIfTrue="1" operator="equal">
      <formula>0</formula>
    </cfRule>
  </conditionalFormatting>
  <conditionalFormatting sqref="M352:M355">
    <cfRule type="cellIs" dxfId="4" priority="9" stopIfTrue="1" operator="equal">
      <formula>0</formula>
    </cfRule>
  </conditionalFormatting>
  <conditionalFormatting sqref="L385:N386">
    <cfRule type="cellIs" dxfId="3" priority="7" stopIfTrue="1" operator="equal">
      <formula>0</formula>
    </cfRule>
  </conditionalFormatting>
  <conditionalFormatting sqref="L561 M560 N560:N561">
    <cfRule type="cellIs" dxfId="2" priority="6" stopIfTrue="1" operator="equal">
      <formula>0</formula>
    </cfRule>
  </conditionalFormatting>
  <conditionalFormatting sqref="L536:N537">
    <cfRule type="cellIs" dxfId="1" priority="5" stopIfTrue="1" operator="equal">
      <formula>0</formula>
    </cfRule>
  </conditionalFormatting>
  <conditionalFormatting sqref="F541 L541:N543">
    <cfRule type="cellIs" dxfId="0" priority="1" stopIfTrue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49" fitToHeight="0" orientation="landscape" r:id="rId1"/>
  <rowBreaks count="19" manualBreakCount="19">
    <brk id="30" max="15" man="1"/>
    <brk id="58" max="15" man="1"/>
    <brk id="84" max="15" man="1"/>
    <brk id="107" max="15" man="1"/>
    <brk id="125" max="15" man="1"/>
    <brk id="148" max="15" man="1"/>
    <brk id="173" max="15" man="1"/>
    <brk id="207" max="15" man="1"/>
    <brk id="229" max="15" man="1"/>
    <brk id="268" max="15" man="1"/>
    <brk id="296" max="15" man="1"/>
    <brk id="315" max="15" man="1"/>
    <brk id="341" max="15" man="1"/>
    <brk id="369" max="15" man="1"/>
    <brk id="408" max="15" man="1"/>
    <brk id="441" max="15" man="1"/>
    <brk id="472" max="15" man="1"/>
    <brk id="500" max="15" man="1"/>
    <brk id="532" max="1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userSelected">
  <element uid="d7220eed-17a6-431d-810c-83a0ddfed893" value=""/>
</sisl>
</file>

<file path=customXml/itemProps1.xml><?xml version="1.0" encoding="utf-8"?>
<ds:datastoreItem xmlns:ds="http://schemas.openxmlformats.org/officeDocument/2006/customXml" ds:itemID="{C201C0F0-9EBC-4FD8-830E-C3F93C8BBE4B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1</vt:i4>
      </vt:variant>
    </vt:vector>
  </HeadingPairs>
  <TitlesOfParts>
    <vt:vector size="4" baseType="lpstr">
      <vt:lpstr>Arkusz1</vt:lpstr>
      <vt:lpstr>Arkusz2</vt:lpstr>
      <vt:lpstr>Arkusz3</vt:lpstr>
      <vt:lpstr>Arkusz1!Obszar_wydruku</vt:lpstr>
    </vt:vector>
  </TitlesOfParts>
  <Company>MON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Kaleta Zbigniew</dc:creator>
  <cp:lastModifiedBy>Suchcicka Agnieszka</cp:lastModifiedBy>
  <cp:lastPrinted>2022-05-18T06:10:11Z</cp:lastPrinted>
  <dcterms:created xsi:type="dcterms:W3CDTF">2015-09-10T09:30:59Z</dcterms:created>
  <dcterms:modified xsi:type="dcterms:W3CDTF">2022-06-06T10:35:43Z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ceae2b1d-d8fa-405e-9164-57fc7a5a5c71</vt:lpwstr>
  </property>
  <property fmtid="{D5CDD505-2E9C-101B-9397-08002B2CF9AE}" pid="3" name="bjSaver">
    <vt:lpwstr>zQNOTgOF+z3eDMk7z22t0ygu8tKNKHBT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policy="8417b2fb-54a7-4fbc-b023-b6b37b7a623f" origin="userSelected" xmlns="http://www.boldonj</vt:lpwstr>
  </property>
  <property fmtid="{D5CDD505-2E9C-101B-9397-08002B2CF9AE}" pid="5" name="bjDocumentLabelXML-0">
    <vt:lpwstr>ames.com/2008/01/sie/internal/label"&gt;&lt;element uid="d7220eed-17a6-431d-810c-83a0ddfed893" value="" /&gt;&lt;/sisl&gt;</vt:lpwstr>
  </property>
  <property fmtid="{D5CDD505-2E9C-101B-9397-08002B2CF9AE}" pid="6" name="bjDocumentSecurityLabel">
    <vt:lpwstr>[d7220eed-17a6-431d-810c-83a0ddfed893]</vt:lpwstr>
  </property>
  <property fmtid="{D5CDD505-2E9C-101B-9397-08002B2CF9AE}" pid="7" name="bjPortionMark">
    <vt:lpwstr>[JAW]</vt:lpwstr>
  </property>
  <property fmtid="{D5CDD505-2E9C-101B-9397-08002B2CF9AE}" pid="8" name="bjClsUserRVM">
    <vt:lpwstr>[]</vt:lpwstr>
  </property>
</Properties>
</file>