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1\23_płyny infuzyjne, preparaty do żywienia dojelitowego\Dokumenty na stronę\"/>
    </mc:Choice>
  </mc:AlternateContent>
  <xr:revisionPtr revIDLastSave="0" documentId="13_ncr:1_{65DEB862-718E-4942-875A-BB458FC07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5" r:id="rId1"/>
    <sheet name="Pakiet nr 2" sheetId="83" r:id="rId2"/>
    <sheet name="Pakiet nr 3" sheetId="35" r:id="rId3"/>
    <sheet name="Pakiet nr 4" sheetId="6" r:id="rId4"/>
    <sheet name="Pakiet nr 5" sheetId="7" r:id="rId5"/>
    <sheet name="Pakiet nr 6" sheetId="12" r:id="rId6"/>
    <sheet name="Pakiet nr 7" sheetId="11" r:id="rId7"/>
    <sheet name="Pakiet nr 8" sheetId="37" r:id="rId8"/>
    <sheet name="Pakiet nr 9" sheetId="32" r:id="rId9"/>
    <sheet name="Pakiet nr 10" sheetId="14" r:id="rId10"/>
    <sheet name="Pakiet nr 11" sheetId="15" r:id="rId11"/>
    <sheet name="Pakiet nr 12" sheetId="20" r:id="rId12"/>
    <sheet name="Pakiet nr 13" sheetId="21" r:id="rId13"/>
    <sheet name="Pakiet nr 14" sheetId="22" r:id="rId14"/>
    <sheet name="Pakiet nr 15" sheetId="23" r:id="rId15"/>
    <sheet name="Pakiet nr 16" sheetId="84" r:id="rId16"/>
    <sheet name="Pakiet nr 17" sheetId="27" r:id="rId17"/>
    <sheet name="Pakiet nr 18" sheetId="40" r:id="rId18"/>
    <sheet name="Pakiet nr 19" sheetId="42" r:id="rId19"/>
    <sheet name="Pakiet nr 20" sheetId="43" r:id="rId20"/>
    <sheet name="Pakiet nr 21" sheetId="44" r:id="rId21"/>
    <sheet name="Pakiet nr 22" sheetId="45" r:id="rId22"/>
    <sheet name="Pakiet nr 23" sheetId="46" r:id="rId23"/>
    <sheet name="Pakiet nr 24" sheetId="47" r:id="rId24"/>
    <sheet name="Pakiet nr 25" sheetId="48" r:id="rId25"/>
    <sheet name="Pakiet nr 26" sheetId="49" r:id="rId26"/>
    <sheet name="Pakiet nr 27" sheetId="50" r:id="rId27"/>
    <sheet name="Pakiet nr 28" sheetId="51" r:id="rId28"/>
    <sheet name="Pakiet  nr 29" sheetId="52" r:id="rId29"/>
    <sheet name="Pakiet  nr 30" sheetId="53" r:id="rId30"/>
    <sheet name="Pakiet  nr 31" sheetId="54" r:id="rId31"/>
    <sheet name="Pakiet  nr 32" sheetId="55" r:id="rId32"/>
    <sheet name="Pakiet  nr 33" sheetId="56" r:id="rId33"/>
    <sheet name="Pakiet  nr 34" sheetId="57" r:id="rId34"/>
    <sheet name="Pakiet  nr 35" sheetId="58" r:id="rId35"/>
    <sheet name="Pakiet  nr 36" sheetId="59" r:id="rId3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9" l="1"/>
  <c r="I12" i="59" s="1"/>
  <c r="H11" i="59"/>
  <c r="K11" i="59" s="1"/>
  <c r="I11" i="58"/>
  <c r="I12" i="58" s="1"/>
  <c r="H11" i="58"/>
  <c r="K11" i="58" s="1"/>
  <c r="I11" i="57"/>
  <c r="I12" i="57" s="1"/>
  <c r="H11" i="57"/>
  <c r="K11" i="57" s="1"/>
  <c r="J11" i="57" s="1"/>
  <c r="I11" i="56"/>
  <c r="I12" i="56" s="1"/>
  <c r="H11" i="56"/>
  <c r="K11" i="56" s="1"/>
  <c r="K12" i="56" s="1"/>
  <c r="I11" i="55"/>
  <c r="I12" i="55" s="1"/>
  <c r="H11" i="55"/>
  <c r="K11" i="55" s="1"/>
  <c r="I11" i="54"/>
  <c r="I12" i="54" s="1"/>
  <c r="H11" i="54"/>
  <c r="K11" i="54" s="1"/>
  <c r="J11" i="54" s="1"/>
  <c r="I11" i="53"/>
  <c r="I12" i="53" s="1"/>
  <c r="H11" i="53"/>
  <c r="K11" i="53" s="1"/>
  <c r="I11" i="52"/>
  <c r="I12" i="52" s="1"/>
  <c r="H11" i="52"/>
  <c r="K11" i="52" s="1"/>
  <c r="I11" i="51"/>
  <c r="I12" i="51" s="1"/>
  <c r="H11" i="51"/>
  <c r="K11" i="51" s="1"/>
  <c r="I11" i="50"/>
  <c r="I12" i="50" s="1"/>
  <c r="H11" i="50"/>
  <c r="K11" i="50" s="1"/>
  <c r="K12" i="50" s="1"/>
  <c r="I11" i="49"/>
  <c r="I12" i="49" s="1"/>
  <c r="H11" i="49"/>
  <c r="K11" i="49" s="1"/>
  <c r="J11" i="48"/>
  <c r="J12" i="48" s="1"/>
  <c r="I11" i="48"/>
  <c r="L11" i="48" s="1"/>
  <c r="L14" i="47"/>
  <c r="J12" i="47"/>
  <c r="J13" i="47"/>
  <c r="J11" i="47"/>
  <c r="J14" i="47" s="1"/>
  <c r="I12" i="47"/>
  <c r="L12" i="47" s="1"/>
  <c r="K12" i="47" s="1"/>
  <c r="I13" i="47"/>
  <c r="L13" i="47" s="1"/>
  <c r="K13" i="47" s="1"/>
  <c r="I11" i="47"/>
  <c r="L11" i="47" s="1"/>
  <c r="K11" i="47" s="1"/>
  <c r="I11" i="46"/>
  <c r="I12" i="46" s="1"/>
  <c r="H11" i="46"/>
  <c r="K11" i="46" s="1"/>
  <c r="K11" i="45"/>
  <c r="K12" i="45" s="1"/>
  <c r="I11" i="45"/>
  <c r="I12" i="45" s="1"/>
  <c r="H11" i="45"/>
  <c r="K12" i="49" l="1"/>
  <c r="J11" i="49"/>
  <c r="K12" i="53"/>
  <c r="J11" i="53"/>
  <c r="K12" i="52"/>
  <c r="J11" i="52"/>
  <c r="J11" i="55"/>
  <c r="K12" i="55"/>
  <c r="K12" i="58"/>
  <c r="J11" i="58"/>
  <c r="J11" i="46"/>
  <c r="K12" i="46"/>
  <c r="K12" i="59"/>
  <c r="J11" i="59"/>
  <c r="L12" i="48"/>
  <c r="K11" i="48"/>
  <c r="J11" i="51"/>
  <c r="K12" i="51"/>
  <c r="J11" i="45"/>
  <c r="K12" i="54"/>
  <c r="K12" i="57"/>
  <c r="J11" i="50"/>
  <c r="I12" i="44"/>
  <c r="I11" i="44"/>
  <c r="H11" i="44"/>
  <c r="K11" i="44" s="1"/>
  <c r="I11" i="43"/>
  <c r="I12" i="43" s="1"/>
  <c r="H11" i="43"/>
  <c r="K11" i="43" s="1"/>
  <c r="I12" i="42"/>
  <c r="I11" i="42"/>
  <c r="H11" i="42"/>
  <c r="K11" i="42" s="1"/>
  <c r="J11" i="44" l="1"/>
  <c r="K12" i="44"/>
  <c r="K12" i="42"/>
  <c r="J11" i="42"/>
  <c r="K12" i="43"/>
  <c r="J11" i="43"/>
  <c r="K17" i="40"/>
  <c r="J17" i="40" s="1"/>
  <c r="I12" i="40"/>
  <c r="I13" i="40"/>
  <c r="I14" i="40"/>
  <c r="I15" i="40"/>
  <c r="I16" i="40"/>
  <c r="I17" i="40"/>
  <c r="I18" i="40"/>
  <c r="I11" i="40"/>
  <c r="H12" i="40"/>
  <c r="K12" i="40" s="1"/>
  <c r="J12" i="40" s="1"/>
  <c r="H13" i="40"/>
  <c r="K13" i="40" s="1"/>
  <c r="J13" i="40" s="1"/>
  <c r="H14" i="40"/>
  <c r="K14" i="40" s="1"/>
  <c r="J14" i="40" s="1"/>
  <c r="H15" i="40"/>
  <c r="K15" i="40" s="1"/>
  <c r="J15" i="40" s="1"/>
  <c r="H16" i="40"/>
  <c r="K16" i="40" s="1"/>
  <c r="J16" i="40" s="1"/>
  <c r="H17" i="40"/>
  <c r="H18" i="40"/>
  <c r="K18" i="40" s="1"/>
  <c r="J18" i="40" s="1"/>
  <c r="H11" i="40"/>
  <c r="K11" i="40" s="1"/>
  <c r="I19" i="40" l="1"/>
  <c r="K19" i="40"/>
  <c r="J11" i="40"/>
  <c r="L11" i="27"/>
  <c r="L10" i="27"/>
  <c r="L12" i="27" s="1"/>
  <c r="K11" i="27"/>
  <c r="N11" i="27" s="1"/>
  <c r="M11" i="27" s="1"/>
  <c r="K10" i="27"/>
  <c r="N10" i="27" s="1"/>
  <c r="M10" i="27" s="1"/>
  <c r="L11" i="84"/>
  <c r="L10" i="84"/>
  <c r="L12" i="84" s="1"/>
  <c r="K11" i="84"/>
  <c r="N11" i="84" s="1"/>
  <c r="M11" i="84" s="1"/>
  <c r="K10" i="84"/>
  <c r="N10" i="84" s="1"/>
  <c r="L12" i="23"/>
  <c r="L11" i="23"/>
  <c r="L10" i="23"/>
  <c r="K11" i="23"/>
  <c r="N11" i="23" s="1"/>
  <c r="M11" i="23" s="1"/>
  <c r="K10" i="23"/>
  <c r="N10" i="23" s="1"/>
  <c r="L11" i="22"/>
  <c r="L10" i="22"/>
  <c r="L12" i="22" s="1"/>
  <c r="K11" i="22"/>
  <c r="N11" i="22" s="1"/>
  <c r="M11" i="22" s="1"/>
  <c r="K10" i="22"/>
  <c r="N10" i="22" s="1"/>
  <c r="L11" i="21"/>
  <c r="L10" i="21"/>
  <c r="L12" i="21" s="1"/>
  <c r="K11" i="21"/>
  <c r="N11" i="21" s="1"/>
  <c r="M11" i="21" s="1"/>
  <c r="K10" i="21"/>
  <c r="N10" i="21" s="1"/>
  <c r="N12" i="21" s="1"/>
  <c r="L10" i="20"/>
  <c r="L11" i="20" s="1"/>
  <c r="K10" i="20"/>
  <c r="N10" i="20" s="1"/>
  <c r="L11" i="15"/>
  <c r="L10" i="15"/>
  <c r="L12" i="15" s="1"/>
  <c r="K11" i="15"/>
  <c r="N11" i="15" s="1"/>
  <c r="M11" i="15" s="1"/>
  <c r="K10" i="15"/>
  <c r="N10" i="15" s="1"/>
  <c r="L11" i="14"/>
  <c r="L12" i="14"/>
  <c r="L13" i="14"/>
  <c r="L10" i="14"/>
  <c r="K11" i="14"/>
  <c r="N11" i="14" s="1"/>
  <c r="K12" i="14"/>
  <c r="N12" i="14" s="1"/>
  <c r="K13" i="14"/>
  <c r="N13" i="14" s="1"/>
  <c r="K10" i="14"/>
  <c r="N10" i="14" s="1"/>
  <c r="N10" i="32"/>
  <c r="N11" i="32" s="1"/>
  <c r="L10" i="32"/>
  <c r="L11" i="32" s="1"/>
  <c r="K10" i="32"/>
  <c r="M10" i="84" l="1"/>
  <c r="M13" i="14"/>
  <c r="M12" i="14"/>
  <c r="M11" i="14"/>
  <c r="L14" i="14"/>
  <c r="N12" i="15"/>
  <c r="M10" i="15"/>
  <c r="M10" i="14"/>
  <c r="N14" i="14"/>
  <c r="N12" i="23"/>
  <c r="M10" i="23"/>
  <c r="N11" i="20"/>
  <c r="M10" i="20"/>
  <c r="M10" i="22"/>
  <c r="N12" i="22"/>
  <c r="M10" i="32"/>
  <c r="M10" i="21"/>
  <c r="N12" i="84"/>
  <c r="N12" i="27"/>
  <c r="L10" i="37"/>
  <c r="L11" i="37" s="1"/>
  <c r="K10" i="37"/>
  <c r="N10" i="37" s="1"/>
  <c r="N10" i="11"/>
  <c r="N12" i="11" s="1"/>
  <c r="L11" i="11"/>
  <c r="L10" i="11"/>
  <c r="L12" i="11" s="1"/>
  <c r="K11" i="11"/>
  <c r="N11" i="11" s="1"/>
  <c r="K10" i="11"/>
  <c r="L10" i="12"/>
  <c r="L11" i="12" s="1"/>
  <c r="K10" i="12"/>
  <c r="N10" i="12" s="1"/>
  <c r="N11" i="12" s="1"/>
  <c r="M10" i="37" l="1"/>
  <c r="N11" i="37"/>
  <c r="M10" i="11"/>
  <c r="M11" i="11"/>
  <c r="M10" i="12"/>
  <c r="N11" i="7"/>
  <c r="M11" i="7" s="1"/>
  <c r="N12" i="7"/>
  <c r="M12" i="7" s="1"/>
  <c r="N10" i="7"/>
  <c r="L11" i="7"/>
  <c r="L12" i="7"/>
  <c r="L13" i="7"/>
  <c r="L14" i="7"/>
  <c r="L15" i="7"/>
  <c r="L16" i="7"/>
  <c r="L17" i="7"/>
  <c r="L18" i="7"/>
  <c r="L10" i="7"/>
  <c r="K11" i="7"/>
  <c r="K12" i="7"/>
  <c r="K13" i="7"/>
  <c r="N13" i="7" s="1"/>
  <c r="M13" i="7" s="1"/>
  <c r="K14" i="7"/>
  <c r="N14" i="7" s="1"/>
  <c r="M14" i="7" s="1"/>
  <c r="K15" i="7"/>
  <c r="N15" i="7" s="1"/>
  <c r="M15" i="7" s="1"/>
  <c r="K16" i="7"/>
  <c r="N16" i="7" s="1"/>
  <c r="M16" i="7" s="1"/>
  <c r="K17" i="7"/>
  <c r="N17" i="7" s="1"/>
  <c r="M17" i="7" s="1"/>
  <c r="K18" i="7"/>
  <c r="N18" i="7" s="1"/>
  <c r="K10" i="7"/>
  <c r="N12" i="6"/>
  <c r="L11" i="6"/>
  <c r="L12" i="6"/>
  <c r="L10" i="6"/>
  <c r="K11" i="6"/>
  <c r="N11" i="6" s="1"/>
  <c r="M11" i="6" s="1"/>
  <c r="K12" i="6"/>
  <c r="K10" i="6"/>
  <c r="N10" i="6" s="1"/>
  <c r="L10" i="35"/>
  <c r="L11" i="35" s="1"/>
  <c r="K10" i="35"/>
  <c r="N10" i="35" s="1"/>
  <c r="N11" i="35" s="1"/>
  <c r="L10" i="83"/>
  <c r="L11" i="83" s="1"/>
  <c r="K10" i="83"/>
  <c r="N10" i="83" s="1"/>
  <c r="L11" i="5"/>
  <c r="L12" i="5"/>
  <c r="L13" i="5"/>
  <c r="L14" i="5"/>
  <c r="L15" i="5"/>
  <c r="L16" i="5"/>
  <c r="L17" i="5"/>
  <c r="L18" i="5"/>
  <c r="L19" i="5"/>
  <c r="L20" i="5"/>
  <c r="L10" i="5"/>
  <c r="K11" i="5"/>
  <c r="N11" i="5" s="1"/>
  <c r="M11" i="5" s="1"/>
  <c r="K12" i="5"/>
  <c r="N12" i="5" s="1"/>
  <c r="M12" i="5" s="1"/>
  <c r="K13" i="5"/>
  <c r="N13" i="5" s="1"/>
  <c r="K14" i="5"/>
  <c r="N14" i="5" s="1"/>
  <c r="K15" i="5"/>
  <c r="N15" i="5" s="1"/>
  <c r="K16" i="5"/>
  <c r="N16" i="5" s="1"/>
  <c r="K17" i="5"/>
  <c r="N17" i="5" s="1"/>
  <c r="K18" i="5"/>
  <c r="N18" i="5" s="1"/>
  <c r="K19" i="5"/>
  <c r="N19" i="5" s="1"/>
  <c r="K20" i="5"/>
  <c r="N20" i="5" s="1"/>
  <c r="M20" i="5" s="1"/>
  <c r="K10" i="5"/>
  <c r="N10" i="5" s="1"/>
  <c r="M18" i="7" l="1"/>
  <c r="L19" i="7"/>
  <c r="M12" i="6"/>
  <c r="L13" i="6"/>
  <c r="M16" i="5"/>
  <c r="L21" i="5"/>
  <c r="M15" i="5"/>
  <c r="M18" i="5"/>
  <c r="M10" i="5"/>
  <c r="M14" i="5"/>
  <c r="M13" i="5"/>
  <c r="M19" i="5"/>
  <c r="M17" i="5"/>
  <c r="N19" i="7"/>
  <c r="M10" i="6"/>
  <c r="N13" i="6"/>
  <c r="M10" i="83"/>
  <c r="N11" i="83"/>
  <c r="M10" i="35"/>
  <c r="N21" i="5"/>
  <c r="M10" i="7"/>
</calcChain>
</file>

<file path=xl/sharedStrings.xml><?xml version="1.0" encoding="utf-8"?>
<sst xmlns="http://schemas.openxmlformats.org/spreadsheetml/2006/main" count="1183" uniqueCount="180">
  <si>
    <t>podpis osoby upoważnionej</t>
  </si>
  <si>
    <t>........................................................</t>
  </si>
  <si>
    <t>Cena jednostkowa brutto za opakowanie</t>
  </si>
  <si>
    <t>Ilość opakowań</t>
  </si>
  <si>
    <t>Postać</t>
  </si>
  <si>
    <t xml:space="preserve">Nazwa międzynarodowa              </t>
  </si>
  <si>
    <t>Nazwa handlowa</t>
  </si>
  <si>
    <t>Szczecin, dnia …………………..</t>
  </si>
  <si>
    <t>roztw. do inf.</t>
  </si>
  <si>
    <t>rozp. do sporz. leków parentralnych</t>
  </si>
  <si>
    <t>płyn do irygacji</t>
  </si>
  <si>
    <t>płyn do irygacji w opakowaniu sterylnym</t>
  </si>
  <si>
    <t>Objętość</t>
  </si>
  <si>
    <t>250 ml</t>
  </si>
  <si>
    <t>500 ml</t>
  </si>
  <si>
    <t>100 ml</t>
  </si>
  <si>
    <t>Glucosum 5%</t>
  </si>
  <si>
    <t>Glucosum 10%</t>
  </si>
  <si>
    <t xml:space="preserve">Glucosum 20% </t>
  </si>
  <si>
    <t xml:space="preserve">NaCl 0,9% </t>
  </si>
  <si>
    <t>NaCl 0,9%</t>
  </si>
  <si>
    <t xml:space="preserve">Woda do wstrzykiwań </t>
  </si>
  <si>
    <t>Woda do wstrzykiwań</t>
  </si>
  <si>
    <t>Pakiet nr 1 -Płyny infuzyjne</t>
  </si>
  <si>
    <t>szt.</t>
  </si>
  <si>
    <t>butelka</t>
  </si>
  <si>
    <t>roztw. do przepłukiwania</t>
  </si>
  <si>
    <t>worek</t>
  </si>
  <si>
    <t>worek z dwoma portami</t>
  </si>
  <si>
    <t>Mannitol 15%</t>
  </si>
  <si>
    <t xml:space="preserve">Glicyna 1,5% </t>
  </si>
  <si>
    <t xml:space="preserve">szt. </t>
  </si>
  <si>
    <t>Żelatyna płynna, zmodyfikowana, sukcynylowana</t>
  </si>
  <si>
    <t>KCl 0,15% + NaCl 0,9%</t>
  </si>
  <si>
    <t>KCl 0,30% + NaCl 0,9%</t>
  </si>
  <si>
    <t>KCl 0,15% + Glucosum 5%</t>
  </si>
  <si>
    <t>KCl 0,30% + Glucosum 5%</t>
  </si>
  <si>
    <t>Pakiet nr 10 - Roztwory kalium chloratum</t>
  </si>
  <si>
    <t>Glucosum 5% + NaCl 0,9% 1:1</t>
  </si>
  <si>
    <t>Pakiet nr 12 - Płyn Ringera z mleczanami</t>
  </si>
  <si>
    <t>butelka 2 porty</t>
  </si>
  <si>
    <t>Płyn Ringera z mleczanami</t>
  </si>
  <si>
    <t>Pakiet nr 13 - Płyn wieloelektrolitowy</t>
  </si>
  <si>
    <t>Płyn wieloelektrolitowy buforowany octanami i jabłczanami</t>
  </si>
  <si>
    <t>Pakiet nr 14 - Płyn Ringera</t>
  </si>
  <si>
    <t>Płyn Ringera</t>
  </si>
  <si>
    <t>worek 2 porty</t>
  </si>
  <si>
    <t>Pakiet nr 15 - Płyn wieloelektrolitowy II</t>
  </si>
  <si>
    <t>Pakiet nr 17 - Hydroksyetyloskrobia</t>
  </si>
  <si>
    <t>1.</t>
  </si>
  <si>
    <t>2.</t>
  </si>
  <si>
    <t>20 ml</t>
  </si>
  <si>
    <t>ampułka</t>
  </si>
  <si>
    <t>3.</t>
  </si>
  <si>
    <t>4.</t>
  </si>
  <si>
    <t>Kalium chloratum 15%</t>
  </si>
  <si>
    <t xml:space="preserve">konc. do sporz. roztw. do inf. </t>
  </si>
  <si>
    <t>Pakiet nr 7 - Propofol I</t>
  </si>
  <si>
    <t>Ilość w opakowaniu</t>
  </si>
  <si>
    <t>Rodzaj opakowania jednostkowego</t>
  </si>
  <si>
    <t>op. x 5 amp.</t>
  </si>
  <si>
    <t>5.</t>
  </si>
  <si>
    <t>6.</t>
  </si>
  <si>
    <t>7.</t>
  </si>
  <si>
    <t>8.</t>
  </si>
  <si>
    <t>9.</t>
  </si>
  <si>
    <t>10.</t>
  </si>
  <si>
    <t>11.</t>
  </si>
  <si>
    <t>Płyn wieloelektrolitowy bez wapnia</t>
  </si>
  <si>
    <t>Kod CPV: 33600000-6</t>
  </si>
  <si>
    <t>Kod CPV: 33600000-6, 33692500-2</t>
  </si>
  <si>
    <t>Razem:</t>
  </si>
  <si>
    <t>amp. a 20 ml</t>
  </si>
  <si>
    <t>op. x 20 amp.</t>
  </si>
  <si>
    <t>L.p.</t>
  </si>
  <si>
    <t>Propofolum zawierający jako substancję pomocniczą olej sojowy oczyszczony (50 mg / ml oleju)</t>
  </si>
  <si>
    <t>fiolka a 50 ml</t>
  </si>
  <si>
    <t>1 000 ml</t>
  </si>
  <si>
    <t>emulsja do wstrzykiwań /  infuzji</t>
  </si>
  <si>
    <t>3 000 ml</t>
  </si>
  <si>
    <t>5 000 ml</t>
  </si>
  <si>
    <t>emulsja do wstrzykiwań / infuzji</t>
  </si>
  <si>
    <t xml:space="preserve">Poli(0-2-hydroksyetylo)skrobia (HES) 6% </t>
  </si>
  <si>
    <t xml:space="preserve">Poli(0-2-hydroksyetylo)skrobia (HES) 10% </t>
  </si>
  <si>
    <t>Kod CPV: 33692510-5</t>
  </si>
  <si>
    <t>Lp.</t>
  </si>
  <si>
    <t xml:space="preserve">Opis/skład    </t>
  </si>
  <si>
    <t>Objętość opakowania diety</t>
  </si>
  <si>
    <t>Dieta normokaloryczna (1 kcal / ml), kompletna pod względem odżywczym, do podawania przez zgłębnik</t>
  </si>
  <si>
    <t>1000 ml</t>
  </si>
  <si>
    <t>Dieta normokaloryczna (1 kcal / ml), kompletna pod względem odżywczym, zawierająca błonnik (1,5 g błonnika / 100 ml diety)  do podawania przez zgłębnik</t>
  </si>
  <si>
    <t>Dieta wysokokaloryczna (1,5 - 1,6 kcal / ml), kompletna pod względem odżywczym, normobiałkowa (5,6 - 6,1 g białka / 100 ml diety), do podawania przez zgłębnik</t>
  </si>
  <si>
    <t>Dieta normokaloryczna (1 - 1,1 kcal / ml), kompletna pod względem odżywczym, do podawania przez zgłębnik, stosowana w cukrzycy</t>
  </si>
  <si>
    <t>Dieta normokaloryczna (1 kcal / ml), kompletna pod względem odżywczym, do podawania przez zgłębnik, dieta peptydowa stosowana w zaburzeniach trawienia, wchłaniania</t>
  </si>
  <si>
    <t>*Zestaw do podawania diety do żywienia dojelitowego przez zaoferowaną pompę, uniwersalny do opakowań miękkich typu pack (worek) i butelek, umożliwiający podłączenie do zgłębnika</t>
  </si>
  <si>
    <t>Zestaw grawitacyjny do podaży diety do żywienia dojelitowego, uniwersalny do opakowań miękkich typu pack (worek) i butelek, umożliwiający podłączenie do zgłębnika</t>
  </si>
  <si>
    <t>W pozycji 4 i 5 Zamawiający dopuszcza opakowania o pojemności 1000ml diety, z odpowiednim przeliczeniem ilości</t>
  </si>
  <si>
    <t>* Zamawiający wymaga dostarczenia (wypożyczenia), na czas trwania przetargu, 15 pomp do podawania diet do żywienia dojelitowego, z pełną obsługą serwisową.</t>
  </si>
  <si>
    <t>Pompa fabrycznie nowa, oznakowana symbolem CE.</t>
  </si>
  <si>
    <t>Okres gwarancji pomp: min. 12 miesięcy.</t>
  </si>
  <si>
    <t>Instrukcja w języku polskim.</t>
  </si>
  <si>
    <t>Bezpłatna wymiana niesprawnych lub uszkodzonych pomp.</t>
  </si>
  <si>
    <t>Szkolenie dla personelu Szpitala z obsługi pomp wg harmonogramu przekazanego przez Zamawiającego.</t>
  </si>
  <si>
    <t>Dokumentacja techniczna do każdej pompy (paszport techniczny).</t>
  </si>
  <si>
    <t>Dieta bogatobiałkowa (6,7 - 7,5 g białka / 100 ml diety), do podawania przez zgłębnik, zastosowanie w okresie okołooperacyjnym, oparzenia, nowotwory</t>
  </si>
  <si>
    <t>Dieta wysokokaloryczna (1,5 kcal / ml), bogatobiałkowa (7,5 g białka / 100 ml diety), kompletna pod względem odżywczym, do podawania przez zgłębnik</t>
  </si>
  <si>
    <t>Dieta wysokokaloryczna (1,3 - 1,32 kcal / ml), do podawania przez zgłębnik, stosowana w chorobach wątroby</t>
  </si>
  <si>
    <t>Dieta normokaloryczna, bogatobiałkowa, zawierająca składniki przyspieszające gojenie ran (arginina, wit. C, wit. E, cynk), do podawania przez zgłębnik, zastosowanie u pacjentów z odleżynami i trudnogojącymi się ranami</t>
  </si>
  <si>
    <t>Dieta normokaloryczna, kompletna pod względem odżywczym, zawierająca argininę i glutaminę, do podawania przez zgłębnik, immunożywienie</t>
  </si>
  <si>
    <t>Smaki diety</t>
  </si>
  <si>
    <t>Opakowanie</t>
  </si>
  <si>
    <t>Dieta do podaży doustnej, gotowa do wypicia, dla osób z cukrzycą</t>
  </si>
  <si>
    <t>1 butelka</t>
  </si>
  <si>
    <t>Dieta do podaży doustnej, gotowa do wypicia, wysokoenergetyczna (1,5 - 2,4 kcal / ml), kompletna pod względem odżywczym</t>
  </si>
  <si>
    <t>Dieta do podaży doustnej, gotowa do wypicia, wysokoenergetyczna (1,25 - 2,4 kcal / ml), bogatobiałkowa (9,4 - 14,4 g białka / 100 ml diety), dla pacjentów onkologicznych</t>
  </si>
  <si>
    <t>Dieta do podaży doustnej, gotowa do wypicia, wysokoenergetyczna (1,28 - 1,5 kcal / ml), bogatobiałkowa (10 g / 100 ml), zawiarająca argininę, dla pacjentów z odleżynami i trudno gojącymi się ranami</t>
  </si>
  <si>
    <t>Preparat w proszku, bogatobiałkowy (87,0 - 90 g białka / 100 g produktu), uzupełnienie podaży białka, dodawany do posiłków i napojów</t>
  </si>
  <si>
    <t>1 g preparatu</t>
  </si>
  <si>
    <t>Preparat do podaży doustnej, gotowy do wypicia, dla pacjentów przed zabiegami chirurgicznymi, ogranicza głodzenie przedoperacyjne i pooperacyjną insulinooporność</t>
  </si>
  <si>
    <t>Preparat w proszku do szybkiego zagęszczania płynów, neutralny w smaku, bezwonny, zachowuje przejrzystość płynów</t>
  </si>
  <si>
    <t>Dieta do podaży doustnej, gotowa do wypicia, immunożywienie</t>
  </si>
  <si>
    <t>1 butelka / karton</t>
  </si>
  <si>
    <t>Preparat aminokwasowy L-glutaminy (100 g białka / 100 g produktu), przeznaczony do żywienia doustnego i/lub przez zgłębnik</t>
  </si>
  <si>
    <t>20 saszetek x 5 g</t>
  </si>
  <si>
    <t>Dieta do podaży doustnej, gotowa do wypicia, wysokoenergetyczna (1,5 - 1,7 kcal / ml), bogatobiałkowa (8,8 - 10 g / 100ml), zawiarająca witaminy C i E, karotenoidy i selen, dla pacjentów z chorobą nowotworową i kacheksją</t>
  </si>
  <si>
    <t>Dieta do podaży doustnej, gotowa do wypicia, beztłuszczowa, w postaci napoju</t>
  </si>
  <si>
    <t>Dieta do podaży doustnej, gotowa do wypicia, z dodatkiem jogurtu</t>
  </si>
  <si>
    <t>Dieta do podaży doustnej, gotowa do wypicia, wysokoenergetyczna (2,0 - 2,4 kcal / ml), bogatobiałkowa (9 - 10 g / 100 ml), zawierająca błonnik (2,5 g - 3,6 g / 100 ml), dla pacjentów z zaburzeniami perystaltyki jelit</t>
  </si>
  <si>
    <t>Dieta wysokokaloryczna (1,5 kcal / ml), bogatobiałkowa, kompletna pod względem odżywczym, do podawania przez zgłębnik, stosowana w cukrzycy</t>
  </si>
  <si>
    <t>Dieta kompletna pod względem odżywczym, wysokobiałkowa (10 g / 100 ml), hiperkaloryczna (1,22 - 1,26 kcal / ml), bezresztkowa, stosowana u pacjentów krytycznie chorych</t>
  </si>
  <si>
    <t>Cena jednostkowa netto za opakowanie</t>
  </si>
  <si>
    <t>Stawka podatku VAT</t>
  </si>
  <si>
    <t>Wartość podatku VAT</t>
  </si>
  <si>
    <t>Pakiet nr 2 -Płyny infuzyjne II</t>
  </si>
  <si>
    <t>Pakiet nr 3 - Płyny infuzyjne III</t>
  </si>
  <si>
    <t>Pakiet nr 4 - Płyny do irygacji</t>
  </si>
  <si>
    <t>Pakiet nr 5 - Płyny infuzyjne IV</t>
  </si>
  <si>
    <t>butelka, tworzywo: polietylen i/lub polipropylen, dwa porty jałowe</t>
  </si>
  <si>
    <t>butelka / worek, 2 porty</t>
  </si>
  <si>
    <t>Pakiet nr 6 - Żelatyna płynna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</si>
  <si>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</si>
  <si>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10 mg/ml</t>
  </si>
  <si>
    <t>20 mg/ml</t>
  </si>
  <si>
    <t>Propofolum zawierający jako substancję pomocniczą olej sojowy oczyszczony (50 mg/ml oleju)</t>
  </si>
  <si>
    <t>Propofolum zawierający jako substancję pomocniczą olej sojowy oczyszczony (50 mg/ mloleju)</t>
  </si>
  <si>
    <t>Pakiet nr 8 - Propofol II</t>
  </si>
  <si>
    <t>5 mg/ml</t>
  </si>
  <si>
    <t>Pakiet nr 9 - Kalium chloratum</t>
  </si>
  <si>
    <t>Pakiet nr 11 - Płyny infuzyjne V</t>
  </si>
  <si>
    <t>Płyn wieloelektrolitowy buforowany octanami i cytrynianami</t>
  </si>
  <si>
    <t>Pakiet nr 16 - Płyn wieloelektrolitowy III</t>
  </si>
  <si>
    <t>Ilość opakowań jednostkowych</t>
  </si>
  <si>
    <t>Pakiet nr 18 - Dietetyczne środki spożywcze specjalnego przeznaczenia medycznego, diety standardowe dojelitowe.</t>
  </si>
  <si>
    <t>Pakiet nr 19 - Dietetyczne środki spożywcze specjalnego przeznaczenia medycznego, dieta specjalistyczna dojelitowa, bogatobiałkowa.</t>
  </si>
  <si>
    <t>Pakiet nr 20 - Dietetyczne środki spożywcze specjalnego przeznaczenia medycznego, dieta standardowa dojelitowa, wysokokaloryczna.</t>
  </si>
  <si>
    <t>Pakiet nr 21 - Dietetyczne środki spożywcze specjalnego przeznaczenia medycznego, dieta specjalistyczna dojelitowa, choroby wątroby.</t>
  </si>
  <si>
    <t>Pakiet nr 22 - Dietetyczne środki spożywcze specjalnego przeznaczenia medycznego, dieta specjalistyczna dojelitowa, gojenie ran.</t>
  </si>
  <si>
    <t>Pakiet nr 23 - Dietetyczne środki spożywcze specjalnego przeznaczenia medycznego, dieta specjalistyczna dojelitowa, immunożywienie.</t>
  </si>
  <si>
    <t>Pakiet nr 24 - Dietetyczne środki spożywcze specjalnego przeznaczenia medycznego, diety doustne.</t>
  </si>
  <si>
    <t>Pakiet nr 25 - Dietetyczne środki spożywcze specjalnego przeznaczenia medycznego, dieta doustna, gojenie ran.</t>
  </si>
  <si>
    <t>Pakiet nr 26 - Dietetyczne środki spożywcze specjalnego przeznaczenia medycznego, dieta doustna, proszek bogatobiałkowy.</t>
  </si>
  <si>
    <t>Pakiet nr 27 - Dietetyczne środki spożywcze specjalnego przeznaczenia medycznego, dieta doustna, napój przedoperacyjny.</t>
  </si>
  <si>
    <t>Pakiet nr 28 - Dietetyczne środki spożywcze specjalnego przeznaczenia medycznego, dieta doustna, zagęszczenie płynów.</t>
  </si>
  <si>
    <t>Pakiet nr 29 - Dietetyczne środki spożywcze specjalnego przeznaczenia medycznego, dieta doustna, immunożywienie.</t>
  </si>
  <si>
    <t>Pakiet nr 30 - Dietetyczne środki spożywcze specjalnego przeznaczenia medycznego, dieta doustna, preparat glutaminy.</t>
  </si>
  <si>
    <t>Pakiet nr 31 - Dietetyczne środki spożywcze specjalnego przeznaczenia medycznego, dieta doustna, preparat dla pacjentów z chorobą nowotworową.</t>
  </si>
  <si>
    <t>Pakiet nr 32 - Dietetyczne środki spożywcze specjalnego przeznaczenia medycznego, dieta doustna, preparat w postaci napoju.</t>
  </si>
  <si>
    <t>Pakiet nr 33 - Dietetyczne środki spożywcze specjalnego przeznaczenia medycznego, dieta doustna, preparat w postaci jogurtu.</t>
  </si>
  <si>
    <t>Pakiet nr 34 - Dietetyczne środki spożywcze specjalnego przeznaczenia medycznego, dieta doustna, preparat z błonnikiem.</t>
  </si>
  <si>
    <t>Pakiet nr 35 - Dietetyczne środki spożywcze specjalnego przeznaczenia medycznego, dieta dojelitowa wysokoenergetyczna do stosowania w cukrzycy.</t>
  </si>
  <si>
    <t>Pakiet nr 36 - Dietetyczne środki spożywcze specjalnego przeznaczenia medycznego, dieta dojelitowa wysokoenergetyczna do stosowania u pacjentów krytycznie chorych.</t>
  </si>
  <si>
    <t>Znak sprawy: 23/2021</t>
  </si>
  <si>
    <t>Załącznik nr 2 do SWZ</t>
  </si>
  <si>
    <t>Nr sprawy: 23/2021</t>
  </si>
  <si>
    <t>Wartość netto
(7x9)</t>
  </si>
  <si>
    <t>Wartość brutto
(7x11)</t>
  </si>
  <si>
    <t>Wartość netto
(5x6)</t>
  </si>
  <si>
    <t>Wartość brutto
(5x8)</t>
  </si>
  <si>
    <t>Wartość netto
(6x7)</t>
  </si>
  <si>
    <t>Wartość brutto
(6x9)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</si>
</sst>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#,##0.00&quot;     &quot;"/>
    <numFmt numFmtId="165" formatCode="#,##0.00&quot; zł &quot;;#,##0.00&quot; zł &quot;;&quot;-&quot;#&quot; zł &quot;;&quot; &quot;@&quot; &quot;"/>
    <numFmt numFmtId="166" formatCode="#,##0.00&quot;      &quot;;#,##0.00&quot;      &quot;;&quot;-&quot;#&quot;      &quot;;@&quot; &quot;"/>
    <numFmt numFmtId="167" formatCode="#,##0.00&quot;      &quot;;#,##0.00&quot;      &quot;;\-#&quot;      &quot;;@\ "/>
    <numFmt numFmtId="168" formatCode="#,##0.00&quot; zł &quot;;#,##0.00&quot; zł &quot;;\-#&quot; zł &quot;;@\ "/>
    <numFmt numFmtId="169" formatCode="#,##0.00\ [$zł-415];[Red]\-#,##0.00\ [$zł-415]"/>
    <numFmt numFmtId="170" formatCode="#,##0.00&quot; &quot;[$zł-415];[Red]&quot;-&quot;#,##0.00&quot; &quot;[$zł-415]"/>
    <numFmt numFmtId="171" formatCode="#,##0.00&quot; zł &quot;;#,##0.00&quot; zł &quot;;\-#&quot; zł &quot;;\ @\ "/>
    <numFmt numFmtId="172" formatCode="_-* #,##0.00\ [$zł-415]_-;\-* #,##0.00\ [$zł-415]_-;_-* &quot;-&quot;??\ [$zł-415]_-;_-@_-"/>
    <numFmt numFmtId="173" formatCode="#,##0.00&quot; zł &quot;;#,##0.00&quot; zł &quot;;&quot;-&quot;#&quot; zł &quot;;@&quot; &quot;"/>
    <numFmt numFmtId="174" formatCode="[$-415]General"/>
    <numFmt numFmtId="175" formatCode="&quot; &quot;#,##0.00&quot; zł &quot;;&quot;-&quot;#,##0.00&quot; zł &quot;;&quot;-&quot;#&quot; zł &quot;;&quot; &quot;@&quot; &quot;"/>
    <numFmt numFmtId="176" formatCode="[$-415]0%"/>
    <numFmt numFmtId="177" formatCode="&quot; &quot;#,##0.00&quot; &quot;[$zł-415]&quot; &quot;;&quot;-&quot;#,##0.00&quot; &quot;[$zł-415]&quot; &quot;;&quot; -&quot;00&quot; &quot;[$zł-415]&quot; &quot;;&quot; &quot;@&quot; &quot;"/>
    <numFmt numFmtId="178" formatCode="&quot; &quot;#,##0.00&quot; &quot;[$zł-415]&quot; &quot;;&quot;-&quot;#,##0.00&quot; &quot;[$zł-415]&quot; &quot;;&quot;-&quot;00&quot; &quot;[$zł-415]&quot; &quot;;&quot; &quot;@&quot; &quot;"/>
  </numFmts>
  <fonts count="7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FF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 CE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rgb="FF80008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color rgb="FFFF0000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10"/>
      <color rgb="FFFF0000"/>
      <name val="Czcionka tekstu podstawowego"/>
      <charset val="238"/>
    </font>
    <font>
      <b/>
      <sz val="8"/>
      <color rgb="FF000000"/>
      <name val="Tahoma"/>
      <family val="2"/>
      <charset val="238"/>
    </font>
    <font>
      <b/>
      <sz val="10"/>
      <color theme="1"/>
      <name val="Czcionka tekstu podstawowego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6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5" fontId="5" fillId="0" borderId="0"/>
    <xf numFmtId="0" fontId="6" fillId="0" borderId="0"/>
    <xf numFmtId="0" fontId="8" fillId="0" borderId="0"/>
    <xf numFmtId="0" fontId="9" fillId="6" borderId="0"/>
    <xf numFmtId="0" fontId="9" fillId="7" borderId="0"/>
    <xf numFmtId="0" fontId="8" fillId="8" borderId="0"/>
    <xf numFmtId="0" fontId="10" fillId="9" borderId="0"/>
    <xf numFmtId="166" fontId="11" fillId="0" borderId="0"/>
    <xf numFmtId="167" fontId="12" fillId="0" borderId="0"/>
    <xf numFmtId="0" fontId="13" fillId="10" borderId="0"/>
    <xf numFmtId="0" fontId="15" fillId="0" borderId="0"/>
    <xf numFmtId="0" fontId="16" fillId="5" borderId="0"/>
    <xf numFmtId="0" fontId="17" fillId="0" borderId="0">
      <alignment horizontal="center"/>
    </xf>
    <xf numFmtId="0" fontId="18" fillId="0" borderId="0"/>
    <xf numFmtId="0" fontId="19" fillId="0" borderId="0"/>
    <xf numFmtId="0" fontId="20" fillId="0" borderId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17" fillId="0" borderId="0">
      <alignment horizontal="center"/>
    </xf>
    <xf numFmtId="0" fontId="17" fillId="0" borderId="0">
      <alignment horizontal="center" textRotation="90"/>
    </xf>
    <xf numFmtId="0" fontId="22" fillId="0" borderId="0">
      <alignment horizontal="center" textRotation="90"/>
    </xf>
    <xf numFmtId="0" fontId="21" fillId="0" borderId="0">
      <alignment horizontal="center" textRotation="90"/>
    </xf>
    <xf numFmtId="0" fontId="21" fillId="0" borderId="0" applyNumberFormat="0" applyBorder="0" applyProtection="0">
      <alignment horizontal="center" textRotation="90"/>
    </xf>
    <xf numFmtId="0" fontId="21" fillId="0" borderId="0" applyNumberFormat="0" applyBorder="0" applyProtection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17" fillId="0" borderId="0">
      <alignment horizontal="center" textRotation="90"/>
    </xf>
    <xf numFmtId="0" fontId="23" fillId="11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7" fillId="0" borderId="0" applyNumberFormat="0" applyBorder="0" applyProtection="0"/>
    <xf numFmtId="0" fontId="27" fillId="0" borderId="0"/>
    <xf numFmtId="0" fontId="25" fillId="0" borderId="0"/>
    <xf numFmtId="0" fontId="28" fillId="0" borderId="0" applyNumberFormat="0" applyBorder="0" applyProtection="0"/>
    <xf numFmtId="0" fontId="29" fillId="0" borderId="0"/>
    <xf numFmtId="0" fontId="30" fillId="0" borderId="0" applyNumberFormat="0" applyFill="0" applyBorder="0" applyProtection="0"/>
    <xf numFmtId="0" fontId="14" fillId="0" borderId="0" applyNumberFormat="0" applyBorder="0" applyProtection="0"/>
    <xf numFmtId="0" fontId="14" fillId="0" borderId="0"/>
    <xf numFmtId="0" fontId="14" fillId="0" borderId="0"/>
    <xf numFmtId="0" fontId="29" fillId="0" borderId="0"/>
    <xf numFmtId="0" fontId="14" fillId="0" borderId="0" applyNumberFormat="0" applyBorder="0" applyProtection="0"/>
    <xf numFmtId="0" fontId="14" fillId="0" borderId="0"/>
    <xf numFmtId="0" fontId="14" fillId="0" borderId="0"/>
    <xf numFmtId="0" fontId="14" fillId="0" borderId="0"/>
    <xf numFmtId="0" fontId="25" fillId="0" borderId="0"/>
    <xf numFmtId="0" fontId="31" fillId="11" borderId="1"/>
    <xf numFmtId="9" fontId="25" fillId="0" borderId="0" applyBorder="0" applyProtection="0"/>
    <xf numFmtId="9" fontId="25" fillId="0" borderId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/>
    <xf numFmtId="0" fontId="34" fillId="0" borderId="0"/>
    <xf numFmtId="0" fontId="32" fillId="0" borderId="0"/>
    <xf numFmtId="169" fontId="32" fillId="0" borderId="0"/>
    <xf numFmtId="170" fontId="33" fillId="0" borderId="0"/>
    <xf numFmtId="169" fontId="34" fillId="0" borderId="0"/>
    <xf numFmtId="169" fontId="34" fillId="0" borderId="0" applyBorder="0" applyProtection="0"/>
    <xf numFmtId="169" fontId="34" fillId="0" borderId="0" applyBorder="0" applyProtection="0"/>
    <xf numFmtId="169" fontId="34" fillId="0" borderId="0"/>
    <xf numFmtId="169" fontId="34" fillId="0" borderId="0"/>
    <xf numFmtId="169" fontId="32" fillId="0" borderId="0"/>
    <xf numFmtId="0" fontId="5" fillId="0" borderId="0"/>
    <xf numFmtId="169" fontId="32" fillId="0" borderId="0" applyBorder="0" applyProtection="0"/>
    <xf numFmtId="169" fontId="32" fillId="0" borderId="0"/>
    <xf numFmtId="168" fontId="25" fillId="0" borderId="0"/>
    <xf numFmtId="0" fontId="5" fillId="0" borderId="0"/>
    <xf numFmtId="171" fontId="25" fillId="0" borderId="0"/>
    <xf numFmtId="171" fontId="25" fillId="0" borderId="0"/>
    <xf numFmtId="168" fontId="25" fillId="0" borderId="0" applyBorder="0" applyProtection="0"/>
    <xf numFmtId="168" fontId="25" fillId="0" borderId="0" applyBorder="0" applyProtection="0"/>
    <xf numFmtId="168" fontId="25" fillId="0" borderId="0"/>
    <xf numFmtId="171" fontId="25" fillId="0" borderId="0"/>
    <xf numFmtId="0" fontId="10" fillId="0" borderId="0"/>
    <xf numFmtId="44" fontId="3" fillId="0" borderId="0" applyFont="0" applyFill="0" applyBorder="0" applyAlignment="0" applyProtection="0"/>
    <xf numFmtId="168" fontId="5" fillId="0" borderId="0"/>
    <xf numFmtId="9" fontId="5" fillId="0" borderId="0" applyBorder="0" applyProtection="0"/>
    <xf numFmtId="168" fontId="35" fillId="0" borderId="0"/>
    <xf numFmtId="9" fontId="3" fillId="0" borderId="0" applyFont="0" applyFill="0" applyBorder="0" applyAlignment="0" applyProtection="0"/>
    <xf numFmtId="0" fontId="36" fillId="0" borderId="0"/>
    <xf numFmtId="0" fontId="37" fillId="0" borderId="0"/>
    <xf numFmtId="0" fontId="38" fillId="6" borderId="0"/>
    <xf numFmtId="0" fontId="38" fillId="7" borderId="0"/>
    <xf numFmtId="0" fontId="37" fillId="8" borderId="0"/>
    <xf numFmtId="0" fontId="39" fillId="9" borderId="0"/>
    <xf numFmtId="0" fontId="40" fillId="10" borderId="0"/>
    <xf numFmtId="173" fontId="41" fillId="0" borderId="0"/>
    <xf numFmtId="0" fontId="41" fillId="0" borderId="0"/>
    <xf numFmtId="0" fontId="42" fillId="0" borderId="0"/>
    <xf numFmtId="0" fontId="43" fillId="5" borderId="0"/>
    <xf numFmtId="0" fontId="44" fillId="0" borderId="0">
      <alignment horizontal="center"/>
    </xf>
    <xf numFmtId="0" fontId="45" fillId="0" borderId="0"/>
    <xf numFmtId="0" fontId="46" fillId="0" borderId="0"/>
    <xf numFmtId="0" fontId="47" fillId="0" borderId="0"/>
    <xf numFmtId="0" fontId="44" fillId="0" borderId="0">
      <alignment horizontal="center" textRotation="90"/>
    </xf>
    <xf numFmtId="0" fontId="48" fillId="11" borderId="0"/>
    <xf numFmtId="0" fontId="49" fillId="11" borderId="1"/>
    <xf numFmtId="0" fontId="50" fillId="0" borderId="0"/>
    <xf numFmtId="170" fontId="50" fillId="0" borderId="0"/>
    <xf numFmtId="0" fontId="36" fillId="0" borderId="0"/>
    <xf numFmtId="0" fontId="36" fillId="0" borderId="0"/>
    <xf numFmtId="0" fontId="39" fillId="0" borderId="0"/>
    <xf numFmtId="0" fontId="50" fillId="0" borderId="0"/>
    <xf numFmtId="0" fontId="44" fillId="0" borderId="0">
      <alignment horizontal="center" textRotation="90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 textRotation="90"/>
    </xf>
    <xf numFmtId="0" fontId="44" fillId="0" borderId="0">
      <alignment horizontal="center" textRotation="90"/>
    </xf>
    <xf numFmtId="0" fontId="50" fillId="0" borderId="0"/>
    <xf numFmtId="170" fontId="50" fillId="0" borderId="0"/>
    <xf numFmtId="170" fontId="50" fillId="0" borderId="0"/>
    <xf numFmtId="0" fontId="44" fillId="0" borderId="0">
      <alignment horizontal="center" textRotation="90"/>
    </xf>
    <xf numFmtId="0" fontId="50" fillId="0" borderId="0"/>
    <xf numFmtId="170" fontId="50" fillId="0" borderId="0"/>
    <xf numFmtId="0" fontId="50" fillId="0" borderId="0"/>
    <xf numFmtId="170" fontId="50" fillId="0" borderId="0"/>
    <xf numFmtId="0" fontId="35" fillId="0" borderId="0"/>
    <xf numFmtId="177" fontId="35" fillId="0" borderId="0" applyFont="0" applyFill="0" applyBorder="0" applyAlignment="0" applyProtection="0"/>
    <xf numFmtId="9" fontId="35" fillId="0" borderId="0" applyFont="0" applyBorder="0" applyProtection="0"/>
    <xf numFmtId="174" fontId="56" fillId="13" borderId="0" applyBorder="0" applyProtection="0"/>
    <xf numFmtId="174" fontId="5" fillId="0" borderId="0" applyBorder="0" applyProtection="0"/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 textRotation="90"/>
    </xf>
    <xf numFmtId="174" fontId="58" fillId="0" borderId="0" applyBorder="0" applyProtection="0"/>
    <xf numFmtId="0" fontId="5" fillId="0" borderId="0" applyNumberFormat="0" applyBorder="0" applyProtection="0"/>
    <xf numFmtId="176" fontId="5" fillId="0" borderId="0" applyBorder="0" applyProtection="0"/>
    <xf numFmtId="0" fontId="59" fillId="0" borderId="0" applyNumberFormat="0" applyBorder="0" applyProtection="0"/>
    <xf numFmtId="170" fontId="59" fillId="0" borderId="0" applyBorder="0" applyProtection="0"/>
    <xf numFmtId="174" fontId="60" fillId="0" borderId="0" applyBorder="0" applyProtection="0"/>
    <xf numFmtId="0" fontId="61" fillId="0" borderId="0" applyNumberFormat="0" applyBorder="0" applyProtection="0"/>
    <xf numFmtId="175" fontId="5" fillId="0" borderId="0" applyBorder="0" applyProtection="0"/>
    <xf numFmtId="178" fontId="35" fillId="0" borderId="0" applyFont="0" applyBorder="0" applyProtection="0"/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/>
    </xf>
    <xf numFmtId="0" fontId="57" fillId="0" borderId="0" applyNumberFormat="0" applyBorder="0" applyProtection="0">
      <alignment horizontal="center" textRotation="90"/>
    </xf>
    <xf numFmtId="0" fontId="59" fillId="0" borderId="0" applyNumberFormat="0" applyBorder="0" applyProtection="0"/>
    <xf numFmtId="170" fontId="59" fillId="0" borderId="0" applyBorder="0" applyProtection="0"/>
    <xf numFmtId="0" fontId="57" fillId="0" borderId="0" applyNumberFormat="0" applyBorder="0" applyProtection="0">
      <alignment horizontal="center" textRotation="90"/>
    </xf>
    <xf numFmtId="0" fontId="59" fillId="0" borderId="0" applyNumberFormat="0" applyBorder="0" applyProtection="0"/>
    <xf numFmtId="170" fontId="59" fillId="0" borderId="0" applyBorder="0" applyProtection="0"/>
    <xf numFmtId="173" fontId="41" fillId="0" borderId="0"/>
    <xf numFmtId="174" fontId="5" fillId="0" borderId="0" applyBorder="0" applyProtection="0"/>
    <xf numFmtId="9" fontId="25" fillId="0" borderId="0" applyBorder="0" applyProtection="0"/>
    <xf numFmtId="169" fontId="32" fillId="0" borderId="0" applyBorder="0" applyProtection="0"/>
    <xf numFmtId="171" fontId="25" fillId="0" borderId="0"/>
    <xf numFmtId="44" fontId="3" fillId="0" borderId="0" applyFont="0" applyFill="0" applyBorder="0" applyAlignment="0" applyProtection="0"/>
    <xf numFmtId="174" fontId="58" fillId="0" borderId="0" applyBorder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5" fillId="0" borderId="0"/>
    <xf numFmtId="0" fontId="27" fillId="0" borderId="0"/>
    <xf numFmtId="0" fontId="5" fillId="0" borderId="0"/>
    <xf numFmtId="0" fontId="14" fillId="0" borderId="0" applyNumberFormat="0" applyFill="0" applyBorder="0" applyProtection="0"/>
    <xf numFmtId="0" fontId="5" fillId="0" borderId="0"/>
    <xf numFmtId="0" fontId="5" fillId="0" borderId="0" applyNumberFormat="0" applyBorder="0" applyProtection="0"/>
    <xf numFmtId="0" fontId="3" fillId="0" borderId="0"/>
    <xf numFmtId="9" fontId="5" fillId="0" borderId="0" applyBorder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5" fillId="0" borderId="0"/>
    <xf numFmtId="168" fontId="25" fillId="0" borderId="0" applyBorder="0" applyProtection="0"/>
    <xf numFmtId="168" fontId="5" fillId="0" borderId="0"/>
    <xf numFmtId="168" fontId="5" fillId="0" borderId="0"/>
    <xf numFmtId="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7" fillId="0" borderId="0" xfId="3" applyFont="1" applyBorder="1" applyAlignment="1">
      <alignment horizontal="left"/>
    </xf>
    <xf numFmtId="0" fontId="51" fillId="0" borderId="3" xfId="3" applyFont="1" applyBorder="1" applyAlignment="1">
      <alignment horizontal="center" vertical="center"/>
    </xf>
    <xf numFmtId="172" fontId="51" fillId="0" borderId="3" xfId="3" applyNumberFormat="1" applyFont="1" applyBorder="1" applyAlignment="1">
      <alignment horizontal="center" vertical="center"/>
    </xf>
    <xf numFmtId="0" fontId="53" fillId="0" borderId="3" xfId="3" applyFont="1" applyFill="1" applyBorder="1" applyAlignment="1">
      <alignment horizontal="center" vertical="center" wrapText="1"/>
    </xf>
    <xf numFmtId="172" fontId="51" fillId="0" borderId="3" xfId="4" applyNumberFormat="1" applyFont="1" applyFill="1" applyBorder="1" applyAlignment="1" applyProtection="1">
      <alignment horizontal="center" vertical="center"/>
    </xf>
    <xf numFmtId="0" fontId="51" fillId="0" borderId="3" xfId="3" applyFont="1" applyBorder="1" applyAlignment="1">
      <alignment horizontal="center" vertical="center" wrapText="1"/>
    </xf>
    <xf numFmtId="0" fontId="54" fillId="0" borderId="3" xfId="0" applyFont="1" applyBorder="1"/>
    <xf numFmtId="0" fontId="54" fillId="0" borderId="0" xfId="0" applyFont="1"/>
    <xf numFmtId="49" fontId="52" fillId="0" borderId="3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5" fillId="0" borderId="3" xfId="5" applyFont="1" applyFill="1" applyBorder="1" applyAlignment="1">
      <alignment horizontal="center" vertical="center" wrapText="1"/>
    </xf>
    <xf numFmtId="3" fontId="51" fillId="0" borderId="3" xfId="3" applyNumberFormat="1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3" fontId="54" fillId="0" borderId="3" xfId="0" applyNumberFormat="1" applyFont="1" applyBorder="1" applyAlignment="1">
      <alignment horizontal="center" vertical="center"/>
    </xf>
    <xf numFmtId="172" fontId="54" fillId="0" borderId="3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 wrapText="1"/>
    </xf>
    <xf numFmtId="3" fontId="54" fillId="0" borderId="2" xfId="0" applyNumberFormat="1" applyFont="1" applyBorder="1" applyAlignment="1">
      <alignment horizontal="center" vertical="center"/>
    </xf>
    <xf numFmtId="172" fontId="54" fillId="0" borderId="2" xfId="0" applyNumberFormat="1" applyFont="1" applyBorder="1" applyAlignment="1">
      <alignment horizontal="center" vertical="center"/>
    </xf>
    <xf numFmtId="0" fontId="54" fillId="0" borderId="2" xfId="97" applyFont="1" applyBorder="1" applyAlignment="1">
      <alignment horizontal="center" vertical="center" wrapText="1"/>
    </xf>
    <xf numFmtId="0" fontId="54" fillId="0" borderId="3" xfId="89" applyFont="1" applyBorder="1" applyAlignment="1">
      <alignment horizontal="center" vertical="center" wrapText="1"/>
    </xf>
    <xf numFmtId="172" fontId="54" fillId="0" borderId="3" xfId="88" applyNumberFormat="1" applyFont="1" applyBorder="1" applyAlignment="1">
      <alignment horizontal="center" vertical="center"/>
    </xf>
    <xf numFmtId="0" fontId="54" fillId="0" borderId="2" xfId="89" applyFont="1" applyBorder="1" applyAlignment="1">
      <alignment horizontal="center" vertical="center" wrapText="1"/>
    </xf>
    <xf numFmtId="172" fontId="54" fillId="0" borderId="3" xfId="1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62" fillId="0" borderId="0" xfId="136" applyFont="1" applyFill="1" applyAlignment="1"/>
    <xf numFmtId="174" fontId="62" fillId="0" borderId="0" xfId="135" applyFont="1" applyFill="1" applyAlignment="1">
      <alignment horizontal="right"/>
    </xf>
    <xf numFmtId="164" fontId="62" fillId="0" borderId="0" xfId="135" applyNumberFormat="1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3" applyFont="1"/>
    <xf numFmtId="0" fontId="63" fillId="0" borderId="0" xfId="3" applyFont="1" applyBorder="1" applyAlignment="1">
      <alignment horizontal="center" vertical="center" wrapText="1"/>
    </xf>
    <xf numFmtId="0" fontId="63" fillId="0" borderId="0" xfId="3" applyFont="1" applyBorder="1" applyAlignment="1">
      <alignment horizontal="center" vertical="center" wrapText="1"/>
    </xf>
    <xf numFmtId="0" fontId="51" fillId="0" borderId="0" xfId="3" applyFont="1" applyAlignment="1">
      <alignment horizontal="center" vertical="center"/>
    </xf>
    <xf numFmtId="0" fontId="51" fillId="0" borderId="0" xfId="3" applyFont="1" applyAlignment="1">
      <alignment horizontal="center"/>
    </xf>
    <xf numFmtId="0" fontId="7" fillId="2" borderId="0" xfId="3" applyFont="1" applyFill="1" applyBorder="1" applyAlignment="1">
      <alignment horizontal="left"/>
    </xf>
    <xf numFmtId="0" fontId="62" fillId="12" borderId="2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/>
    </xf>
    <xf numFmtId="3" fontId="51" fillId="0" borderId="2" xfId="3" applyNumberFormat="1" applyFont="1" applyBorder="1" applyAlignment="1">
      <alignment horizontal="center" vertical="center"/>
    </xf>
    <xf numFmtId="0" fontId="51" fillId="0" borderId="2" xfId="3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62" fillId="0" borderId="0" xfId="0" applyFont="1" applyAlignment="1">
      <alignment horizontal="left" wrapText="1"/>
    </xf>
    <xf numFmtId="168" fontId="62" fillId="0" borderId="0" xfId="0" applyNumberFormat="1" applyFont="1" applyAlignment="1">
      <alignment horizontal="center" vertical="center" wrapText="1"/>
    </xf>
    <xf numFmtId="168" fontId="62" fillId="0" borderId="0" xfId="2" applyNumberFormat="1" applyFont="1" applyAlignment="1">
      <alignment horizontal="center" vertical="center" wrapText="1"/>
    </xf>
    <xf numFmtId="164" fontId="62" fillId="0" borderId="0" xfId="0" applyNumberFormat="1" applyFont="1" applyAlignment="1">
      <alignment horizontal="center" vertical="center" wrapText="1"/>
    </xf>
    <xf numFmtId="0" fontId="51" fillId="0" borderId="0" xfId="0" applyFont="1"/>
    <xf numFmtId="0" fontId="62" fillId="0" borderId="0" xfId="0" applyFont="1" applyAlignment="1">
      <alignment horizontal="left"/>
    </xf>
    <xf numFmtId="164" fontId="62" fillId="0" borderId="0" xfId="0" applyNumberFormat="1" applyFont="1" applyAlignment="1">
      <alignment horizontal="center" vertical="center"/>
    </xf>
    <xf numFmtId="0" fontId="0" fillId="0" borderId="0" xfId="0" applyAlignment="1"/>
    <xf numFmtId="0" fontId="63" fillId="0" borderId="0" xfId="3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2" fillId="12" borderId="3" xfId="0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65" fillId="0" borderId="0" xfId="0" applyFont="1"/>
    <xf numFmtId="0" fontId="54" fillId="0" borderId="0" xfId="0" applyFont="1" applyFill="1"/>
    <xf numFmtId="0" fontId="65" fillId="0" borderId="0" xfId="0" applyFont="1" applyFill="1"/>
    <xf numFmtId="0" fontId="66" fillId="0" borderId="0" xfId="0" applyFont="1"/>
    <xf numFmtId="44" fontId="54" fillId="0" borderId="3" xfId="0" applyNumberFormat="1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0" fontId="51" fillId="0" borderId="3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74" fontId="51" fillId="0" borderId="8" xfId="158" applyFont="1" applyFill="1" applyBorder="1" applyAlignment="1">
      <alignment horizontal="center" vertical="center" wrapText="1"/>
    </xf>
    <xf numFmtId="0" fontId="68" fillId="12" borderId="3" xfId="159" applyFont="1" applyFill="1" applyBorder="1" applyAlignment="1">
      <alignment horizontal="center" vertical="center" wrapText="1"/>
    </xf>
    <xf numFmtId="0" fontId="63" fillId="0" borderId="0" xfId="3" applyFont="1" applyBorder="1" applyAlignment="1">
      <alignment horizontal="center" vertical="center" wrapText="1"/>
    </xf>
    <xf numFmtId="0" fontId="54" fillId="15" borderId="3" xfId="0" applyFont="1" applyFill="1" applyBorder="1"/>
    <xf numFmtId="0" fontId="64" fillId="16" borderId="3" xfId="0" applyFont="1" applyFill="1" applyBorder="1" applyAlignment="1">
      <alignment horizontal="center" vertical="center"/>
    </xf>
    <xf numFmtId="0" fontId="64" fillId="14" borderId="3" xfId="0" applyFont="1" applyFill="1" applyBorder="1"/>
    <xf numFmtId="0" fontId="0" fillId="0" borderId="0" xfId="0" applyAlignment="1"/>
    <xf numFmtId="0" fontId="55" fillId="0" borderId="3" xfId="3" applyFont="1" applyBorder="1" applyAlignment="1">
      <alignment horizontal="center" vertical="center" wrapText="1"/>
    </xf>
    <xf numFmtId="9" fontId="51" fillId="0" borderId="3" xfId="88" applyFont="1" applyBorder="1" applyAlignment="1">
      <alignment horizontal="center" vertical="center"/>
    </xf>
    <xf numFmtId="172" fontId="54" fillId="14" borderId="3" xfId="0" applyNumberFormat="1" applyFont="1" applyFill="1" applyBorder="1"/>
    <xf numFmtId="9" fontId="54" fillId="0" borderId="3" xfId="88" applyFont="1" applyBorder="1" applyAlignment="1">
      <alignment horizontal="center" vertical="center"/>
    </xf>
    <xf numFmtId="9" fontId="54" fillId="0" borderId="2" xfId="88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63" fillId="0" borderId="0" xfId="3" applyFont="1" applyBorder="1" applyAlignment="1">
      <alignment vertical="center" wrapText="1"/>
    </xf>
    <xf numFmtId="0" fontId="63" fillId="0" borderId="0" xfId="3" applyFont="1" applyBorder="1" applyAlignment="1">
      <alignment horizontal="center" vertical="center" wrapText="1"/>
    </xf>
    <xf numFmtId="172" fontId="54" fillId="0" borderId="3" xfId="0" applyNumberFormat="1" applyFont="1" applyBorder="1"/>
    <xf numFmtId="172" fontId="51" fillId="0" borderId="3" xfId="3" applyNumberFormat="1" applyFont="1" applyBorder="1"/>
    <xf numFmtId="172" fontId="54" fillId="0" borderId="2" xfId="1" applyNumberFormat="1" applyFont="1" applyBorder="1" applyAlignment="1">
      <alignment horizontal="center" vertical="center"/>
    </xf>
    <xf numFmtId="172" fontId="54" fillId="0" borderId="3" xfId="0" applyNumberFormat="1" applyFont="1" applyFill="1" applyBorder="1" applyAlignment="1">
      <alignment horizontal="center" vertical="center"/>
    </xf>
    <xf numFmtId="0" fontId="62" fillId="14" borderId="3" xfId="0" applyFont="1" applyFill="1" applyBorder="1" applyAlignment="1">
      <alignment vertical="center" wrapText="1"/>
    </xf>
    <xf numFmtId="172" fontId="62" fillId="14" borderId="3" xfId="0" applyNumberFormat="1" applyFont="1" applyFill="1" applyBorder="1" applyAlignment="1">
      <alignment vertical="center" wrapText="1"/>
    </xf>
    <xf numFmtId="0" fontId="64" fillId="14" borderId="3" xfId="0" applyFont="1" applyFill="1" applyBorder="1" applyAlignment="1">
      <alignment horizontal="right" vertical="center"/>
    </xf>
    <xf numFmtId="172" fontId="66" fillId="14" borderId="3" xfId="0" applyNumberFormat="1" applyFont="1" applyFill="1" applyBorder="1" applyAlignment="1">
      <alignment horizontal="right" vertical="center"/>
    </xf>
    <xf numFmtId="172" fontId="54" fillId="0" borderId="3" xfId="88" applyNumberFormat="1" applyFont="1" applyFill="1" applyBorder="1" applyAlignment="1">
      <alignment horizontal="center" vertical="center"/>
    </xf>
    <xf numFmtId="0" fontId="69" fillId="14" borderId="3" xfId="0" applyFont="1" applyFill="1" applyBorder="1"/>
    <xf numFmtId="44" fontId="54" fillId="0" borderId="3" xfId="0" applyNumberFormat="1" applyFont="1" applyFill="1" applyBorder="1" applyAlignment="1">
      <alignment horizontal="center" vertical="center"/>
    </xf>
    <xf numFmtId="44" fontId="66" fillId="14" borderId="3" xfId="0" applyNumberFormat="1" applyFont="1" applyFill="1" applyBorder="1"/>
    <xf numFmtId="172" fontId="66" fillId="14" borderId="3" xfId="0" applyNumberFormat="1" applyFont="1" applyFill="1" applyBorder="1"/>
    <xf numFmtId="0" fontId="51" fillId="3" borderId="9" xfId="88" applyNumberFormat="1" applyFont="1" applyFill="1" applyBorder="1" applyAlignment="1">
      <alignment horizontal="center"/>
    </xf>
    <xf numFmtId="0" fontId="51" fillId="3" borderId="10" xfId="88" applyNumberFormat="1" applyFont="1" applyFill="1" applyBorder="1" applyAlignment="1">
      <alignment horizontal="center"/>
    </xf>
    <xf numFmtId="0" fontId="51" fillId="3" borderId="11" xfId="88" applyNumberFormat="1" applyFont="1" applyFill="1" applyBorder="1" applyAlignment="1">
      <alignment horizontal="center"/>
    </xf>
    <xf numFmtId="0" fontId="5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2" fillId="14" borderId="9" xfId="0" applyFont="1" applyFill="1" applyBorder="1" applyAlignment="1">
      <alignment horizontal="right" vertical="center" wrapText="1"/>
    </xf>
    <xf numFmtId="0" fontId="62" fillId="14" borderId="10" xfId="0" applyFont="1" applyFill="1" applyBorder="1" applyAlignment="1">
      <alignment horizontal="right" vertical="center" wrapText="1"/>
    </xf>
    <xf numFmtId="0" fontId="62" fillId="14" borderId="11" xfId="0" applyFont="1" applyFill="1" applyBorder="1" applyAlignment="1">
      <alignment horizontal="right" vertical="center" wrapText="1"/>
    </xf>
    <xf numFmtId="0" fontId="63" fillId="0" borderId="0" xfId="3" applyFont="1" applyBorder="1" applyAlignment="1">
      <alignment horizontal="center" vertical="center" wrapText="1"/>
    </xf>
    <xf numFmtId="0" fontId="64" fillId="14" borderId="9" xfId="0" applyFont="1" applyFill="1" applyBorder="1" applyAlignment="1">
      <alignment horizontal="right"/>
    </xf>
    <xf numFmtId="0" fontId="64" fillId="14" borderId="10" xfId="0" applyFont="1" applyFill="1" applyBorder="1" applyAlignment="1">
      <alignment horizontal="right"/>
    </xf>
    <xf numFmtId="0" fontId="64" fillId="14" borderId="11" xfId="0" applyFont="1" applyFill="1" applyBorder="1" applyAlignment="1">
      <alignment horizontal="right"/>
    </xf>
    <xf numFmtId="0" fontId="51" fillId="3" borderId="9" xfId="0" applyFont="1" applyFill="1" applyBorder="1" applyAlignment="1">
      <alignment horizontal="center"/>
    </xf>
    <xf numFmtId="0" fontId="51" fillId="3" borderId="10" xfId="0" applyFont="1" applyFill="1" applyBorder="1" applyAlignment="1">
      <alignment horizontal="center"/>
    </xf>
    <xf numFmtId="0" fontId="51" fillId="3" borderId="11" xfId="0" applyFont="1" applyFill="1" applyBorder="1" applyAlignment="1">
      <alignment horizontal="center"/>
    </xf>
    <xf numFmtId="0" fontId="62" fillId="14" borderId="3" xfId="0" applyFont="1" applyFill="1" applyBorder="1" applyAlignment="1">
      <alignment horizontal="right" vertical="center" wrapText="1"/>
    </xf>
    <xf numFmtId="0" fontId="51" fillId="3" borderId="9" xfId="88" applyNumberFormat="1" applyFont="1" applyFill="1" applyBorder="1" applyAlignment="1">
      <alignment horizontal="center"/>
    </xf>
    <xf numFmtId="0" fontId="51" fillId="3" borderId="10" xfId="88" applyNumberFormat="1" applyFont="1" applyFill="1" applyBorder="1" applyAlignment="1">
      <alignment horizontal="center"/>
    </xf>
    <xf numFmtId="0" fontId="51" fillId="3" borderId="11" xfId="88" applyNumberFormat="1" applyFont="1" applyFill="1" applyBorder="1" applyAlignment="1">
      <alignment horizontal="center"/>
    </xf>
    <xf numFmtId="0" fontId="62" fillId="14" borderId="12" xfId="0" applyFont="1" applyFill="1" applyBorder="1" applyAlignment="1">
      <alignment horizontal="right" vertical="center" wrapText="1"/>
    </xf>
    <xf numFmtId="0" fontId="62" fillId="14" borderId="13" xfId="0" applyFont="1" applyFill="1" applyBorder="1" applyAlignment="1">
      <alignment horizontal="right" vertical="center" wrapText="1"/>
    </xf>
    <xf numFmtId="0" fontId="62" fillId="14" borderId="14" xfId="0" applyFont="1" applyFill="1" applyBorder="1" applyAlignment="1">
      <alignment horizontal="right" vertical="center" wrapText="1"/>
    </xf>
  </cellXfs>
  <cellStyles count="186">
    <cellStyle name="Accent" xfId="6" xr:uid="{00000000-0005-0000-0000-000000000000}"/>
    <cellStyle name="Accent 1" xfId="7" xr:uid="{00000000-0005-0000-0000-000001000000}"/>
    <cellStyle name="Accent 1 2" xfId="91" xr:uid="{00000000-0005-0000-0000-000002000000}"/>
    <cellStyle name="Accent 2" xfId="8" xr:uid="{00000000-0005-0000-0000-000003000000}"/>
    <cellStyle name="Accent 2 2" xfId="92" xr:uid="{00000000-0005-0000-0000-000004000000}"/>
    <cellStyle name="Accent 3" xfId="9" xr:uid="{00000000-0005-0000-0000-000005000000}"/>
    <cellStyle name="Accent 3 2" xfId="93" xr:uid="{00000000-0005-0000-0000-000006000000}"/>
    <cellStyle name="Accent 4" xfId="90" xr:uid="{00000000-0005-0000-0000-000007000000}"/>
    <cellStyle name="Bad" xfId="10" xr:uid="{00000000-0005-0000-0000-000008000000}"/>
    <cellStyle name="Bad 2" xfId="94" xr:uid="{00000000-0005-0000-0000-000009000000}"/>
    <cellStyle name="Dziesiętny 2" xfId="11" xr:uid="{00000000-0005-0000-0000-00000A000000}"/>
    <cellStyle name="Dziesiętny 2 2" xfId="12" xr:uid="{00000000-0005-0000-0000-00000B000000}"/>
    <cellStyle name="Error" xfId="13" xr:uid="{00000000-0005-0000-0000-00000C000000}"/>
    <cellStyle name="Error 2" xfId="95" xr:uid="{00000000-0005-0000-0000-00000D000000}"/>
    <cellStyle name="Excel Built-in Currency" xfId="96" xr:uid="{00000000-0005-0000-0000-00000E000000}"/>
    <cellStyle name="Excel Built-in Currency 2" xfId="152" xr:uid="{00000000-0005-0000-0000-00000F000000}"/>
    <cellStyle name="Excel Built-in Explanatory Text" xfId="97" xr:uid="{00000000-0005-0000-0000-000010000000}"/>
    <cellStyle name="Excel Built-in Explanatory Text 2" xfId="131" xr:uid="{00000000-0005-0000-0000-000011000000}"/>
    <cellStyle name="Excel Built-in Normal" xfId="132" xr:uid="{00000000-0005-0000-0000-000012000000}"/>
    <cellStyle name="Excel Built-in Normal 2" xfId="153" xr:uid="{00000000-0005-0000-0000-000013000000}"/>
    <cellStyle name="Excel Built-in Normal 3" xfId="158" xr:uid="{00000000-0005-0000-0000-000014000000}"/>
    <cellStyle name="Excel_BuiltIn_Currency" xfId="4" xr:uid="{00000000-0005-0000-0000-000015000000}"/>
    <cellStyle name="Footnote" xfId="14" xr:uid="{00000000-0005-0000-0000-000017000000}"/>
    <cellStyle name="Footnote 2" xfId="98" xr:uid="{00000000-0005-0000-0000-000018000000}"/>
    <cellStyle name="Good" xfId="15" xr:uid="{00000000-0005-0000-0000-000019000000}"/>
    <cellStyle name="Good 2" xfId="99" xr:uid="{00000000-0005-0000-0000-00001A000000}"/>
    <cellStyle name="Heading" xfId="16" xr:uid="{00000000-0005-0000-0000-00001B000000}"/>
    <cellStyle name="Heading (user)" xfId="17" xr:uid="{00000000-0005-0000-0000-00001C000000}"/>
    <cellStyle name="Heading (user) 2" xfId="101" xr:uid="{00000000-0005-0000-0000-00001D000000}"/>
    <cellStyle name="Heading 1" xfId="18" xr:uid="{00000000-0005-0000-0000-00001E000000}"/>
    <cellStyle name="Heading 1 2" xfId="102" xr:uid="{00000000-0005-0000-0000-00001F000000}"/>
    <cellStyle name="Heading 10" xfId="114" xr:uid="{00000000-0005-0000-0000-000020000000}"/>
    <cellStyle name="Heading 11" xfId="133" xr:uid="{00000000-0005-0000-0000-000021000000}"/>
    <cellStyle name="Heading 12" xfId="145" xr:uid="{00000000-0005-0000-0000-000022000000}"/>
    <cellStyle name="Heading 13" xfId="144" xr:uid="{00000000-0005-0000-0000-000023000000}"/>
    <cellStyle name="Heading 2" xfId="19" xr:uid="{00000000-0005-0000-0000-000024000000}"/>
    <cellStyle name="Heading 2 2" xfId="20" xr:uid="{00000000-0005-0000-0000-000025000000}"/>
    <cellStyle name="Heading 2 3" xfId="103" xr:uid="{00000000-0005-0000-0000-000026000000}"/>
    <cellStyle name="Heading 3" xfId="21" xr:uid="{00000000-0005-0000-0000-000027000000}"/>
    <cellStyle name="Heading 3 2" xfId="22" xr:uid="{00000000-0005-0000-0000-000028000000}"/>
    <cellStyle name="Heading 4" xfId="23" xr:uid="{00000000-0005-0000-0000-000029000000}"/>
    <cellStyle name="Heading 5" xfId="24" xr:uid="{00000000-0005-0000-0000-00002A000000}"/>
    <cellStyle name="Heading 6" xfId="100" xr:uid="{00000000-0005-0000-0000-00002B000000}"/>
    <cellStyle name="Heading 7" xfId="116" xr:uid="{00000000-0005-0000-0000-00002C000000}"/>
    <cellStyle name="Heading 8" xfId="115" xr:uid="{00000000-0005-0000-0000-00002D000000}"/>
    <cellStyle name="Heading 9" xfId="117" xr:uid="{00000000-0005-0000-0000-00002E000000}"/>
    <cellStyle name="Heading1" xfId="25" xr:uid="{00000000-0005-0000-0000-00002F000000}"/>
    <cellStyle name="Heading1 (user)" xfId="26" xr:uid="{00000000-0005-0000-0000-000030000000}"/>
    <cellStyle name="Heading1 10" xfId="123" xr:uid="{00000000-0005-0000-0000-000031000000}"/>
    <cellStyle name="Heading1 11" xfId="134" xr:uid="{00000000-0005-0000-0000-000032000000}"/>
    <cellStyle name="Heading1 12" xfId="146" xr:uid="{00000000-0005-0000-0000-000033000000}"/>
    <cellStyle name="Heading1 13" xfId="149" xr:uid="{00000000-0005-0000-0000-000034000000}"/>
    <cellStyle name="Heading1 2" xfId="27" xr:uid="{00000000-0005-0000-0000-000035000000}"/>
    <cellStyle name="Heading1 2 2" xfId="28" xr:uid="{00000000-0005-0000-0000-000036000000}"/>
    <cellStyle name="Heading1 3" xfId="29" xr:uid="{00000000-0005-0000-0000-000037000000}"/>
    <cellStyle name="Heading1 3 2" xfId="30" xr:uid="{00000000-0005-0000-0000-000038000000}"/>
    <cellStyle name="Heading1 4" xfId="31" xr:uid="{00000000-0005-0000-0000-000039000000}"/>
    <cellStyle name="Heading1 5" xfId="32" xr:uid="{00000000-0005-0000-0000-00003A000000}"/>
    <cellStyle name="Heading1 6" xfId="104" xr:uid="{00000000-0005-0000-0000-00003B000000}"/>
    <cellStyle name="Heading1 7" xfId="118" xr:uid="{00000000-0005-0000-0000-00003C000000}"/>
    <cellStyle name="Heading1 8" xfId="113" xr:uid="{00000000-0005-0000-0000-00003D000000}"/>
    <cellStyle name="Heading1 9" xfId="119" xr:uid="{00000000-0005-0000-0000-00003E000000}"/>
    <cellStyle name="Neutral" xfId="33" xr:uid="{00000000-0005-0000-0000-00003F000000}"/>
    <cellStyle name="Neutral 2" xfId="105" xr:uid="{00000000-0005-0000-0000-000040000000}"/>
    <cellStyle name="Normal 2" xfId="34" xr:uid="{00000000-0005-0000-0000-000041000000}"/>
    <cellStyle name="Normalny" xfId="0" builtinId="0"/>
    <cellStyle name="Normalny 10" xfId="128" xr:uid="{00000000-0005-0000-0000-000043000000}"/>
    <cellStyle name="Normalny 11" xfId="164" xr:uid="{00000000-0005-0000-0000-000044000000}"/>
    <cellStyle name="Normalny 12" xfId="160" xr:uid="{00000000-0005-0000-0000-000045000000}"/>
    <cellStyle name="Normalny 13" xfId="185" xr:uid="{00000000-0005-0000-0000-000046000000}"/>
    <cellStyle name="Normalny 2" xfId="3" xr:uid="{00000000-0005-0000-0000-000047000000}"/>
    <cellStyle name="Normalny 2 2" xfId="35" xr:uid="{00000000-0005-0000-0000-000048000000}"/>
    <cellStyle name="Normalny 2 2 2" xfId="36" xr:uid="{00000000-0005-0000-0000-000049000000}"/>
    <cellStyle name="Normalny 2 2 2 2" xfId="165" xr:uid="{00000000-0005-0000-0000-00004A000000}"/>
    <cellStyle name="Normalny 2 3" xfId="37" xr:uid="{00000000-0005-0000-0000-00004B000000}"/>
    <cellStyle name="Normalny 2 4" xfId="38" xr:uid="{00000000-0005-0000-0000-00004C000000}"/>
    <cellStyle name="Normalny 2 5" xfId="39" xr:uid="{00000000-0005-0000-0000-00004D000000}"/>
    <cellStyle name="Normalny 2 5 2" xfId="166" xr:uid="{00000000-0005-0000-0000-00004E000000}"/>
    <cellStyle name="Normalny 2 6" xfId="135" xr:uid="{00000000-0005-0000-0000-00004F000000}"/>
    <cellStyle name="Normalny 2 6 2" xfId="159" xr:uid="{00000000-0005-0000-0000-000050000000}"/>
    <cellStyle name="Normalny 2 7" xfId="167" xr:uid="{00000000-0005-0000-0000-000051000000}"/>
    <cellStyle name="Normalny 3" xfId="40" xr:uid="{00000000-0005-0000-0000-000052000000}"/>
    <cellStyle name="Normalny 3 2" xfId="41" xr:uid="{00000000-0005-0000-0000-000053000000}"/>
    <cellStyle name="Normalny 3 3" xfId="42" xr:uid="{00000000-0005-0000-0000-000054000000}"/>
    <cellStyle name="Normalny 4" xfId="43" xr:uid="{00000000-0005-0000-0000-000055000000}"/>
    <cellStyle name="Normalny 4 2" xfId="44" xr:uid="{00000000-0005-0000-0000-000056000000}"/>
    <cellStyle name="Normalny 4 3" xfId="45" xr:uid="{00000000-0005-0000-0000-000057000000}"/>
    <cellStyle name="Normalny 4 4" xfId="168" xr:uid="{00000000-0005-0000-0000-000058000000}"/>
    <cellStyle name="Normalny 5" xfId="46" xr:uid="{00000000-0005-0000-0000-000059000000}"/>
    <cellStyle name="Normalny 5 2" xfId="47" xr:uid="{00000000-0005-0000-0000-00005A000000}"/>
    <cellStyle name="Normalny 6" xfId="48" xr:uid="{00000000-0005-0000-0000-00005B000000}"/>
    <cellStyle name="Normalny 6 2" xfId="49" xr:uid="{00000000-0005-0000-0000-00005C000000}"/>
    <cellStyle name="Normalny 7" xfId="50" xr:uid="{00000000-0005-0000-0000-00005D000000}"/>
    <cellStyle name="Normalny 7 2" xfId="51" xr:uid="{00000000-0005-0000-0000-00005E000000}"/>
    <cellStyle name="Normalny 8" xfId="52" xr:uid="{00000000-0005-0000-0000-00005F000000}"/>
    <cellStyle name="Normalny 9" xfId="89" xr:uid="{00000000-0005-0000-0000-000060000000}"/>
    <cellStyle name="Normalny 9 2" xfId="136" xr:uid="{00000000-0005-0000-0000-000061000000}"/>
    <cellStyle name="Normalny 9 2 2" xfId="169" xr:uid="{00000000-0005-0000-0000-000062000000}"/>
    <cellStyle name="Normalny 9 2 3" xfId="170" xr:uid="{00000000-0005-0000-0000-000063000000}"/>
    <cellStyle name="Normalny 9 3" xfId="171" xr:uid="{00000000-0005-0000-0000-000064000000}"/>
    <cellStyle name="Normalny_Arkusz1_Arkusz1" xfId="5" xr:uid="{00000000-0005-0000-0000-000065000000}"/>
    <cellStyle name="Note" xfId="53" xr:uid="{00000000-0005-0000-0000-000067000000}"/>
    <cellStyle name="Note 2" xfId="106" xr:uid="{00000000-0005-0000-0000-000068000000}"/>
    <cellStyle name="Procentowy" xfId="88" builtinId="5"/>
    <cellStyle name="Procentowy 2" xfId="54" xr:uid="{00000000-0005-0000-0000-00006A000000}"/>
    <cellStyle name="Procentowy 2 2" xfId="86" xr:uid="{00000000-0005-0000-0000-00006B000000}"/>
    <cellStyle name="Procentowy 2 3" xfId="137" xr:uid="{00000000-0005-0000-0000-00006C000000}"/>
    <cellStyle name="Procentowy 2 4" xfId="154" xr:uid="{00000000-0005-0000-0000-00006D000000}"/>
    <cellStyle name="Procentowy 3" xfId="55" xr:uid="{00000000-0005-0000-0000-00006E000000}"/>
    <cellStyle name="Procentowy 4" xfId="130" xr:uid="{00000000-0005-0000-0000-00006F000000}"/>
    <cellStyle name="Procentowy 4 2" xfId="172" xr:uid="{00000000-0005-0000-0000-000070000000}"/>
    <cellStyle name="Procentowy 4 3" xfId="182" xr:uid="{00000000-0005-0000-0000-000071000000}"/>
    <cellStyle name="Procentowy 5" xfId="173" xr:uid="{00000000-0005-0000-0000-000072000000}"/>
    <cellStyle name="Procentowy 6" xfId="174" xr:uid="{00000000-0005-0000-0000-000073000000}"/>
    <cellStyle name="Procentowy 7" xfId="161" xr:uid="{00000000-0005-0000-0000-000074000000}"/>
    <cellStyle name="Procentowy 8" xfId="179" xr:uid="{00000000-0005-0000-0000-000075000000}"/>
    <cellStyle name="Procentowy 9" xfId="184" xr:uid="{00000000-0005-0000-0000-000076000000}"/>
    <cellStyle name="Result" xfId="56" xr:uid="{00000000-0005-0000-0000-000077000000}"/>
    <cellStyle name="Result (user)" xfId="57" xr:uid="{00000000-0005-0000-0000-000078000000}"/>
    <cellStyle name="Result 10" xfId="126" xr:uid="{00000000-0005-0000-0000-000079000000}"/>
    <cellStyle name="Result 11" xfId="138" xr:uid="{00000000-0005-0000-0000-00007A000000}"/>
    <cellStyle name="Result 12" xfId="147" xr:uid="{00000000-0005-0000-0000-00007B000000}"/>
    <cellStyle name="Result 13" xfId="150" xr:uid="{00000000-0005-0000-0000-00007C000000}"/>
    <cellStyle name="Result 2" xfId="58" xr:uid="{00000000-0005-0000-0000-00007D000000}"/>
    <cellStyle name="Result 2 2" xfId="59" xr:uid="{00000000-0005-0000-0000-00007E000000}"/>
    <cellStyle name="Result 3" xfId="60" xr:uid="{00000000-0005-0000-0000-00007F000000}"/>
    <cellStyle name="Result 3 2" xfId="61" xr:uid="{00000000-0005-0000-0000-000080000000}"/>
    <cellStyle name="Result 4" xfId="62" xr:uid="{00000000-0005-0000-0000-000081000000}"/>
    <cellStyle name="Result 5" xfId="63" xr:uid="{00000000-0005-0000-0000-000082000000}"/>
    <cellStyle name="Result 6" xfId="107" xr:uid="{00000000-0005-0000-0000-000083000000}"/>
    <cellStyle name="Result 7" xfId="120" xr:uid="{00000000-0005-0000-0000-000084000000}"/>
    <cellStyle name="Result 8" xfId="112" xr:uid="{00000000-0005-0000-0000-000085000000}"/>
    <cellStyle name="Result 9" xfId="124" xr:uid="{00000000-0005-0000-0000-000086000000}"/>
    <cellStyle name="Result2" xfId="64" xr:uid="{00000000-0005-0000-0000-000087000000}"/>
    <cellStyle name="Result2 (user)" xfId="65" xr:uid="{00000000-0005-0000-0000-000088000000}"/>
    <cellStyle name="Result2 10" xfId="127" xr:uid="{00000000-0005-0000-0000-000089000000}"/>
    <cellStyle name="Result2 11" xfId="139" xr:uid="{00000000-0005-0000-0000-00008A000000}"/>
    <cellStyle name="Result2 12" xfId="148" xr:uid="{00000000-0005-0000-0000-00008B000000}"/>
    <cellStyle name="Result2 13" xfId="151" xr:uid="{00000000-0005-0000-0000-00008C000000}"/>
    <cellStyle name="Result2 2" xfId="66" xr:uid="{00000000-0005-0000-0000-00008D000000}"/>
    <cellStyle name="Result2 2 2" xfId="67" xr:uid="{00000000-0005-0000-0000-00008E000000}"/>
    <cellStyle name="Result2 3" xfId="68" xr:uid="{00000000-0005-0000-0000-00008F000000}"/>
    <cellStyle name="Result2 3 2" xfId="69" xr:uid="{00000000-0005-0000-0000-000090000000}"/>
    <cellStyle name="Result2 4" xfId="70" xr:uid="{00000000-0005-0000-0000-000091000000}"/>
    <cellStyle name="Result2 5" xfId="71" xr:uid="{00000000-0005-0000-0000-000092000000}"/>
    <cellStyle name="Result2 6" xfId="108" xr:uid="{00000000-0005-0000-0000-000093000000}"/>
    <cellStyle name="Result2 7" xfId="121" xr:uid="{00000000-0005-0000-0000-000094000000}"/>
    <cellStyle name="Result2 8" xfId="122" xr:uid="{00000000-0005-0000-0000-000095000000}"/>
    <cellStyle name="Result2 9" xfId="125" xr:uid="{00000000-0005-0000-0000-000096000000}"/>
    <cellStyle name="Status" xfId="72" xr:uid="{00000000-0005-0000-0000-000097000000}"/>
    <cellStyle name="Status 2" xfId="109" xr:uid="{00000000-0005-0000-0000-000098000000}"/>
    <cellStyle name="Tekst objaśnienia" xfId="2" builtinId="53"/>
    <cellStyle name="Tekst objaśnienia 2" xfId="73" xr:uid="{00000000-0005-0000-0000-00009A000000}"/>
    <cellStyle name="Tekst objaśnienia 2 2" xfId="74" xr:uid="{00000000-0005-0000-0000-00009B000000}"/>
    <cellStyle name="Tekst objaśnienia 2 3" xfId="87" xr:uid="{00000000-0005-0000-0000-00009C000000}"/>
    <cellStyle name="Tekst objaśnienia 2 4" xfId="140" xr:uid="{00000000-0005-0000-0000-00009D000000}"/>
    <cellStyle name="Tekst objaśnienia 2 5" xfId="155" xr:uid="{00000000-0005-0000-0000-00009E000000}"/>
    <cellStyle name="Tekst objaśnienia 3" xfId="75" xr:uid="{00000000-0005-0000-0000-00009F000000}"/>
    <cellStyle name="Tekst objaśnienia 4" xfId="141" xr:uid="{00000000-0005-0000-0000-0000A0000000}"/>
    <cellStyle name="Tekst objaśnienia 4 2" xfId="175" xr:uid="{00000000-0005-0000-0000-0000A1000000}"/>
    <cellStyle name="Tekst objaśnienia 4 3" xfId="183" xr:uid="{00000000-0005-0000-0000-0000A2000000}"/>
    <cellStyle name="Tekst objaśnienia 5" xfId="163" xr:uid="{00000000-0005-0000-0000-0000A3000000}"/>
    <cellStyle name="Tekst objaśnienia 6" xfId="181" xr:uid="{00000000-0005-0000-0000-0000A4000000}"/>
    <cellStyle name="Text" xfId="76" xr:uid="{00000000-0005-0000-0000-0000A5000000}"/>
    <cellStyle name="Text 2" xfId="110" xr:uid="{00000000-0005-0000-0000-0000A6000000}"/>
    <cellStyle name="Walutowy" xfId="1" builtinId="4"/>
    <cellStyle name="Walutowy 2" xfId="77" xr:uid="{00000000-0005-0000-0000-0000A8000000}"/>
    <cellStyle name="Walutowy 2 2" xfId="78" xr:uid="{00000000-0005-0000-0000-0000A9000000}"/>
    <cellStyle name="Walutowy 2 3" xfId="79" xr:uid="{00000000-0005-0000-0000-0000AA000000}"/>
    <cellStyle name="Walutowy 2 3 2" xfId="176" xr:uid="{00000000-0005-0000-0000-0000AB000000}"/>
    <cellStyle name="Walutowy 2 4" xfId="85" xr:uid="{00000000-0005-0000-0000-0000AC000000}"/>
    <cellStyle name="Walutowy 2 5" xfId="142" xr:uid="{00000000-0005-0000-0000-0000AD000000}"/>
    <cellStyle name="Walutowy 2 6" xfId="156" xr:uid="{00000000-0005-0000-0000-0000AE000000}"/>
    <cellStyle name="Walutowy 3" xfId="80" xr:uid="{00000000-0005-0000-0000-0000AF000000}"/>
    <cellStyle name="Walutowy 3 2" xfId="81" xr:uid="{00000000-0005-0000-0000-0000B0000000}"/>
    <cellStyle name="Walutowy 4" xfId="82" xr:uid="{00000000-0005-0000-0000-0000B1000000}"/>
    <cellStyle name="Walutowy 5" xfId="84" xr:uid="{00000000-0005-0000-0000-0000B2000000}"/>
    <cellStyle name="Walutowy 5 2" xfId="143" xr:uid="{00000000-0005-0000-0000-0000B3000000}"/>
    <cellStyle name="Walutowy 5 2 2" xfId="178" xr:uid="{00000000-0005-0000-0000-0000B4000000}"/>
    <cellStyle name="Walutowy 5 3" xfId="177" xr:uid="{00000000-0005-0000-0000-0000B5000000}"/>
    <cellStyle name="Walutowy 6" xfId="129" xr:uid="{00000000-0005-0000-0000-0000B6000000}"/>
    <cellStyle name="Walutowy 6 2" xfId="162" xr:uid="{00000000-0005-0000-0000-0000B7000000}"/>
    <cellStyle name="Walutowy 7" xfId="157" xr:uid="{00000000-0005-0000-0000-0000B8000000}"/>
    <cellStyle name="Walutowy 8" xfId="180" xr:uid="{00000000-0005-0000-0000-0000B9000000}"/>
    <cellStyle name="Warning" xfId="83" xr:uid="{00000000-0005-0000-0000-0000BA000000}"/>
    <cellStyle name="Warning 2" xfId="111" xr:uid="{00000000-0005-0000-0000-0000BB000000}"/>
  </cellStyles>
  <dxfs count="0"/>
  <tableStyles count="0" defaultTableStyle="TableStyleMedium9" defaultPivotStyle="PivotStyleLight16"/>
  <colors>
    <mruColors>
      <color rgb="FF0000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topLeftCell="A4" workbookViewId="0">
      <selection activeCell="N10" sqref="N10"/>
    </sheetView>
  </sheetViews>
  <sheetFormatPr defaultRowHeight="15.75" customHeight="1"/>
  <cols>
    <col min="1" max="1" width="4.5" style="38" customWidth="1"/>
    <col min="2" max="2" width="35.5" style="34" customWidth="1"/>
    <col min="3" max="3" width="16.625" style="34" bestFit="1" customWidth="1"/>
    <col min="4" max="4" width="7.875" style="34" customWidth="1"/>
    <col min="5" max="5" width="16.375" style="34" bestFit="1" customWidth="1"/>
    <col min="6" max="6" width="22.875" style="34" bestFit="1" customWidth="1"/>
    <col min="7" max="7" width="11.875" style="34" bestFit="1" customWidth="1"/>
    <col min="8" max="8" width="11.5" style="34" customWidth="1"/>
    <col min="9" max="9" width="11.375" style="34" customWidth="1"/>
    <col min="10" max="10" width="11.625" style="34" bestFit="1" customWidth="1"/>
    <col min="11" max="11" width="13.75" style="34" customWidth="1"/>
    <col min="12" max="12" width="11.875" style="34" bestFit="1" customWidth="1"/>
    <col min="13" max="13" width="10.125" style="34" bestFit="1" customWidth="1"/>
    <col min="14" max="14" width="11.875" style="34" bestFit="1" customWidth="1"/>
    <col min="15" max="1021" width="8.25" style="34" customWidth="1"/>
    <col min="1022" max="16384" width="9" style="34"/>
  </cols>
  <sheetData>
    <row r="1" spans="1:14" ht="12.75">
      <c r="A1" s="35"/>
      <c r="B1" s="29" t="s">
        <v>173</v>
      </c>
      <c r="C1" s="35"/>
      <c r="D1" s="35"/>
      <c r="E1" s="35"/>
      <c r="F1" s="35"/>
      <c r="G1" s="35"/>
      <c r="H1" s="35"/>
      <c r="I1" s="35"/>
      <c r="J1" s="30" t="s">
        <v>172</v>
      </c>
    </row>
    <row r="2" spans="1:14" ht="15.75" customHeight="1">
      <c r="A2" s="27"/>
      <c r="B2" s="28"/>
      <c r="C2" s="26"/>
      <c r="D2" s="26"/>
      <c r="E2" s="32"/>
      <c r="F2" s="32"/>
      <c r="G2" s="33"/>
      <c r="H2" s="33"/>
      <c r="I2" s="8"/>
      <c r="J2" s="8"/>
    </row>
    <row r="3" spans="1:14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ht="12.7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ht="15.75" customHeight="1">
      <c r="A5" s="37"/>
      <c r="B5" s="1" t="s">
        <v>23</v>
      </c>
      <c r="C5" s="37"/>
      <c r="D5" s="37"/>
      <c r="E5" s="37"/>
    </row>
    <row r="6" spans="1:14" ht="15.75" customHeight="1">
      <c r="B6" s="39" t="s">
        <v>70</v>
      </c>
      <c r="C6" s="37"/>
      <c r="D6" s="37"/>
    </row>
    <row r="7" spans="1:14" s="8" customFormat="1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 s="8" customFormat="1" ht="12.7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s="8" customFormat="1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38.25">
      <c r="A10" s="2" t="s">
        <v>49</v>
      </c>
      <c r="B10" s="2"/>
      <c r="C10" s="9" t="s">
        <v>16</v>
      </c>
      <c r="D10" s="10" t="s">
        <v>13</v>
      </c>
      <c r="E10" s="2" t="s">
        <v>8</v>
      </c>
      <c r="F10" s="84" t="s">
        <v>137</v>
      </c>
      <c r="G10" s="42">
        <v>1500</v>
      </c>
      <c r="H10" s="43" t="s">
        <v>24</v>
      </c>
      <c r="I10" s="5"/>
      <c r="J10" s="85">
        <v>0.08</v>
      </c>
      <c r="K10" s="3">
        <f>I10*1.08</f>
        <v>0</v>
      </c>
      <c r="L10" s="3">
        <f>I10*G10</f>
        <v>0</v>
      </c>
      <c r="M10" s="3">
        <f>N10-L10</f>
        <v>0</v>
      </c>
      <c r="N10" s="3">
        <f>K10*G10</f>
        <v>0</v>
      </c>
    </row>
    <row r="11" spans="1:14" ht="38.25">
      <c r="A11" s="2" t="s">
        <v>50</v>
      </c>
      <c r="B11" s="2"/>
      <c r="C11" s="9" t="s">
        <v>16</v>
      </c>
      <c r="D11" s="10" t="s">
        <v>14</v>
      </c>
      <c r="E11" s="2" t="s">
        <v>8</v>
      </c>
      <c r="F11" s="84" t="s">
        <v>137</v>
      </c>
      <c r="G11" s="13">
        <v>4000</v>
      </c>
      <c r="H11" s="43" t="s">
        <v>24</v>
      </c>
      <c r="I11" s="5"/>
      <c r="J11" s="85">
        <v>0.08</v>
      </c>
      <c r="K11" s="3">
        <f t="shared" ref="K11:K20" si="0">I11*1.08</f>
        <v>0</v>
      </c>
      <c r="L11" s="3">
        <f t="shared" ref="L11:L20" si="1">I11*G11</f>
        <v>0</v>
      </c>
      <c r="M11" s="3">
        <f t="shared" ref="M11:M20" si="2">N11-L11</f>
        <v>0</v>
      </c>
      <c r="N11" s="3">
        <f t="shared" ref="N11:N20" si="3">K11*G11</f>
        <v>0</v>
      </c>
    </row>
    <row r="12" spans="1:14" ht="38.25">
      <c r="A12" s="2" t="s">
        <v>53</v>
      </c>
      <c r="B12" s="2"/>
      <c r="C12" s="9" t="s">
        <v>16</v>
      </c>
      <c r="D12" s="10" t="s">
        <v>77</v>
      </c>
      <c r="E12" s="2" t="s">
        <v>8</v>
      </c>
      <c r="F12" s="84" t="s">
        <v>137</v>
      </c>
      <c r="G12" s="2">
        <v>400</v>
      </c>
      <c r="H12" s="43" t="s">
        <v>24</v>
      </c>
      <c r="I12" s="5"/>
      <c r="J12" s="85">
        <v>0.08</v>
      </c>
      <c r="K12" s="3">
        <f t="shared" si="0"/>
        <v>0</v>
      </c>
      <c r="L12" s="3">
        <f t="shared" si="1"/>
        <v>0</v>
      </c>
      <c r="M12" s="3">
        <f t="shared" si="2"/>
        <v>0</v>
      </c>
      <c r="N12" s="3">
        <f t="shared" si="3"/>
        <v>0</v>
      </c>
    </row>
    <row r="13" spans="1:14" ht="38.25">
      <c r="A13" s="2" t="s">
        <v>54</v>
      </c>
      <c r="B13" s="2"/>
      <c r="C13" s="9" t="s">
        <v>17</v>
      </c>
      <c r="D13" s="10" t="s">
        <v>14</v>
      </c>
      <c r="E13" s="2" t="s">
        <v>8</v>
      </c>
      <c r="F13" s="84" t="s">
        <v>137</v>
      </c>
      <c r="G13" s="13">
        <v>1600</v>
      </c>
      <c r="H13" s="43" t="s">
        <v>24</v>
      </c>
      <c r="I13" s="5"/>
      <c r="J13" s="85">
        <v>0.08</v>
      </c>
      <c r="K13" s="3">
        <f t="shared" si="0"/>
        <v>0</v>
      </c>
      <c r="L13" s="3">
        <f t="shared" si="1"/>
        <v>0</v>
      </c>
      <c r="M13" s="3">
        <f t="shared" si="2"/>
        <v>0</v>
      </c>
      <c r="N13" s="3">
        <f t="shared" si="3"/>
        <v>0</v>
      </c>
    </row>
    <row r="14" spans="1:14" ht="38.25">
      <c r="A14" s="2" t="s">
        <v>61</v>
      </c>
      <c r="B14" s="2"/>
      <c r="C14" s="9" t="s">
        <v>19</v>
      </c>
      <c r="D14" s="10" t="s">
        <v>15</v>
      </c>
      <c r="E14" s="2" t="s">
        <v>8</v>
      </c>
      <c r="F14" s="84" t="s">
        <v>137</v>
      </c>
      <c r="G14" s="13">
        <v>42000</v>
      </c>
      <c r="H14" s="43" t="s">
        <v>24</v>
      </c>
      <c r="I14" s="5"/>
      <c r="J14" s="85">
        <v>0.08</v>
      </c>
      <c r="K14" s="3">
        <f t="shared" si="0"/>
        <v>0</v>
      </c>
      <c r="L14" s="3">
        <f t="shared" si="1"/>
        <v>0</v>
      </c>
      <c r="M14" s="3">
        <f t="shared" si="2"/>
        <v>0</v>
      </c>
      <c r="N14" s="3">
        <f t="shared" si="3"/>
        <v>0</v>
      </c>
    </row>
    <row r="15" spans="1:14" ht="38.25">
      <c r="A15" s="2" t="s">
        <v>62</v>
      </c>
      <c r="B15" s="2"/>
      <c r="C15" s="9" t="s">
        <v>19</v>
      </c>
      <c r="D15" s="10" t="s">
        <v>13</v>
      </c>
      <c r="E15" s="2" t="s">
        <v>8</v>
      </c>
      <c r="F15" s="84" t="s">
        <v>137</v>
      </c>
      <c r="G15" s="13">
        <v>18500</v>
      </c>
      <c r="H15" s="43" t="s">
        <v>24</v>
      </c>
      <c r="I15" s="5"/>
      <c r="J15" s="85">
        <v>0.08</v>
      </c>
      <c r="K15" s="3">
        <f t="shared" si="0"/>
        <v>0</v>
      </c>
      <c r="L15" s="3">
        <f t="shared" si="1"/>
        <v>0</v>
      </c>
      <c r="M15" s="3">
        <f t="shared" si="2"/>
        <v>0</v>
      </c>
      <c r="N15" s="3">
        <f t="shared" si="3"/>
        <v>0</v>
      </c>
    </row>
    <row r="16" spans="1:14" ht="38.25">
      <c r="A16" s="2" t="s">
        <v>63</v>
      </c>
      <c r="B16" s="2"/>
      <c r="C16" s="9" t="s">
        <v>19</v>
      </c>
      <c r="D16" s="10" t="s">
        <v>14</v>
      </c>
      <c r="E16" s="2" t="s">
        <v>8</v>
      </c>
      <c r="F16" s="84" t="s">
        <v>137</v>
      </c>
      <c r="G16" s="13">
        <v>22000</v>
      </c>
      <c r="H16" s="43" t="s">
        <v>24</v>
      </c>
      <c r="I16" s="5"/>
      <c r="J16" s="85">
        <v>0.08</v>
      </c>
      <c r="K16" s="3">
        <f t="shared" si="0"/>
        <v>0</v>
      </c>
      <c r="L16" s="3">
        <f t="shared" si="1"/>
        <v>0</v>
      </c>
      <c r="M16" s="3">
        <f t="shared" si="2"/>
        <v>0</v>
      </c>
      <c r="N16" s="3">
        <f t="shared" si="3"/>
        <v>0</v>
      </c>
    </row>
    <row r="17" spans="1:14" ht="38.25">
      <c r="A17" s="2" t="s">
        <v>64</v>
      </c>
      <c r="B17" s="2"/>
      <c r="C17" s="9" t="s">
        <v>20</v>
      </c>
      <c r="D17" s="10" t="s">
        <v>77</v>
      </c>
      <c r="E17" s="2" t="s">
        <v>8</v>
      </c>
      <c r="F17" s="84" t="s">
        <v>137</v>
      </c>
      <c r="G17" s="13">
        <v>4700</v>
      </c>
      <c r="H17" s="43" t="s">
        <v>24</v>
      </c>
      <c r="I17" s="5"/>
      <c r="J17" s="85">
        <v>0.08</v>
      </c>
      <c r="K17" s="3">
        <f t="shared" si="0"/>
        <v>0</v>
      </c>
      <c r="L17" s="3">
        <f t="shared" si="1"/>
        <v>0</v>
      </c>
      <c r="M17" s="3">
        <f t="shared" si="2"/>
        <v>0</v>
      </c>
      <c r="N17" s="3">
        <f t="shared" si="3"/>
        <v>0</v>
      </c>
    </row>
    <row r="18" spans="1:14" s="37" customFormat="1" ht="38.25">
      <c r="A18" s="2" t="s">
        <v>65</v>
      </c>
      <c r="B18" s="2"/>
      <c r="C18" s="9" t="s">
        <v>21</v>
      </c>
      <c r="D18" s="10" t="s">
        <v>15</v>
      </c>
      <c r="E18" s="6" t="s">
        <v>9</v>
      </c>
      <c r="F18" s="84" t="s">
        <v>137</v>
      </c>
      <c r="G18" s="13">
        <v>7000</v>
      </c>
      <c r="H18" s="43" t="s">
        <v>24</v>
      </c>
      <c r="I18" s="5"/>
      <c r="J18" s="85">
        <v>0.08</v>
      </c>
      <c r="K18" s="3">
        <f t="shared" si="0"/>
        <v>0</v>
      </c>
      <c r="L18" s="3">
        <f t="shared" si="1"/>
        <v>0</v>
      </c>
      <c r="M18" s="3">
        <f t="shared" si="2"/>
        <v>0</v>
      </c>
      <c r="N18" s="3">
        <f t="shared" si="3"/>
        <v>0</v>
      </c>
    </row>
    <row r="19" spans="1:14" s="37" customFormat="1" ht="38.25">
      <c r="A19" s="2" t="s">
        <v>66</v>
      </c>
      <c r="B19" s="4"/>
      <c r="C19" s="9" t="s">
        <v>21</v>
      </c>
      <c r="D19" s="10" t="s">
        <v>13</v>
      </c>
      <c r="E19" s="6" t="s">
        <v>9</v>
      </c>
      <c r="F19" s="84" t="s">
        <v>137</v>
      </c>
      <c r="G19" s="12">
        <v>700</v>
      </c>
      <c r="H19" s="43" t="s">
        <v>24</v>
      </c>
      <c r="I19" s="5"/>
      <c r="J19" s="85">
        <v>0.08</v>
      </c>
      <c r="K19" s="3">
        <f t="shared" si="0"/>
        <v>0</v>
      </c>
      <c r="L19" s="3">
        <f t="shared" si="1"/>
        <v>0</v>
      </c>
      <c r="M19" s="3">
        <f t="shared" si="2"/>
        <v>0</v>
      </c>
      <c r="N19" s="3">
        <f t="shared" si="3"/>
        <v>0</v>
      </c>
    </row>
    <row r="20" spans="1:14" ht="38.25">
      <c r="A20" s="2" t="s">
        <v>67</v>
      </c>
      <c r="B20" s="2"/>
      <c r="C20" s="9" t="s">
        <v>22</v>
      </c>
      <c r="D20" s="10" t="s">
        <v>14</v>
      </c>
      <c r="E20" s="6" t="s">
        <v>9</v>
      </c>
      <c r="F20" s="84" t="s">
        <v>137</v>
      </c>
      <c r="G20" s="13">
        <v>5000</v>
      </c>
      <c r="H20" s="43" t="s">
        <v>24</v>
      </c>
      <c r="I20" s="5"/>
      <c r="J20" s="85">
        <v>0.08</v>
      </c>
      <c r="K20" s="3">
        <f t="shared" si="0"/>
        <v>0</v>
      </c>
      <c r="L20" s="3">
        <f t="shared" si="1"/>
        <v>0</v>
      </c>
      <c r="M20" s="3">
        <f t="shared" si="2"/>
        <v>0</v>
      </c>
      <c r="N20" s="3">
        <f t="shared" si="3"/>
        <v>0</v>
      </c>
    </row>
    <row r="21" spans="1:14" s="8" customFormat="1" ht="12.75">
      <c r="A21" s="112" t="s">
        <v>71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4"/>
      <c r="L21" s="86">
        <f>SUM(L10:L20)</f>
        <v>0</v>
      </c>
      <c r="M21" s="82" t="s">
        <v>71</v>
      </c>
      <c r="N21" s="86">
        <f>SUM(N10:N20)</f>
        <v>0</v>
      </c>
    </row>
    <row r="23" spans="1:14" s="8" customFormat="1" ht="12.75">
      <c r="A23" s="44"/>
      <c r="B23" s="45"/>
      <c r="C23" s="46"/>
      <c r="D23" s="46"/>
      <c r="E23" s="26"/>
      <c r="F23" s="47"/>
      <c r="G23" s="48"/>
      <c r="H23" s="48"/>
      <c r="I23" s="48"/>
      <c r="J23" s="49"/>
    </row>
    <row r="24" spans="1:14" s="8" customFormat="1" ht="12.75">
      <c r="A24" s="44"/>
      <c r="B24" s="50" t="s">
        <v>7</v>
      </c>
      <c r="C24" s="46"/>
      <c r="D24" s="46"/>
      <c r="E24" s="26"/>
      <c r="F24" s="47"/>
      <c r="G24" s="51"/>
      <c r="H24" s="31" t="s">
        <v>1</v>
      </c>
      <c r="I24" s="48"/>
      <c r="J24" s="49"/>
    </row>
    <row r="25" spans="1:14" s="8" customFormat="1" ht="12.75">
      <c r="A25" s="44"/>
      <c r="B25" s="28"/>
      <c r="C25" s="26"/>
      <c r="D25" s="26"/>
      <c r="E25" s="32"/>
      <c r="F25" s="32"/>
      <c r="G25" s="32"/>
      <c r="H25" s="31" t="s">
        <v>0</v>
      </c>
      <c r="I25" s="33"/>
      <c r="J25" s="49"/>
    </row>
    <row r="26" spans="1:14" s="8" customFormat="1" ht="12.75">
      <c r="A26" s="27"/>
    </row>
  </sheetData>
  <mergeCells count="3">
    <mergeCell ref="A9:J9"/>
    <mergeCell ref="A21:K21"/>
    <mergeCell ref="B3:H3"/>
  </mergeCells>
  <pageMargins left="0.69999999999999984" right="0.69999999999999984" top="1.438976377952756" bottom="1.438976377952756" header="1.1437007874015748" footer="1.1437007874015748"/>
  <pageSetup paperSize="9" scale="47" fitToWidth="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"/>
  <sheetViews>
    <sheetView workbookViewId="0">
      <selection activeCell="L20" sqref="L20"/>
    </sheetView>
  </sheetViews>
  <sheetFormatPr defaultRowHeight="12.75"/>
  <cols>
    <col min="1" max="1" width="5.75" style="8" customWidth="1"/>
    <col min="2" max="2" width="18.625" style="8" customWidth="1"/>
    <col min="3" max="3" width="20.625" style="8" bestFit="1" customWidth="1"/>
    <col min="4" max="5" width="9" style="8"/>
    <col min="6" max="6" width="13.75" style="8" customWidth="1"/>
    <col min="7" max="7" width="9" style="8"/>
    <col min="8" max="8" width="11.625" style="8" customWidth="1"/>
    <col min="9" max="9" width="11.875" style="8" customWidth="1"/>
    <col min="10" max="10" width="10.125" style="8" bestFit="1" customWidth="1"/>
    <col min="11" max="11" width="10.25" style="8" customWidth="1"/>
    <col min="12" max="12" width="10.125" style="8" bestFit="1" customWidth="1"/>
    <col min="13" max="13" width="9" style="8"/>
    <col min="14" max="14" width="10.125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37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25.5">
      <c r="A10" s="14" t="s">
        <v>49</v>
      </c>
      <c r="B10" s="9"/>
      <c r="C10" s="14" t="s">
        <v>33</v>
      </c>
      <c r="D10" s="14" t="s">
        <v>14</v>
      </c>
      <c r="E10" s="6" t="s">
        <v>8</v>
      </c>
      <c r="F10" s="11" t="s">
        <v>40</v>
      </c>
      <c r="G10" s="14">
        <v>100</v>
      </c>
      <c r="H10" s="14" t="s">
        <v>24</v>
      </c>
      <c r="I10" s="23"/>
      <c r="J10" s="87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25.5">
      <c r="A11" s="14" t="s">
        <v>50</v>
      </c>
      <c r="B11" s="9"/>
      <c r="C11" s="14" t="s">
        <v>34</v>
      </c>
      <c r="D11" s="14" t="s">
        <v>14</v>
      </c>
      <c r="E11" s="6" t="s">
        <v>8</v>
      </c>
      <c r="F11" s="11" t="s">
        <v>40</v>
      </c>
      <c r="G11" s="14">
        <v>300</v>
      </c>
      <c r="H11" s="14" t="s">
        <v>24</v>
      </c>
      <c r="I11" s="23"/>
      <c r="J11" s="87">
        <v>0.08</v>
      </c>
      <c r="K11" s="17">
        <f t="shared" ref="K11:K13" si="0">I11*1.08</f>
        <v>0</v>
      </c>
      <c r="L11" s="17">
        <f t="shared" ref="L11:L13" si="1">I11*G11</f>
        <v>0</v>
      </c>
      <c r="M11" s="17">
        <f t="shared" ref="M11:M13" si="2">N11-L11</f>
        <v>0</v>
      </c>
      <c r="N11" s="17">
        <f t="shared" ref="N11:N13" si="3">K11*G11</f>
        <v>0</v>
      </c>
    </row>
    <row r="12" spans="1:14" ht="25.5">
      <c r="A12" s="14" t="s">
        <v>53</v>
      </c>
      <c r="B12" s="9"/>
      <c r="C12" s="14" t="s">
        <v>35</v>
      </c>
      <c r="D12" s="14" t="s">
        <v>14</v>
      </c>
      <c r="E12" s="6" t="s">
        <v>8</v>
      </c>
      <c r="F12" s="11" t="s">
        <v>40</v>
      </c>
      <c r="G12" s="14">
        <v>100</v>
      </c>
      <c r="H12" s="14" t="s">
        <v>24</v>
      </c>
      <c r="I12" s="23"/>
      <c r="J12" s="87">
        <v>0.08</v>
      </c>
      <c r="K12" s="17">
        <f t="shared" si="0"/>
        <v>0</v>
      </c>
      <c r="L12" s="17">
        <f t="shared" si="1"/>
        <v>0</v>
      </c>
      <c r="M12" s="17">
        <f t="shared" si="2"/>
        <v>0</v>
      </c>
      <c r="N12" s="17">
        <f t="shared" si="3"/>
        <v>0</v>
      </c>
    </row>
    <row r="13" spans="1:14" ht="25.5">
      <c r="A13" s="14" t="s">
        <v>54</v>
      </c>
      <c r="B13" s="9"/>
      <c r="C13" s="14" t="s">
        <v>36</v>
      </c>
      <c r="D13" s="14" t="s">
        <v>14</v>
      </c>
      <c r="E13" s="6" t="s">
        <v>8</v>
      </c>
      <c r="F13" s="11" t="s">
        <v>40</v>
      </c>
      <c r="G13" s="14">
        <v>100</v>
      </c>
      <c r="H13" s="14" t="s">
        <v>24</v>
      </c>
      <c r="I13" s="23"/>
      <c r="J13" s="87">
        <v>0.08</v>
      </c>
      <c r="K13" s="17">
        <f t="shared" si="0"/>
        <v>0</v>
      </c>
      <c r="L13" s="17">
        <f t="shared" si="1"/>
        <v>0</v>
      </c>
      <c r="M13" s="17">
        <f t="shared" si="2"/>
        <v>0</v>
      </c>
      <c r="N13" s="17">
        <f t="shared" si="3"/>
        <v>0</v>
      </c>
    </row>
    <row r="14" spans="1:14" ht="12.75" customHeight="1">
      <c r="A14" s="112" t="s">
        <v>71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86">
        <f>SUM(L10:L13)</f>
        <v>0</v>
      </c>
      <c r="M14" s="82" t="s">
        <v>71</v>
      </c>
      <c r="N14" s="86">
        <f>SUM(N10:N13)</f>
        <v>0</v>
      </c>
    </row>
    <row r="15" spans="1:14" s="34" customFormat="1" ht="15.75" customHeight="1"/>
    <row r="16" spans="1:14">
      <c r="A16" s="49"/>
      <c r="B16" s="45"/>
      <c r="C16" s="46"/>
      <c r="D16" s="26"/>
      <c r="E16" s="26"/>
      <c r="F16" s="47"/>
      <c r="G16" s="48"/>
      <c r="H16" s="48"/>
      <c r="I16" s="48"/>
      <c r="J16" s="49"/>
    </row>
    <row r="17" spans="1:10">
      <c r="A17" s="49"/>
      <c r="B17" s="50" t="s">
        <v>7</v>
      </c>
      <c r="C17" s="46"/>
      <c r="D17" s="46"/>
      <c r="E17" s="26"/>
      <c r="F17" s="47"/>
      <c r="G17" s="51"/>
      <c r="H17" s="31" t="s">
        <v>1</v>
      </c>
      <c r="I17" s="48"/>
      <c r="J17" s="49"/>
    </row>
    <row r="18" spans="1:10">
      <c r="A18" s="49"/>
      <c r="B18" s="28"/>
      <c r="C18" s="26"/>
      <c r="D18" s="26"/>
      <c r="E18" s="32"/>
      <c r="F18" s="32"/>
      <c r="G18" s="32"/>
      <c r="H18" s="31" t="s">
        <v>0</v>
      </c>
      <c r="I18" s="33"/>
      <c r="J18" s="49"/>
    </row>
    <row r="39" s="34" customFormat="1" ht="15.75" customHeight="1"/>
  </sheetData>
  <mergeCells count="3">
    <mergeCell ref="A9:J9"/>
    <mergeCell ref="B3:H3"/>
    <mergeCell ref="A14:K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5"/>
  <sheetViews>
    <sheetView workbookViewId="0">
      <selection activeCell="J17" sqref="J17"/>
    </sheetView>
  </sheetViews>
  <sheetFormatPr defaultRowHeight="12.75"/>
  <cols>
    <col min="1" max="1" width="4.875" style="8" customWidth="1"/>
    <col min="2" max="2" width="23.5" style="8" customWidth="1"/>
    <col min="3" max="3" width="25.5" style="8" customWidth="1"/>
    <col min="4" max="4" width="9" style="8"/>
    <col min="5" max="5" width="10.375" style="8" bestFit="1" customWidth="1"/>
    <col min="6" max="6" width="13.5" style="8" customWidth="1"/>
    <col min="7" max="7" width="9" style="8"/>
    <col min="8" max="8" width="11.125" style="8" customWidth="1"/>
    <col min="9" max="9" width="11.75" style="8" customWidth="1"/>
    <col min="10" max="11" width="11.125" style="8" customWidth="1"/>
    <col min="12" max="13" width="9" style="8"/>
    <col min="14" max="14" width="10.125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148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s="37" customFormat="1" ht="15.75" customHeight="1">
      <c r="A10" s="2" t="s">
        <v>49</v>
      </c>
      <c r="B10" s="9"/>
      <c r="C10" s="2" t="s">
        <v>38</v>
      </c>
      <c r="D10" s="2" t="s">
        <v>14</v>
      </c>
      <c r="E10" s="6" t="s">
        <v>8</v>
      </c>
      <c r="F10" s="6" t="s">
        <v>40</v>
      </c>
      <c r="G10" s="2">
        <v>350</v>
      </c>
      <c r="H10" s="2" t="s">
        <v>24</v>
      </c>
      <c r="I10" s="3"/>
      <c r="J10" s="85">
        <v>0.08</v>
      </c>
      <c r="K10" s="3">
        <f>I10*1.08</f>
        <v>0</v>
      </c>
      <c r="L10" s="3">
        <f>I10*G10</f>
        <v>0</v>
      </c>
      <c r="M10" s="3">
        <f>N10-L10</f>
        <v>0</v>
      </c>
      <c r="N10" s="3">
        <f>K10*G10</f>
        <v>0</v>
      </c>
    </row>
    <row r="11" spans="1:14" s="37" customFormat="1" ht="15.75" customHeight="1">
      <c r="A11" s="2" t="s">
        <v>50</v>
      </c>
      <c r="B11" s="9"/>
      <c r="C11" s="2" t="s">
        <v>38</v>
      </c>
      <c r="D11" s="2" t="s">
        <v>77</v>
      </c>
      <c r="E11" s="6" t="s">
        <v>8</v>
      </c>
      <c r="F11" s="6" t="s">
        <v>40</v>
      </c>
      <c r="G11" s="2">
        <v>40</v>
      </c>
      <c r="H11" s="2" t="s">
        <v>24</v>
      </c>
      <c r="I11" s="3"/>
      <c r="J11" s="85">
        <v>0.08</v>
      </c>
      <c r="K11" s="3">
        <f>I11*1.08</f>
        <v>0</v>
      </c>
      <c r="L11" s="3">
        <f>I11*G11</f>
        <v>0</v>
      </c>
      <c r="M11" s="3">
        <f>N11-L11</f>
        <v>0</v>
      </c>
      <c r="N11" s="3">
        <f>K11*G11</f>
        <v>0</v>
      </c>
    </row>
    <row r="12" spans="1:14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8"/>
      <c r="J14" s="49"/>
    </row>
    <row r="15" spans="1:14">
      <c r="A15" s="49"/>
      <c r="B15" s="50" t="s">
        <v>7</v>
      </c>
      <c r="C15" s="46"/>
      <c r="D15" s="46"/>
      <c r="E15" s="26"/>
      <c r="F15" s="47"/>
      <c r="G15" s="51"/>
      <c r="H15" s="31" t="s">
        <v>1</v>
      </c>
      <c r="I15" s="48"/>
      <c r="J15" s="49"/>
    </row>
    <row r="16" spans="1:14">
      <c r="A16" s="49"/>
      <c r="B16" s="28"/>
      <c r="C16" s="26"/>
      <c r="D16" s="26"/>
      <c r="E16" s="32"/>
      <c r="F16" s="32"/>
      <c r="G16" s="32"/>
      <c r="H16" s="31" t="s">
        <v>0</v>
      </c>
      <c r="I16" s="33"/>
      <c r="J16" s="49"/>
    </row>
    <row r="35" s="34" customFormat="1" ht="15.75" customHeight="1"/>
  </sheetData>
  <mergeCells count="3">
    <mergeCell ref="A9:J9"/>
    <mergeCell ref="B3:H3"/>
    <mergeCell ref="A12:K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5"/>
  <sheetViews>
    <sheetView workbookViewId="0">
      <selection activeCell="J16" sqref="J16"/>
    </sheetView>
  </sheetViews>
  <sheetFormatPr defaultRowHeight="12.75"/>
  <cols>
    <col min="1" max="1" width="4.5" style="8" customWidth="1"/>
    <col min="2" max="2" width="20.75" style="8" customWidth="1"/>
    <col min="3" max="3" width="20.625" style="8" bestFit="1" customWidth="1"/>
    <col min="4" max="4" width="9.125" style="8" bestFit="1" customWidth="1"/>
    <col min="5" max="5" width="10.375" style="8" bestFit="1" customWidth="1"/>
    <col min="6" max="6" width="13.375" style="8" bestFit="1" customWidth="1"/>
    <col min="7" max="7" width="9.125" style="8" bestFit="1" customWidth="1"/>
    <col min="8" max="8" width="11.375" style="8" customWidth="1"/>
    <col min="9" max="9" width="12.75" style="8" customWidth="1"/>
    <col min="10" max="10" width="13.75" style="8" customWidth="1"/>
    <col min="11" max="11" width="9.62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39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s="34" customFormat="1" ht="15.75" customHeight="1">
      <c r="A10" s="2" t="s">
        <v>49</v>
      </c>
      <c r="B10" s="2"/>
      <c r="C10" s="9" t="s">
        <v>41</v>
      </c>
      <c r="D10" s="2" t="s">
        <v>14</v>
      </c>
      <c r="E10" s="6" t="s">
        <v>8</v>
      </c>
      <c r="F10" s="2" t="s">
        <v>40</v>
      </c>
      <c r="G10" s="13">
        <v>5000</v>
      </c>
      <c r="H10" s="2" t="s">
        <v>31</v>
      </c>
      <c r="I10" s="3"/>
      <c r="J10" s="85">
        <v>0.08</v>
      </c>
      <c r="K10" s="94">
        <f>I10*1.08</f>
        <v>0</v>
      </c>
      <c r="L10" s="94">
        <f>I10*G10</f>
        <v>0</v>
      </c>
      <c r="M10" s="94">
        <f>N10-L10</f>
        <v>0</v>
      </c>
      <c r="N10" s="94">
        <f>K10*G10</f>
        <v>0</v>
      </c>
    </row>
    <row r="11" spans="1:14" ht="12.75" customHeight="1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86">
        <f>SUM(L10)</f>
        <v>0</v>
      </c>
      <c r="M11" s="82" t="s">
        <v>71</v>
      </c>
      <c r="N11" s="86">
        <f>SUM(N10)</f>
        <v>0</v>
      </c>
    </row>
    <row r="12" spans="1:14" s="34" customFormat="1" ht="15.75" customHeight="1"/>
    <row r="13" spans="1:14">
      <c r="A13" s="49"/>
      <c r="B13" s="45"/>
      <c r="C13" s="46"/>
      <c r="D13" s="26"/>
      <c r="E13" s="26"/>
      <c r="F13" s="47"/>
      <c r="G13" s="48"/>
      <c r="H13" s="48"/>
      <c r="I13" s="48"/>
      <c r="J13" s="49"/>
    </row>
    <row r="14" spans="1:14">
      <c r="A14" s="49"/>
      <c r="B14" s="50" t="s">
        <v>7</v>
      </c>
      <c r="C14" s="46"/>
      <c r="D14" s="46"/>
      <c r="E14" s="26"/>
      <c r="F14" s="47"/>
      <c r="G14" s="51"/>
      <c r="H14" s="31" t="s">
        <v>1</v>
      </c>
      <c r="I14" s="48"/>
      <c r="J14" s="49"/>
    </row>
    <row r="15" spans="1:14">
      <c r="A15" s="49"/>
      <c r="B15" s="28"/>
      <c r="C15" s="26"/>
      <c r="D15" s="26"/>
      <c r="E15" s="32"/>
      <c r="F15" s="32"/>
      <c r="G15" s="32"/>
      <c r="H15" s="31" t="s">
        <v>0</v>
      </c>
      <c r="I15" s="33"/>
      <c r="J15" s="49"/>
    </row>
    <row r="35" s="34" customFormat="1" ht="15.75" customHeight="1"/>
  </sheetData>
  <mergeCells count="3">
    <mergeCell ref="A9:J9"/>
    <mergeCell ref="B3:H3"/>
    <mergeCell ref="A11:K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6"/>
  <sheetViews>
    <sheetView workbookViewId="0">
      <selection activeCell="L23" sqref="L23"/>
    </sheetView>
  </sheetViews>
  <sheetFormatPr defaultRowHeight="12.75"/>
  <cols>
    <col min="1" max="1" width="4.375" style="8" customWidth="1"/>
    <col min="2" max="2" width="20.5" style="8" customWidth="1"/>
    <col min="3" max="3" width="29.25" style="8" customWidth="1"/>
    <col min="4" max="5" width="9.125" style="8" bestFit="1" customWidth="1"/>
    <col min="6" max="6" width="13.25" style="8" customWidth="1"/>
    <col min="7" max="7" width="9.125" style="8" bestFit="1" customWidth="1"/>
    <col min="8" max="8" width="11" style="8" customWidth="1"/>
    <col min="9" max="9" width="11.5" style="8" customWidth="1"/>
    <col min="10" max="10" width="11.25" style="8" bestFit="1" customWidth="1"/>
    <col min="11" max="11" width="10" style="8" customWidth="1"/>
    <col min="12" max="12" width="11" style="8" bestFit="1" customWidth="1"/>
    <col min="13" max="13" width="10.125" style="8" bestFit="1" customWidth="1"/>
    <col min="14" max="14" width="11.875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4" s="34" customFormat="1" ht="15.75" customHeight="1">
      <c r="A5" s="37"/>
      <c r="B5" s="1" t="s">
        <v>42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s="34" customFormat="1" ht="28.5" customHeight="1">
      <c r="A10" s="2" t="s">
        <v>49</v>
      </c>
      <c r="B10" s="2"/>
      <c r="C10" s="9" t="s">
        <v>43</v>
      </c>
      <c r="D10" s="2" t="s">
        <v>14</v>
      </c>
      <c r="E10" s="6" t="s">
        <v>8</v>
      </c>
      <c r="F10" s="2" t="s">
        <v>40</v>
      </c>
      <c r="G10" s="13">
        <v>30000</v>
      </c>
      <c r="H10" s="2" t="s">
        <v>24</v>
      </c>
      <c r="I10" s="3"/>
      <c r="J10" s="85">
        <v>0.08</v>
      </c>
      <c r="K10" s="3">
        <f>I10*1.08</f>
        <v>0</v>
      </c>
      <c r="L10" s="3">
        <f>I10*G10</f>
        <v>0</v>
      </c>
      <c r="M10" s="3">
        <f>N10-L10</f>
        <v>0</v>
      </c>
      <c r="N10" s="3">
        <f>K10*G10</f>
        <v>0</v>
      </c>
    </row>
    <row r="11" spans="1:14" s="34" customFormat="1" ht="35.25" customHeight="1">
      <c r="A11" s="2" t="s">
        <v>50</v>
      </c>
      <c r="B11" s="2"/>
      <c r="C11" s="9" t="s">
        <v>43</v>
      </c>
      <c r="D11" s="2" t="s">
        <v>77</v>
      </c>
      <c r="E11" s="6" t="s">
        <v>8</v>
      </c>
      <c r="F11" s="2" t="s">
        <v>40</v>
      </c>
      <c r="G11" s="13">
        <v>3500</v>
      </c>
      <c r="H11" s="2" t="s">
        <v>24</v>
      </c>
      <c r="I11" s="3"/>
      <c r="J11" s="85">
        <v>0.08</v>
      </c>
      <c r="K11" s="3">
        <f>I11*1.08</f>
        <v>0</v>
      </c>
      <c r="L11" s="3">
        <f>I11*G11</f>
        <v>0</v>
      </c>
      <c r="M11" s="3">
        <f>N11-L11</f>
        <v>0</v>
      </c>
      <c r="N11" s="3">
        <f>K11*G11</f>
        <v>0</v>
      </c>
    </row>
    <row r="12" spans="1:14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8"/>
      <c r="J14" s="49"/>
    </row>
    <row r="15" spans="1:14">
      <c r="A15" s="49"/>
      <c r="B15" s="50" t="s">
        <v>7</v>
      </c>
      <c r="C15" s="46"/>
      <c r="D15" s="46"/>
      <c r="E15" s="26"/>
      <c r="F15" s="47"/>
      <c r="G15" s="51"/>
      <c r="H15" s="31" t="s">
        <v>1</v>
      </c>
      <c r="I15" s="48"/>
      <c r="J15" s="49"/>
    </row>
    <row r="16" spans="1:14">
      <c r="A16" s="49"/>
      <c r="B16" s="28"/>
      <c r="C16" s="26"/>
      <c r="D16" s="26"/>
      <c r="E16" s="32"/>
      <c r="F16" s="32"/>
      <c r="G16" s="32"/>
      <c r="H16" s="31" t="s">
        <v>0</v>
      </c>
      <c r="I16" s="33"/>
      <c r="J16" s="49"/>
    </row>
  </sheetData>
  <mergeCells count="3">
    <mergeCell ref="A9:J9"/>
    <mergeCell ref="B3:H3"/>
    <mergeCell ref="A12:K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4"/>
  <sheetViews>
    <sheetView workbookViewId="0">
      <selection activeCell="M25" sqref="M25"/>
    </sheetView>
  </sheetViews>
  <sheetFormatPr defaultRowHeight="12.75"/>
  <cols>
    <col min="1" max="1" width="4.625" style="8" customWidth="1"/>
    <col min="2" max="2" width="16.625" style="8" customWidth="1"/>
    <col min="3" max="3" width="20.625" style="8" bestFit="1" customWidth="1"/>
    <col min="4" max="4" width="9" style="8"/>
    <col min="5" max="5" width="10.375" style="8" bestFit="1" customWidth="1"/>
    <col min="6" max="6" width="14.625" style="8" customWidth="1"/>
    <col min="7" max="7" width="9" style="8"/>
    <col min="8" max="8" width="10.375" style="8" customWidth="1"/>
    <col min="9" max="9" width="12.25" style="8" customWidth="1"/>
    <col min="10" max="10" width="12.75" style="8" customWidth="1"/>
    <col min="11" max="11" width="10.12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44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s="34" customFormat="1" ht="15.75" customHeight="1">
      <c r="A10" s="2" t="s">
        <v>49</v>
      </c>
      <c r="B10" s="2"/>
      <c r="C10" s="9" t="s">
        <v>45</v>
      </c>
      <c r="D10" s="2" t="s">
        <v>14</v>
      </c>
      <c r="E10" s="6" t="s">
        <v>8</v>
      </c>
      <c r="F10" s="2" t="s">
        <v>40</v>
      </c>
      <c r="G10" s="13">
        <v>6000</v>
      </c>
      <c r="H10" s="2" t="s">
        <v>24</v>
      </c>
      <c r="I10" s="3"/>
      <c r="J10" s="85">
        <v>0.08</v>
      </c>
      <c r="K10" s="94">
        <f>I10*1.08</f>
        <v>0</v>
      </c>
      <c r="L10" s="94">
        <f>I10*G10</f>
        <v>0</v>
      </c>
      <c r="M10" s="94">
        <f>N10-L10</f>
        <v>0</v>
      </c>
      <c r="N10" s="94">
        <f>K10*G10</f>
        <v>0</v>
      </c>
    </row>
    <row r="11" spans="1:14" s="34" customFormat="1" ht="15.75" customHeight="1">
      <c r="A11" s="2" t="s">
        <v>50</v>
      </c>
      <c r="B11" s="2"/>
      <c r="C11" s="9" t="s">
        <v>45</v>
      </c>
      <c r="D11" s="2" t="s">
        <v>77</v>
      </c>
      <c r="E11" s="6" t="s">
        <v>8</v>
      </c>
      <c r="F11" s="2" t="s">
        <v>40</v>
      </c>
      <c r="G11" s="13">
        <v>1000</v>
      </c>
      <c r="H11" s="2" t="s">
        <v>24</v>
      </c>
      <c r="I11" s="3"/>
      <c r="J11" s="85">
        <v>0.08</v>
      </c>
      <c r="K11" s="94">
        <f>I11*1.08</f>
        <v>0</v>
      </c>
      <c r="L11" s="94">
        <f>I11*G11</f>
        <v>0</v>
      </c>
      <c r="M11" s="94">
        <f>N11-L11</f>
        <v>0</v>
      </c>
      <c r="N11" s="94">
        <f>K11*G11</f>
        <v>0</v>
      </c>
    </row>
    <row r="12" spans="1:14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8"/>
      <c r="J14" s="49"/>
    </row>
    <row r="15" spans="1:14">
      <c r="A15" s="49"/>
      <c r="B15" s="50" t="s">
        <v>7</v>
      </c>
      <c r="C15" s="46"/>
      <c r="D15" s="46"/>
      <c r="E15" s="26"/>
      <c r="F15" s="47"/>
      <c r="G15" s="51"/>
      <c r="H15" s="31" t="s">
        <v>1</v>
      </c>
      <c r="I15" s="48"/>
      <c r="J15" s="49"/>
    </row>
    <row r="16" spans="1:14">
      <c r="A16" s="49"/>
      <c r="B16" s="28"/>
      <c r="C16" s="26"/>
      <c r="D16" s="26"/>
      <c r="E16" s="32"/>
      <c r="F16" s="32"/>
      <c r="G16" s="32"/>
      <c r="H16" s="31" t="s">
        <v>0</v>
      </c>
      <c r="I16" s="33"/>
      <c r="J16" s="49"/>
    </row>
    <row r="34" s="34" customFormat="1" ht="15.75" customHeight="1"/>
  </sheetData>
  <mergeCells count="3">
    <mergeCell ref="A9:J9"/>
    <mergeCell ref="B3:H3"/>
    <mergeCell ref="A12:K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4"/>
  <sheetViews>
    <sheetView workbookViewId="0">
      <selection activeCell="Q7" sqref="Q7:Q8"/>
    </sheetView>
  </sheetViews>
  <sheetFormatPr defaultRowHeight="12.75"/>
  <cols>
    <col min="1" max="1" width="3.5" style="8" customWidth="1"/>
    <col min="2" max="2" width="20.5" style="8" customWidth="1"/>
    <col min="3" max="3" width="26.25" style="8" bestFit="1" customWidth="1"/>
    <col min="4" max="5" width="9.125" style="8" bestFit="1" customWidth="1"/>
    <col min="6" max="6" width="13.375" style="8" bestFit="1" customWidth="1"/>
    <col min="7" max="7" width="9.125" style="8" bestFit="1" customWidth="1"/>
    <col min="8" max="8" width="11.25" style="8" customWidth="1"/>
    <col min="9" max="9" width="12.875" style="8" customWidth="1"/>
    <col min="10" max="10" width="11.25" style="8" bestFit="1" customWidth="1"/>
    <col min="11" max="11" width="10.37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47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25.5">
      <c r="A10" s="14" t="s">
        <v>49</v>
      </c>
      <c r="B10" s="14"/>
      <c r="C10" s="9" t="s">
        <v>68</v>
      </c>
      <c r="D10" s="14" t="s">
        <v>14</v>
      </c>
      <c r="E10" s="6" t="s">
        <v>8</v>
      </c>
      <c r="F10" s="14" t="s">
        <v>46</v>
      </c>
      <c r="G10" s="16">
        <v>5000</v>
      </c>
      <c r="H10" s="14" t="s">
        <v>24</v>
      </c>
      <c r="I10" s="23"/>
      <c r="J10" s="87">
        <v>0.08</v>
      </c>
      <c r="K10" s="93">
        <f>I10*1.08</f>
        <v>0</v>
      </c>
      <c r="L10" s="93">
        <f>I10*G10</f>
        <v>0</v>
      </c>
      <c r="M10" s="93">
        <f>N10-L10</f>
        <v>0</v>
      </c>
      <c r="N10" s="93">
        <f>K10*G10</f>
        <v>0</v>
      </c>
    </row>
    <row r="11" spans="1:14" ht="25.5">
      <c r="A11" s="14" t="s">
        <v>50</v>
      </c>
      <c r="B11" s="14"/>
      <c r="C11" s="9" t="s">
        <v>68</v>
      </c>
      <c r="D11" s="14" t="s">
        <v>77</v>
      </c>
      <c r="E11" s="6" t="s">
        <v>8</v>
      </c>
      <c r="F11" s="14" t="s">
        <v>46</v>
      </c>
      <c r="G11" s="14">
        <v>200</v>
      </c>
      <c r="H11" s="14" t="s">
        <v>24</v>
      </c>
      <c r="I11" s="23"/>
      <c r="J11" s="87">
        <v>0.08</v>
      </c>
      <c r="K11" s="93">
        <f>I11*1.08</f>
        <v>0</v>
      </c>
      <c r="L11" s="93">
        <f>I11*G11</f>
        <v>0</v>
      </c>
      <c r="M11" s="93">
        <f>N11-L11</f>
        <v>0</v>
      </c>
      <c r="N11" s="93">
        <f>K11*G11</f>
        <v>0</v>
      </c>
    </row>
    <row r="12" spans="1:14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8"/>
      <c r="J14" s="49"/>
    </row>
    <row r="15" spans="1:14">
      <c r="A15" s="49"/>
      <c r="B15" s="50" t="s">
        <v>7</v>
      </c>
      <c r="C15" s="46"/>
      <c r="D15" s="46"/>
      <c r="E15" s="26"/>
      <c r="F15" s="47"/>
      <c r="G15" s="51"/>
      <c r="H15" s="31" t="s">
        <v>1</v>
      </c>
      <c r="I15" s="48"/>
      <c r="J15" s="49"/>
    </row>
    <row r="16" spans="1:14">
      <c r="A16" s="49"/>
      <c r="B16" s="28"/>
      <c r="C16" s="26"/>
      <c r="D16" s="26"/>
      <c r="E16" s="32"/>
      <c r="F16" s="32"/>
      <c r="G16" s="32"/>
      <c r="H16" s="31" t="s">
        <v>0</v>
      </c>
      <c r="I16" s="33"/>
      <c r="J16" s="49"/>
    </row>
    <row r="34" s="34" customFormat="1" ht="15.75" customHeight="1"/>
  </sheetData>
  <mergeCells count="3">
    <mergeCell ref="A9:J9"/>
    <mergeCell ref="B3:H3"/>
    <mergeCell ref="A12:K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6"/>
  <sheetViews>
    <sheetView workbookViewId="0">
      <selection activeCell="I25" sqref="I25"/>
    </sheetView>
  </sheetViews>
  <sheetFormatPr defaultRowHeight="12.75"/>
  <cols>
    <col min="1" max="1" width="4.375" style="8" customWidth="1"/>
    <col min="2" max="2" width="20.5" style="8" customWidth="1"/>
    <col min="3" max="3" width="29.25" style="8" customWidth="1"/>
    <col min="4" max="5" width="9.125" style="8" bestFit="1" customWidth="1"/>
    <col min="6" max="6" width="13.25" style="8" customWidth="1"/>
    <col min="7" max="7" width="9.125" style="8" bestFit="1" customWidth="1"/>
    <col min="8" max="8" width="11" style="8" customWidth="1"/>
    <col min="9" max="9" width="11.5" style="8" customWidth="1"/>
    <col min="10" max="10" width="11.25" style="8" bestFit="1" customWidth="1"/>
    <col min="11" max="11" width="9.87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92"/>
      <c r="D1" s="92"/>
      <c r="E1" s="92"/>
      <c r="F1" s="92"/>
      <c r="G1" s="92"/>
      <c r="H1" s="92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4" s="34" customFormat="1" ht="15.75" customHeight="1">
      <c r="A5" s="37"/>
      <c r="B5" s="1" t="s">
        <v>150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51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s="34" customFormat="1" ht="28.5" customHeight="1">
      <c r="A10" s="2" t="s">
        <v>49</v>
      </c>
      <c r="B10" s="2"/>
      <c r="C10" s="9" t="s">
        <v>149</v>
      </c>
      <c r="D10" s="2" t="s">
        <v>14</v>
      </c>
      <c r="E10" s="6" t="s">
        <v>8</v>
      </c>
      <c r="F10" s="2" t="s">
        <v>40</v>
      </c>
      <c r="G10" s="13">
        <v>5000</v>
      </c>
      <c r="H10" s="2" t="s">
        <v>24</v>
      </c>
      <c r="I10" s="3"/>
      <c r="J10" s="85">
        <v>0.08</v>
      </c>
      <c r="K10" s="3">
        <f>I10*1.08</f>
        <v>0</v>
      </c>
      <c r="L10" s="3">
        <f>I10*G10</f>
        <v>0</v>
      </c>
      <c r="M10" s="3">
        <f>N10-L10</f>
        <v>0</v>
      </c>
      <c r="N10" s="3">
        <f>K10*G10</f>
        <v>0</v>
      </c>
    </row>
    <row r="11" spans="1:14" s="34" customFormat="1" ht="35.25" customHeight="1">
      <c r="A11" s="2" t="s">
        <v>50</v>
      </c>
      <c r="B11" s="2"/>
      <c r="C11" s="9" t="s">
        <v>149</v>
      </c>
      <c r="D11" s="2" t="s">
        <v>77</v>
      </c>
      <c r="E11" s="6" t="s">
        <v>8</v>
      </c>
      <c r="F11" s="2" t="s">
        <v>40</v>
      </c>
      <c r="G11" s="13">
        <v>200</v>
      </c>
      <c r="H11" s="2" t="s">
        <v>24</v>
      </c>
      <c r="I11" s="3"/>
      <c r="J11" s="85">
        <v>0.08</v>
      </c>
      <c r="K11" s="3">
        <f>I11*1.08</f>
        <v>0</v>
      </c>
      <c r="L11" s="3">
        <f>I11*G11</f>
        <v>0</v>
      </c>
      <c r="M11" s="3">
        <f>N11-L11</f>
        <v>0</v>
      </c>
      <c r="N11" s="3">
        <f>K11*G11</f>
        <v>0</v>
      </c>
    </row>
    <row r="12" spans="1:14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8"/>
      <c r="J14" s="49"/>
    </row>
    <row r="15" spans="1:14">
      <c r="A15" s="49"/>
      <c r="B15" s="50" t="s">
        <v>7</v>
      </c>
      <c r="C15" s="46"/>
      <c r="D15" s="46"/>
      <c r="E15" s="26"/>
      <c r="F15" s="47"/>
      <c r="G15" s="51"/>
      <c r="H15" s="31" t="s">
        <v>1</v>
      </c>
      <c r="I15" s="48"/>
      <c r="J15" s="49"/>
    </row>
    <row r="16" spans="1:14">
      <c r="A16" s="49"/>
      <c r="B16" s="28"/>
      <c r="C16" s="26"/>
      <c r="D16" s="26"/>
      <c r="E16" s="32"/>
      <c r="F16" s="32"/>
      <c r="G16" s="32"/>
      <c r="H16" s="31" t="s">
        <v>0</v>
      </c>
      <c r="I16" s="33"/>
      <c r="J16" s="49"/>
    </row>
  </sheetData>
  <mergeCells count="3">
    <mergeCell ref="B3:H3"/>
    <mergeCell ref="A9:J9"/>
    <mergeCell ref="A12:K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3"/>
  <sheetViews>
    <sheetView workbookViewId="0">
      <selection activeCell="L10" sqref="L10"/>
    </sheetView>
  </sheetViews>
  <sheetFormatPr defaultRowHeight="12.75"/>
  <cols>
    <col min="1" max="1" width="5" style="8" customWidth="1"/>
    <col min="2" max="2" width="18.625" style="8" customWidth="1"/>
    <col min="3" max="3" width="33.25" style="8" customWidth="1"/>
    <col min="4" max="5" width="9" style="8"/>
    <col min="6" max="6" width="14" style="8" customWidth="1"/>
    <col min="7" max="7" width="9" style="8"/>
    <col min="8" max="8" width="10.75" style="8" customWidth="1"/>
    <col min="9" max="9" width="11.25" style="8" bestFit="1" customWidth="1"/>
    <col min="10" max="10" width="10.875" style="8" customWidth="1"/>
    <col min="11" max="11" width="10" style="8" customWidth="1"/>
    <col min="12" max="12" width="10.125" style="8" bestFit="1" customWidth="1"/>
    <col min="13" max="13" width="9" style="8"/>
    <col min="14" max="14" width="10.125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0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</row>
    <row r="5" spans="1:14" s="34" customFormat="1" ht="15.75" customHeight="1">
      <c r="A5" s="37"/>
      <c r="B5" s="1" t="s">
        <v>48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25.5">
      <c r="A10" s="15" t="s">
        <v>49</v>
      </c>
      <c r="B10" s="15"/>
      <c r="C10" s="10" t="s">
        <v>82</v>
      </c>
      <c r="D10" s="24" t="s">
        <v>14</v>
      </c>
      <c r="E10" s="18" t="s">
        <v>8</v>
      </c>
      <c r="F10" s="15" t="s">
        <v>25</v>
      </c>
      <c r="G10" s="15">
        <v>100</v>
      </c>
      <c r="H10" s="15" t="s">
        <v>24</v>
      </c>
      <c r="I10" s="95"/>
      <c r="J10" s="88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25.5">
      <c r="A11" s="15" t="s">
        <v>50</v>
      </c>
      <c r="B11" s="15"/>
      <c r="C11" s="10" t="s">
        <v>83</v>
      </c>
      <c r="D11" s="21" t="s">
        <v>14</v>
      </c>
      <c r="E11" s="18" t="s">
        <v>8</v>
      </c>
      <c r="F11" s="15" t="s">
        <v>25</v>
      </c>
      <c r="G11" s="15">
        <v>100</v>
      </c>
      <c r="H11" s="15" t="s">
        <v>24</v>
      </c>
      <c r="I11" s="95"/>
      <c r="J11" s="88">
        <v>0.08</v>
      </c>
      <c r="K11" s="17">
        <f>I11*1.08</f>
        <v>0</v>
      </c>
      <c r="L11" s="17">
        <f>I11*G11</f>
        <v>0</v>
      </c>
      <c r="M11" s="17">
        <f>N11-L11</f>
        <v>0</v>
      </c>
      <c r="N11" s="17">
        <f>K11*G11</f>
        <v>0</v>
      </c>
    </row>
    <row r="12" spans="1:14" ht="14.25" customHeight="1">
      <c r="A12" s="116" t="s">
        <v>71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9"/>
    </row>
    <row r="15" spans="1:14">
      <c r="A15" s="49"/>
      <c r="B15" s="50" t="s">
        <v>7</v>
      </c>
      <c r="C15" s="46"/>
      <c r="D15" s="26"/>
      <c r="E15" s="26"/>
      <c r="F15" s="47"/>
      <c r="G15" s="51"/>
      <c r="H15" s="51" t="s">
        <v>1</v>
      </c>
      <c r="I15" s="49"/>
    </row>
    <row r="16" spans="1:14">
      <c r="A16" s="49"/>
      <c r="B16" s="28"/>
      <c r="C16" s="26"/>
      <c r="D16" s="32"/>
      <c r="E16" s="32"/>
      <c r="F16" s="32"/>
      <c r="G16" s="32"/>
      <c r="H16" s="32" t="s">
        <v>0</v>
      </c>
      <c r="I16" s="49"/>
    </row>
    <row r="33" s="34" customFormat="1" ht="15.75" customHeight="1"/>
  </sheetData>
  <mergeCells count="3">
    <mergeCell ref="A9:J9"/>
    <mergeCell ref="B3:H3"/>
    <mergeCell ref="A12:K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4"/>
  <sheetViews>
    <sheetView workbookViewId="0">
      <selection activeCell="I11" sqref="I11"/>
    </sheetView>
  </sheetViews>
  <sheetFormatPr defaultRowHeight="12.75"/>
  <cols>
    <col min="1" max="1" width="3.25" style="8" bestFit="1" customWidth="1"/>
    <col min="2" max="2" width="25.375" style="8" customWidth="1"/>
    <col min="3" max="3" width="47" style="8" customWidth="1"/>
    <col min="4" max="4" width="12" style="8" customWidth="1"/>
    <col min="5" max="5" width="8.875" style="8" bestFit="1" customWidth="1"/>
    <col min="6" max="6" width="16.75" style="8" customWidth="1"/>
    <col min="7" max="7" width="18.5" style="8" customWidth="1"/>
    <col min="8" max="8" width="10.5" style="8" customWidth="1"/>
    <col min="9" max="9" width="11.75" style="8" bestFit="1" customWidth="1"/>
    <col min="10" max="10" width="10.125" style="8" bestFit="1" customWidth="1"/>
    <col min="11" max="11" width="11.75" style="8" bestFit="1" customWidth="1"/>
    <col min="12" max="16384" width="9" style="8"/>
  </cols>
  <sheetData>
    <row r="1" spans="1:11">
      <c r="B1" s="50" t="s">
        <v>171</v>
      </c>
      <c r="C1" s="26"/>
      <c r="D1" s="32"/>
      <c r="E1" s="32"/>
      <c r="F1" s="33"/>
      <c r="G1" s="30" t="s">
        <v>172</v>
      </c>
    </row>
    <row r="2" spans="1:11">
      <c r="B2" s="50"/>
      <c r="C2" s="26"/>
      <c r="D2" s="32"/>
      <c r="E2" s="32"/>
      <c r="F2" s="33"/>
    </row>
    <row r="3" spans="1:11" ht="43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152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 ht="14.25" customHeight="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s="59" customFormat="1" ht="30.75" customHeight="1">
      <c r="A11" s="11" t="s">
        <v>49</v>
      </c>
      <c r="B11" s="14"/>
      <c r="C11" s="11" t="s">
        <v>88</v>
      </c>
      <c r="D11" s="14" t="s">
        <v>89</v>
      </c>
      <c r="E11" s="14">
        <v>300</v>
      </c>
      <c r="F11" s="17"/>
      <c r="G11" s="87">
        <v>0.05</v>
      </c>
      <c r="H11" s="96">
        <f>F11+(F11*G11)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s="59" customFormat="1" ht="32.25" customHeight="1">
      <c r="A12" s="11" t="s">
        <v>50</v>
      </c>
      <c r="B12" s="14"/>
      <c r="C12" s="11" t="s">
        <v>88</v>
      </c>
      <c r="D12" s="14" t="s">
        <v>14</v>
      </c>
      <c r="E12" s="14">
        <v>400</v>
      </c>
      <c r="F12" s="17"/>
      <c r="G12" s="87">
        <v>0.05</v>
      </c>
      <c r="H12" s="96">
        <f t="shared" ref="H12:H18" si="0">F12+(F12*G12)</f>
        <v>0</v>
      </c>
      <c r="I12" s="17">
        <f t="shared" ref="I12:I18" si="1">F12*E12</f>
        <v>0</v>
      </c>
      <c r="J12" s="17">
        <f t="shared" ref="J12:J18" si="2">K12-I12</f>
        <v>0</v>
      </c>
      <c r="K12" s="17">
        <f t="shared" ref="K12:K18" si="3">H12*E12</f>
        <v>0</v>
      </c>
    </row>
    <row r="13" spans="1:11" s="59" customFormat="1" ht="37.5" customHeight="1">
      <c r="A13" s="11" t="s">
        <v>53</v>
      </c>
      <c r="B13" s="14"/>
      <c r="C13" s="11" t="s">
        <v>90</v>
      </c>
      <c r="D13" s="14" t="s">
        <v>89</v>
      </c>
      <c r="E13" s="14">
        <v>50</v>
      </c>
      <c r="F13" s="17"/>
      <c r="G13" s="87">
        <v>0.05</v>
      </c>
      <c r="H13" s="96">
        <f t="shared" si="0"/>
        <v>0</v>
      </c>
      <c r="I13" s="17">
        <f t="shared" si="1"/>
        <v>0</v>
      </c>
      <c r="J13" s="17">
        <f t="shared" si="2"/>
        <v>0</v>
      </c>
      <c r="K13" s="17">
        <f t="shared" si="3"/>
        <v>0</v>
      </c>
    </row>
    <row r="14" spans="1:11" s="59" customFormat="1" ht="38.25">
      <c r="A14" s="11" t="s">
        <v>54</v>
      </c>
      <c r="B14" s="14"/>
      <c r="C14" s="60" t="s">
        <v>91</v>
      </c>
      <c r="D14" s="14" t="s">
        <v>14</v>
      </c>
      <c r="E14" s="14">
        <v>100</v>
      </c>
      <c r="F14" s="17"/>
      <c r="G14" s="87">
        <v>0.05</v>
      </c>
      <c r="H14" s="96">
        <f t="shared" si="0"/>
        <v>0</v>
      </c>
      <c r="I14" s="17">
        <f t="shared" si="1"/>
        <v>0</v>
      </c>
      <c r="J14" s="17">
        <f t="shared" si="2"/>
        <v>0</v>
      </c>
      <c r="K14" s="17">
        <f t="shared" si="3"/>
        <v>0</v>
      </c>
    </row>
    <row r="15" spans="1:11" s="59" customFormat="1" ht="38.25">
      <c r="A15" s="11" t="s">
        <v>61</v>
      </c>
      <c r="B15" s="14"/>
      <c r="C15" s="60" t="s">
        <v>92</v>
      </c>
      <c r="D15" s="14" t="s">
        <v>14</v>
      </c>
      <c r="E15" s="14">
        <v>3000</v>
      </c>
      <c r="F15" s="17"/>
      <c r="G15" s="87">
        <v>0.05</v>
      </c>
      <c r="H15" s="96">
        <f t="shared" si="0"/>
        <v>0</v>
      </c>
      <c r="I15" s="17">
        <f t="shared" si="1"/>
        <v>0</v>
      </c>
      <c r="J15" s="17">
        <f t="shared" si="2"/>
        <v>0</v>
      </c>
      <c r="K15" s="17">
        <f t="shared" si="3"/>
        <v>0</v>
      </c>
    </row>
    <row r="16" spans="1:11" s="59" customFormat="1" ht="41.25" customHeight="1">
      <c r="A16" s="61" t="s">
        <v>62</v>
      </c>
      <c r="B16" s="62"/>
      <c r="C16" s="11" t="s">
        <v>93</v>
      </c>
      <c r="D16" s="62" t="s">
        <v>14</v>
      </c>
      <c r="E16" s="62">
        <v>1000</v>
      </c>
      <c r="F16" s="17"/>
      <c r="G16" s="87">
        <v>0.05</v>
      </c>
      <c r="H16" s="96">
        <f t="shared" si="0"/>
        <v>0</v>
      </c>
      <c r="I16" s="17">
        <f t="shared" si="1"/>
        <v>0</v>
      </c>
      <c r="J16" s="17">
        <f t="shared" si="2"/>
        <v>0</v>
      </c>
      <c r="K16" s="17">
        <f t="shared" si="3"/>
        <v>0</v>
      </c>
    </row>
    <row r="17" spans="1:11" s="59" customFormat="1" ht="51">
      <c r="A17" s="11" t="s">
        <v>63</v>
      </c>
      <c r="B17" s="14"/>
      <c r="C17" s="11" t="s">
        <v>94</v>
      </c>
      <c r="D17" s="14" t="s">
        <v>24</v>
      </c>
      <c r="E17" s="63">
        <v>3000</v>
      </c>
      <c r="F17" s="17"/>
      <c r="G17" s="87">
        <v>0.08</v>
      </c>
      <c r="H17" s="96">
        <f t="shared" si="0"/>
        <v>0</v>
      </c>
      <c r="I17" s="17">
        <f t="shared" si="1"/>
        <v>0</v>
      </c>
      <c r="J17" s="17">
        <f t="shared" si="2"/>
        <v>0</v>
      </c>
      <c r="K17" s="17">
        <f t="shared" si="3"/>
        <v>0</v>
      </c>
    </row>
    <row r="18" spans="1:11" s="59" customFormat="1" ht="38.25">
      <c r="A18" s="11" t="s">
        <v>64</v>
      </c>
      <c r="B18" s="14"/>
      <c r="C18" s="54" t="s">
        <v>95</v>
      </c>
      <c r="D18" s="14" t="s">
        <v>24</v>
      </c>
      <c r="E18" s="63">
        <v>400</v>
      </c>
      <c r="F18" s="17"/>
      <c r="G18" s="87">
        <v>0.08</v>
      </c>
      <c r="H18" s="96">
        <f t="shared" si="0"/>
        <v>0</v>
      </c>
      <c r="I18" s="17">
        <f t="shared" si="1"/>
        <v>0</v>
      </c>
      <c r="J18" s="17">
        <f t="shared" si="2"/>
        <v>0</v>
      </c>
      <c r="K18" s="17">
        <f t="shared" si="3"/>
        <v>0</v>
      </c>
    </row>
    <row r="19" spans="1:11" ht="12.75" customHeight="1">
      <c r="A19" s="122" t="s">
        <v>71</v>
      </c>
      <c r="B19" s="122"/>
      <c r="C19" s="122"/>
      <c r="D19" s="122"/>
      <c r="E19" s="122"/>
      <c r="F19" s="122"/>
      <c r="G19" s="122"/>
      <c r="H19" s="122"/>
      <c r="I19" s="98">
        <f>SUM(I11:I18)</f>
        <v>0</v>
      </c>
      <c r="J19" s="97" t="s">
        <v>71</v>
      </c>
      <c r="K19" s="98">
        <f>SUM(K11:K18)</f>
        <v>0</v>
      </c>
    </row>
    <row r="20" spans="1:11">
      <c r="A20" s="49"/>
      <c r="B20" s="64"/>
      <c r="C20" s="64"/>
      <c r="D20" s="64"/>
      <c r="E20" s="64"/>
      <c r="F20" s="49"/>
      <c r="G20" s="49"/>
    </row>
    <row r="21" spans="1:11">
      <c r="A21" s="49"/>
      <c r="B21" s="45"/>
      <c r="C21" s="46"/>
      <c r="D21" s="47"/>
      <c r="E21" s="48"/>
      <c r="F21" s="48"/>
      <c r="G21" s="49"/>
    </row>
    <row r="22" spans="1:11">
      <c r="A22" s="49"/>
      <c r="B22" s="50" t="s">
        <v>7</v>
      </c>
      <c r="C22" s="46"/>
      <c r="D22" s="47"/>
      <c r="E22" s="51"/>
      <c r="F22" s="31" t="s">
        <v>1</v>
      </c>
      <c r="G22" s="49"/>
    </row>
    <row r="23" spans="1:11">
      <c r="A23" s="49"/>
      <c r="B23" s="28"/>
      <c r="C23" s="26"/>
      <c r="D23" s="32"/>
      <c r="E23" s="32"/>
      <c r="F23" s="31" t="s">
        <v>0</v>
      </c>
      <c r="G23" s="49"/>
    </row>
    <row r="25" spans="1:11">
      <c r="B25" s="65" t="s">
        <v>96</v>
      </c>
      <c r="C25" s="65"/>
      <c r="D25" s="65"/>
      <c r="E25" s="65"/>
      <c r="F25" s="65"/>
      <c r="G25" s="65"/>
    </row>
    <row r="26" spans="1:11">
      <c r="B26" s="65"/>
      <c r="C26" s="65"/>
      <c r="D26" s="65"/>
      <c r="E26" s="65"/>
      <c r="F26" s="65"/>
      <c r="G26" s="65"/>
    </row>
    <row r="27" spans="1:11" s="66" customFormat="1">
      <c r="B27" s="67" t="s">
        <v>97</v>
      </c>
      <c r="C27" s="67"/>
      <c r="D27" s="67"/>
      <c r="E27" s="67"/>
      <c r="F27" s="67"/>
      <c r="G27" s="67"/>
    </row>
    <row r="28" spans="1:11">
      <c r="B28" s="65"/>
      <c r="C28" s="65"/>
      <c r="D28" s="65"/>
      <c r="E28" s="65"/>
      <c r="F28" s="65"/>
      <c r="G28" s="65"/>
    </row>
    <row r="29" spans="1:11">
      <c r="B29" s="65" t="s">
        <v>98</v>
      </c>
      <c r="C29" s="65"/>
      <c r="D29" s="65"/>
      <c r="E29" s="65"/>
      <c r="F29" s="65"/>
      <c r="G29" s="65"/>
    </row>
    <row r="30" spans="1:11">
      <c r="B30" s="65" t="s">
        <v>99</v>
      </c>
    </row>
    <row r="31" spans="1:11">
      <c r="B31" s="65" t="s">
        <v>100</v>
      </c>
    </row>
    <row r="32" spans="1:11">
      <c r="B32" s="65" t="s">
        <v>101</v>
      </c>
    </row>
    <row r="33" spans="2:2">
      <c r="B33" s="65" t="s">
        <v>102</v>
      </c>
    </row>
    <row r="34" spans="2:2">
      <c r="B34" s="65" t="s">
        <v>103</v>
      </c>
    </row>
  </sheetData>
  <mergeCells count="3">
    <mergeCell ref="B3:H3"/>
    <mergeCell ref="A10:K10"/>
    <mergeCell ref="A19:H19"/>
  </mergeCells>
  <pageMargins left="0.7" right="0.7" top="0.75" bottom="0.75" header="0.3" footer="0.3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16"/>
  <sheetViews>
    <sheetView workbookViewId="0">
      <selection activeCell="J20" sqref="J20"/>
    </sheetView>
  </sheetViews>
  <sheetFormatPr defaultRowHeight="12.75"/>
  <cols>
    <col min="1" max="1" width="3.25" style="68" bestFit="1" customWidth="1"/>
    <col min="2" max="2" width="21.375" style="68" customWidth="1"/>
    <col min="3" max="3" width="45.625" style="68" customWidth="1"/>
    <col min="4" max="4" width="14" style="68" customWidth="1"/>
    <col min="5" max="5" width="12.875" style="68" customWidth="1"/>
    <col min="6" max="6" width="16.75" style="68" customWidth="1"/>
    <col min="7" max="7" width="18.5" style="68" customWidth="1"/>
    <col min="8" max="8" width="10.12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28"/>
      <c r="C2" s="26"/>
      <c r="D2" s="32"/>
      <c r="E2" s="32"/>
      <c r="F2" s="33"/>
    </row>
    <row r="3" spans="1:11" s="8" customFormat="1" ht="63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 ht="18" customHeight="1">
      <c r="A5" s="33"/>
      <c r="B5" s="55" t="s">
        <v>153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s="59" customFormat="1" ht="38.25">
      <c r="A11" s="14" t="s">
        <v>49</v>
      </c>
      <c r="B11" s="14"/>
      <c r="C11" s="11" t="s">
        <v>104</v>
      </c>
      <c r="D11" s="14" t="s">
        <v>14</v>
      </c>
      <c r="E11" s="14">
        <v>500</v>
      </c>
      <c r="F11" s="17"/>
      <c r="G11" s="87">
        <v>0.05</v>
      </c>
      <c r="H11" s="96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s="70" customFormat="1" ht="16.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0">
        <f>SUM(I11)</f>
        <v>0</v>
      </c>
      <c r="J12" s="99" t="s">
        <v>71</v>
      </c>
      <c r="K12" s="100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J20" sqref="J20"/>
    </sheetView>
  </sheetViews>
  <sheetFormatPr defaultRowHeight="14.25"/>
  <cols>
    <col min="5" max="5" width="20.75" customWidth="1"/>
    <col min="6" max="6" width="41.125" customWidth="1"/>
    <col min="10" max="10" width="46" customWidth="1"/>
    <col min="11" max="11" width="9.875" customWidth="1"/>
    <col min="12" max="12" width="9.75" bestFit="1" customWidth="1"/>
    <col min="14" max="14" width="9.75" bestFit="1" customWidth="1"/>
  </cols>
  <sheetData>
    <row r="1" spans="1:14">
      <c r="A1" s="79"/>
      <c r="B1" s="29" t="s">
        <v>173</v>
      </c>
      <c r="C1" s="79"/>
      <c r="D1" s="79"/>
      <c r="E1" s="79"/>
      <c r="F1" s="79"/>
      <c r="G1" s="79"/>
      <c r="H1" s="79"/>
      <c r="I1" s="79"/>
      <c r="J1" s="30" t="s">
        <v>172</v>
      </c>
    </row>
    <row r="2" spans="1:14">
      <c r="A2" s="27"/>
      <c r="B2" s="28"/>
      <c r="C2" s="26"/>
      <c r="D2" s="26"/>
      <c r="E2" s="32"/>
      <c r="F2" s="32"/>
      <c r="G2" s="33"/>
      <c r="H2" s="33"/>
      <c r="I2" s="8"/>
      <c r="J2" s="8"/>
    </row>
    <row r="3" spans="1:14" ht="51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  <c r="K3" s="91"/>
      <c r="L3" s="91"/>
    </row>
    <row r="4" spans="1:14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4">
      <c r="A5" s="37"/>
      <c r="B5" s="1" t="s">
        <v>133</v>
      </c>
      <c r="C5" s="37"/>
      <c r="D5" s="37"/>
      <c r="E5" s="37"/>
      <c r="F5" s="34"/>
      <c r="G5" s="34"/>
      <c r="H5" s="34"/>
      <c r="I5" s="34"/>
      <c r="J5" s="34"/>
    </row>
    <row r="6" spans="1:14">
      <c r="A6" s="38"/>
      <c r="B6" s="39" t="s">
        <v>70</v>
      </c>
      <c r="C6" s="37"/>
      <c r="D6" s="37"/>
      <c r="E6" s="34"/>
      <c r="F6" s="34"/>
      <c r="G6" s="34"/>
      <c r="H6" s="34"/>
      <c r="I6" s="34"/>
      <c r="J6" s="34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25.5">
      <c r="A10" s="2" t="s">
        <v>49</v>
      </c>
      <c r="B10" s="2"/>
      <c r="C10" s="9" t="s">
        <v>18</v>
      </c>
      <c r="D10" s="10" t="s">
        <v>14</v>
      </c>
      <c r="E10" s="2" t="s">
        <v>8</v>
      </c>
      <c r="F10" s="84" t="s">
        <v>137</v>
      </c>
      <c r="G10" s="2">
        <v>100</v>
      </c>
      <c r="H10" s="43" t="s">
        <v>24</v>
      </c>
      <c r="I10" s="5"/>
      <c r="J10" s="85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86">
        <f>SUM(L10)</f>
        <v>0</v>
      </c>
      <c r="M11" s="82" t="s">
        <v>71</v>
      </c>
      <c r="N11" s="86">
        <f>SUM(N10)</f>
        <v>0</v>
      </c>
    </row>
    <row r="12" spans="1:14">
      <c r="A12" s="38"/>
      <c r="B12" s="34"/>
      <c r="C12" s="34"/>
      <c r="D12" s="34"/>
      <c r="E12" s="34"/>
      <c r="F12" s="34"/>
      <c r="G12" s="34"/>
      <c r="H12" s="34"/>
      <c r="I12" s="34"/>
      <c r="J12" s="34"/>
    </row>
    <row r="13" spans="1:14">
      <c r="A13" s="44"/>
      <c r="B13" s="45"/>
      <c r="C13" s="46"/>
      <c r="D13" s="46"/>
      <c r="E13" s="26"/>
      <c r="F13" s="47"/>
      <c r="G13" s="48"/>
      <c r="H13" s="48"/>
      <c r="I13" s="48"/>
      <c r="J13" s="49"/>
    </row>
    <row r="14" spans="1:14">
      <c r="A14" s="44"/>
      <c r="B14" s="50" t="s">
        <v>7</v>
      </c>
      <c r="C14" s="46"/>
      <c r="D14" s="46"/>
      <c r="E14" s="26"/>
      <c r="F14" s="47"/>
      <c r="G14" s="51"/>
      <c r="H14" s="31" t="s">
        <v>1</v>
      </c>
      <c r="I14" s="48"/>
      <c r="J14" s="49"/>
    </row>
    <row r="15" spans="1:14">
      <c r="A15" s="44"/>
      <c r="B15" s="28"/>
      <c r="C15" s="26"/>
      <c r="D15" s="26"/>
      <c r="E15" s="32"/>
      <c r="F15" s="32"/>
      <c r="G15" s="32"/>
      <c r="H15" s="31" t="s">
        <v>0</v>
      </c>
      <c r="I15" s="33"/>
      <c r="J15" s="49"/>
    </row>
    <row r="16" spans="1:14">
      <c r="A16" s="27"/>
      <c r="B16" s="8"/>
      <c r="C16" s="8"/>
      <c r="D16" s="8"/>
      <c r="E16" s="8"/>
      <c r="F16" s="8"/>
      <c r="G16" s="8"/>
      <c r="H16" s="8"/>
      <c r="I16" s="8"/>
      <c r="J16" s="8"/>
    </row>
    <row r="17" spans="1:10">
      <c r="A17" s="38"/>
      <c r="B17" s="34"/>
      <c r="C17" s="34"/>
      <c r="D17" s="34"/>
      <c r="E17" s="34"/>
      <c r="F17" s="34"/>
      <c r="G17" s="34"/>
      <c r="H17" s="34"/>
      <c r="I17" s="34"/>
      <c r="J17" s="34"/>
    </row>
  </sheetData>
  <mergeCells count="3">
    <mergeCell ref="A9:J9"/>
    <mergeCell ref="A11:K11"/>
    <mergeCell ref="B3:H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0"/>
  <sheetViews>
    <sheetView workbookViewId="0">
      <selection activeCell="I8" sqref="I8:K8"/>
    </sheetView>
  </sheetViews>
  <sheetFormatPr defaultRowHeight="12.75"/>
  <cols>
    <col min="1" max="1" width="3.25" style="68" bestFit="1" customWidth="1"/>
    <col min="2" max="2" width="28.75" style="68" customWidth="1"/>
    <col min="3" max="3" width="42.75" style="68" customWidth="1"/>
    <col min="4" max="4" width="12.125" style="68" customWidth="1"/>
    <col min="5" max="5" width="9" style="68"/>
    <col min="6" max="6" width="15.625" style="68" customWidth="1"/>
    <col min="7" max="7" width="13" style="68" customWidth="1"/>
    <col min="8" max="8" width="9.7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28"/>
      <c r="C2" s="26"/>
      <c r="D2" s="32"/>
      <c r="E2" s="32"/>
      <c r="F2" s="33"/>
    </row>
    <row r="3" spans="1:11" s="8" customFormat="1" ht="63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154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s="59" customFormat="1" ht="43.5" customHeight="1">
      <c r="A11" s="14" t="s">
        <v>49</v>
      </c>
      <c r="B11" s="14"/>
      <c r="C11" s="54" t="s">
        <v>105</v>
      </c>
      <c r="D11" s="14" t="s">
        <v>14</v>
      </c>
      <c r="E11" s="14">
        <v>500</v>
      </c>
      <c r="F11" s="17"/>
      <c r="G11" s="87">
        <v>0.05</v>
      </c>
      <c r="H11" s="101">
        <f>F11*1.05</f>
        <v>0</v>
      </c>
      <c r="I11" s="23">
        <f>F11*E11</f>
        <v>0</v>
      </c>
      <c r="J11" s="23">
        <f>K11-I11</f>
        <v>0</v>
      </c>
      <c r="K11" s="23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8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  <row r="20" spans="2:2">
      <c r="B20" s="71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16"/>
  <sheetViews>
    <sheetView workbookViewId="0">
      <selection activeCell="I8" sqref="I8:K8"/>
    </sheetView>
  </sheetViews>
  <sheetFormatPr defaultRowHeight="12.75"/>
  <cols>
    <col min="1" max="1" width="3.25" style="8" bestFit="1" customWidth="1"/>
    <col min="2" max="2" width="38.375" style="8" customWidth="1"/>
    <col min="3" max="3" width="35.125" style="8" customWidth="1"/>
    <col min="4" max="4" width="15.25" style="8" customWidth="1"/>
    <col min="5" max="5" width="9.875" style="8" customWidth="1"/>
    <col min="6" max="6" width="17.5" style="8" customWidth="1"/>
    <col min="7" max="7" width="18.5" style="8" customWidth="1"/>
    <col min="8" max="8" width="9.875" style="8" customWidth="1"/>
    <col min="9" max="16384" width="9" style="8"/>
  </cols>
  <sheetData>
    <row r="1" spans="1:11">
      <c r="B1" s="50" t="s">
        <v>171</v>
      </c>
      <c r="C1" s="26"/>
      <c r="D1" s="32"/>
      <c r="E1" s="32"/>
      <c r="F1" s="33"/>
      <c r="G1" s="30" t="s">
        <v>172</v>
      </c>
    </row>
    <row r="2" spans="1:11">
      <c r="B2" s="28"/>
      <c r="C2" s="26"/>
      <c r="D2" s="32"/>
      <c r="E2" s="32"/>
      <c r="F2" s="33"/>
    </row>
    <row r="3" spans="1:11" ht="63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155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s="59" customFormat="1" ht="38.25">
      <c r="A11" s="14" t="s">
        <v>49</v>
      </c>
      <c r="C11" s="11" t="s">
        <v>106</v>
      </c>
      <c r="D11" s="14" t="s">
        <v>14</v>
      </c>
      <c r="E11" s="14">
        <v>48</v>
      </c>
      <c r="F11" s="17"/>
      <c r="G11" s="87">
        <v>0.05</v>
      </c>
      <c r="H11" s="96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86">
        <f>SUM(I11)</f>
        <v>0</v>
      </c>
      <c r="J12" s="82" t="s">
        <v>71</v>
      </c>
      <c r="K12" s="86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16"/>
  <sheetViews>
    <sheetView workbookViewId="0">
      <selection activeCell="I8" sqref="I8:K8"/>
    </sheetView>
  </sheetViews>
  <sheetFormatPr defaultRowHeight="12.75"/>
  <cols>
    <col min="1" max="1" width="3.25" style="68" bestFit="1" customWidth="1"/>
    <col min="2" max="2" width="25.375" style="68" customWidth="1"/>
    <col min="3" max="3" width="39.75" style="68" customWidth="1"/>
    <col min="4" max="4" width="12.125" style="68" customWidth="1"/>
    <col min="5" max="5" width="9" style="68"/>
    <col min="6" max="7" width="17" style="68" customWidth="1"/>
    <col min="8" max="8" width="9.87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28"/>
      <c r="C2" s="26"/>
      <c r="D2" s="32"/>
      <c r="E2" s="32"/>
      <c r="F2" s="33"/>
    </row>
    <row r="3" spans="1:11" s="8" customFormat="1" ht="63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156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s="59" customFormat="1" ht="69" customHeight="1">
      <c r="A11" s="14" t="s">
        <v>49</v>
      </c>
      <c r="B11" s="14"/>
      <c r="C11" s="54" t="s">
        <v>107</v>
      </c>
      <c r="D11" s="14" t="s">
        <v>89</v>
      </c>
      <c r="E11" s="14">
        <v>300</v>
      </c>
      <c r="F11" s="69"/>
      <c r="G11" s="87">
        <v>0.05</v>
      </c>
      <c r="H11" s="103">
        <f>F11*1.05</f>
        <v>0</v>
      </c>
      <c r="I11" s="69">
        <f>F11*E11</f>
        <v>0</v>
      </c>
      <c r="J11" s="69">
        <f>K11-I11</f>
        <v>0</v>
      </c>
      <c r="K11" s="69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4">
        <f>SUM(I11)</f>
        <v>0</v>
      </c>
      <c r="J12" s="102" t="s">
        <v>71</v>
      </c>
      <c r="K12" s="104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9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16"/>
  <sheetViews>
    <sheetView workbookViewId="0">
      <selection activeCell="I8" sqref="I8:K8"/>
    </sheetView>
  </sheetViews>
  <sheetFormatPr defaultRowHeight="12.75"/>
  <cols>
    <col min="1" max="1" width="3.25" style="68" bestFit="1" customWidth="1"/>
    <col min="2" max="2" width="21.75" style="68" customWidth="1"/>
    <col min="3" max="3" width="47.375" style="68" customWidth="1"/>
    <col min="4" max="5" width="11.625" style="68" customWidth="1"/>
    <col min="6" max="7" width="18.125" style="68" customWidth="1"/>
    <col min="8" max="8" width="9.7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43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157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1"/>
    </row>
    <row r="11" spans="1:11" s="59" customFormat="1" ht="36.75" customHeight="1">
      <c r="A11" s="14" t="s">
        <v>49</v>
      </c>
      <c r="B11" s="14"/>
      <c r="C11" s="54" t="s">
        <v>108</v>
      </c>
      <c r="D11" s="14" t="s">
        <v>14</v>
      </c>
      <c r="E11" s="14">
        <v>200</v>
      </c>
      <c r="F11" s="69"/>
      <c r="G11" s="87">
        <v>0.05</v>
      </c>
      <c r="H11" s="96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8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L18"/>
  <sheetViews>
    <sheetView workbookViewId="0">
      <selection activeCell="E22" sqref="E22"/>
    </sheetView>
  </sheetViews>
  <sheetFormatPr defaultRowHeight="12.75"/>
  <cols>
    <col min="1" max="1" width="3.25" style="68" bestFit="1" customWidth="1"/>
    <col min="2" max="2" width="18" style="68" customWidth="1"/>
    <col min="3" max="3" width="12.5" style="68" customWidth="1"/>
    <col min="4" max="4" width="38.75" style="68" customWidth="1"/>
    <col min="5" max="5" width="14" style="68" customWidth="1"/>
    <col min="6" max="6" width="11.375" style="68" customWidth="1"/>
    <col min="7" max="7" width="13.875" style="68" customWidth="1"/>
    <col min="8" max="8" width="13.75" style="68" customWidth="1"/>
    <col min="9" max="9" width="9.875" style="68" customWidth="1"/>
    <col min="10" max="10" width="10.125" style="68" bestFit="1" customWidth="1"/>
    <col min="11" max="11" width="9" style="68"/>
    <col min="12" max="12" width="10.125" style="68" bestFit="1" customWidth="1"/>
    <col min="13" max="16384" width="9" style="68"/>
  </cols>
  <sheetData>
    <row r="1" spans="1:12" s="8" customFormat="1">
      <c r="B1" s="50" t="s">
        <v>171</v>
      </c>
      <c r="C1" s="26"/>
      <c r="D1" s="32"/>
      <c r="E1" s="32"/>
      <c r="F1" s="33"/>
      <c r="H1" s="30" t="s">
        <v>172</v>
      </c>
    </row>
    <row r="2" spans="1:12" s="8" customFormat="1">
      <c r="B2" s="50"/>
      <c r="C2" s="26"/>
      <c r="D2" s="32"/>
      <c r="E2" s="32"/>
      <c r="F2" s="33"/>
    </row>
    <row r="3" spans="1:12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2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2">
      <c r="A5" s="33"/>
      <c r="B5" s="55" t="s">
        <v>158</v>
      </c>
      <c r="C5" s="55"/>
      <c r="D5" s="33"/>
      <c r="E5" s="33"/>
      <c r="F5" s="33"/>
      <c r="G5" s="33"/>
    </row>
    <row r="6" spans="1:12">
      <c r="B6" s="56" t="s">
        <v>84</v>
      </c>
      <c r="C6" s="56"/>
      <c r="D6" s="33"/>
    </row>
    <row r="7" spans="1:12">
      <c r="B7" s="56"/>
      <c r="C7" s="56"/>
      <c r="D7" s="33"/>
    </row>
    <row r="8" spans="1:12" ht="63">
      <c r="A8" s="57" t="s">
        <v>85</v>
      </c>
      <c r="B8" s="57" t="s">
        <v>6</v>
      </c>
      <c r="C8" s="57" t="s">
        <v>109</v>
      </c>
      <c r="D8" s="57" t="s">
        <v>86</v>
      </c>
      <c r="E8" s="57" t="s">
        <v>110</v>
      </c>
      <c r="F8" s="57" t="s">
        <v>151</v>
      </c>
      <c r="G8" s="78" t="s">
        <v>130</v>
      </c>
      <c r="H8" s="78" t="s">
        <v>131</v>
      </c>
      <c r="I8" s="78" t="s">
        <v>2</v>
      </c>
      <c r="J8" s="78" t="s">
        <v>178</v>
      </c>
      <c r="K8" s="78" t="s">
        <v>132</v>
      </c>
      <c r="L8" s="78" t="s">
        <v>179</v>
      </c>
    </row>
    <row r="9" spans="1:12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41">
        <v>7</v>
      </c>
      <c r="H9" s="41">
        <v>8</v>
      </c>
      <c r="I9" s="81">
        <v>9</v>
      </c>
      <c r="J9" s="81">
        <v>10</v>
      </c>
      <c r="K9" s="81">
        <v>11</v>
      </c>
      <c r="L9" s="81">
        <v>12</v>
      </c>
    </row>
    <row r="10" spans="1:12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1"/>
    </row>
    <row r="11" spans="1:12" s="59" customFormat="1" ht="25.5">
      <c r="A11" s="14" t="s">
        <v>49</v>
      </c>
      <c r="B11" s="14"/>
      <c r="C11" s="14"/>
      <c r="D11" s="72" t="s">
        <v>111</v>
      </c>
      <c r="E11" s="14" t="s">
        <v>112</v>
      </c>
      <c r="F11" s="14">
        <v>400</v>
      </c>
      <c r="G11" s="69"/>
      <c r="H11" s="87">
        <v>0.05</v>
      </c>
      <c r="I11" s="103">
        <f>G11*1.05</f>
        <v>0</v>
      </c>
      <c r="J11" s="69">
        <f>G11*F11</f>
        <v>0</v>
      </c>
      <c r="K11" s="69">
        <f>L11-J11</f>
        <v>0</v>
      </c>
      <c r="L11" s="69">
        <f>I11*F11</f>
        <v>0</v>
      </c>
    </row>
    <row r="12" spans="1:12" s="59" customFormat="1" ht="38.25">
      <c r="A12" s="14" t="s">
        <v>50</v>
      </c>
      <c r="B12" s="14"/>
      <c r="C12" s="14"/>
      <c r="D12" s="72" t="s">
        <v>113</v>
      </c>
      <c r="E12" s="14" t="s">
        <v>112</v>
      </c>
      <c r="F12" s="14">
        <v>500</v>
      </c>
      <c r="G12" s="69"/>
      <c r="H12" s="87">
        <v>0.05</v>
      </c>
      <c r="I12" s="103">
        <f t="shared" ref="I12:I13" si="0">G12*1.05</f>
        <v>0</v>
      </c>
      <c r="J12" s="69">
        <f t="shared" ref="J12:J13" si="1">G12*F12</f>
        <v>0</v>
      </c>
      <c r="K12" s="69">
        <f t="shared" ref="K12:K13" si="2">L12-J12</f>
        <v>0</v>
      </c>
      <c r="L12" s="69">
        <f t="shared" ref="L12:L13" si="3">I12*F12</f>
        <v>0</v>
      </c>
    </row>
    <row r="13" spans="1:12" s="59" customFormat="1" ht="51">
      <c r="A13" s="14" t="s">
        <v>53</v>
      </c>
      <c r="B13" s="14"/>
      <c r="C13" s="14"/>
      <c r="D13" s="72" t="s">
        <v>114</v>
      </c>
      <c r="E13" s="14" t="s">
        <v>112</v>
      </c>
      <c r="F13" s="14">
        <v>300</v>
      </c>
      <c r="G13" s="69"/>
      <c r="H13" s="87">
        <v>0.05</v>
      </c>
      <c r="I13" s="103">
        <f t="shared" si="0"/>
        <v>0</v>
      </c>
      <c r="J13" s="69">
        <f t="shared" si="1"/>
        <v>0</v>
      </c>
      <c r="K13" s="69">
        <f t="shared" si="2"/>
        <v>0</v>
      </c>
      <c r="L13" s="69">
        <f t="shared" si="3"/>
        <v>0</v>
      </c>
    </row>
    <row r="14" spans="1:12" ht="12.75" customHeight="1">
      <c r="A14" s="112" t="s">
        <v>71</v>
      </c>
      <c r="B14" s="113"/>
      <c r="C14" s="113"/>
      <c r="D14" s="113"/>
      <c r="E14" s="113"/>
      <c r="F14" s="113"/>
      <c r="G14" s="113"/>
      <c r="H14" s="113"/>
      <c r="I14" s="114"/>
      <c r="J14" s="104">
        <f>SUM(J11:J13)</f>
        <v>0</v>
      </c>
      <c r="K14" s="102" t="s">
        <v>71</v>
      </c>
      <c r="L14" s="104">
        <f>SUM(L11:L13)</f>
        <v>0</v>
      </c>
    </row>
    <row r="15" spans="1:12">
      <c r="A15" s="49"/>
      <c r="B15" s="64"/>
      <c r="C15" s="64"/>
      <c r="D15" s="64"/>
      <c r="E15" s="64"/>
      <c r="F15" s="64"/>
      <c r="G15" s="49"/>
      <c r="H15" s="49"/>
    </row>
    <row r="16" spans="1:12">
      <c r="A16" s="49"/>
      <c r="B16" s="45"/>
      <c r="C16" s="45"/>
      <c r="D16" s="46"/>
      <c r="E16" s="47"/>
      <c r="F16" s="48"/>
      <c r="G16" s="48"/>
      <c r="H16" s="49"/>
    </row>
    <row r="17" spans="1:8">
      <c r="A17" s="49"/>
      <c r="B17" s="50" t="s">
        <v>7</v>
      </c>
      <c r="C17" s="50"/>
      <c r="D17" s="46"/>
      <c r="E17" s="47"/>
      <c r="F17" s="51"/>
      <c r="G17" s="31" t="s">
        <v>1</v>
      </c>
      <c r="H17" s="49"/>
    </row>
    <row r="18" spans="1:8">
      <c r="A18" s="49"/>
      <c r="B18" s="28"/>
      <c r="C18" s="28"/>
      <c r="D18" s="26"/>
      <c r="E18" s="32"/>
      <c r="F18" s="32"/>
      <c r="G18" s="31" t="s">
        <v>0</v>
      </c>
      <c r="H18" s="49"/>
    </row>
  </sheetData>
  <mergeCells count="3">
    <mergeCell ref="B3:H3"/>
    <mergeCell ref="A10:L10"/>
    <mergeCell ref="A14:I14"/>
  </mergeCells>
  <pageMargins left="0.7" right="0.7" top="0.75" bottom="0.75" header="0.3" footer="0.3"/>
  <pageSetup paperSize="9" scale="7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16"/>
  <sheetViews>
    <sheetView workbookViewId="0">
      <selection activeCell="J23" sqref="J23"/>
    </sheetView>
  </sheetViews>
  <sheetFormatPr defaultRowHeight="12.75"/>
  <cols>
    <col min="1" max="1" width="3.25" style="68" bestFit="1" customWidth="1"/>
    <col min="2" max="2" width="24.25" style="68" customWidth="1"/>
    <col min="3" max="3" width="18.875" style="68" customWidth="1"/>
    <col min="4" max="4" width="52.5" style="68" customWidth="1"/>
    <col min="5" max="5" width="12.125" style="68" customWidth="1"/>
    <col min="6" max="6" width="13.75" style="68" customWidth="1"/>
    <col min="7" max="8" width="15.25" style="68" customWidth="1"/>
    <col min="9" max="9" width="10" style="68" customWidth="1"/>
    <col min="10" max="10" width="10.125" style="68" bestFit="1" customWidth="1"/>
    <col min="11" max="11" width="9" style="68"/>
    <col min="12" max="12" width="10.125" style="68" bestFit="1" customWidth="1"/>
    <col min="13" max="16384" width="9" style="68"/>
  </cols>
  <sheetData>
    <row r="1" spans="1:12" s="8" customFormat="1">
      <c r="B1" s="50" t="s">
        <v>171</v>
      </c>
      <c r="C1" s="26"/>
      <c r="D1" s="32"/>
      <c r="E1" s="32"/>
      <c r="F1" s="33"/>
      <c r="H1" s="30" t="s">
        <v>172</v>
      </c>
    </row>
    <row r="2" spans="1:12" s="8" customFormat="1">
      <c r="B2" s="50"/>
      <c r="C2" s="26"/>
      <c r="D2" s="32"/>
      <c r="E2" s="32"/>
      <c r="F2" s="33"/>
    </row>
    <row r="3" spans="1:12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2" s="8" customFormat="1">
      <c r="A4" s="53"/>
      <c r="B4" s="54"/>
      <c r="C4" s="54"/>
      <c r="D4" s="54"/>
      <c r="E4" s="54"/>
      <c r="F4" s="54"/>
      <c r="G4" s="54"/>
      <c r="H4" s="73"/>
      <c r="I4" s="53"/>
    </row>
    <row r="5" spans="1:12">
      <c r="A5" s="33"/>
      <c r="B5" s="55" t="s">
        <v>159</v>
      </c>
      <c r="C5" s="55"/>
      <c r="D5" s="33"/>
      <c r="E5" s="33"/>
      <c r="F5" s="33"/>
      <c r="G5" s="33"/>
    </row>
    <row r="6" spans="1:12">
      <c r="B6" s="56" t="s">
        <v>84</v>
      </c>
      <c r="C6" s="56"/>
      <c r="D6" s="33"/>
    </row>
    <row r="7" spans="1:12">
      <c r="B7" s="56"/>
      <c r="C7" s="56"/>
      <c r="D7" s="33"/>
    </row>
    <row r="8" spans="1:12" ht="42">
      <c r="A8" s="57" t="s">
        <v>85</v>
      </c>
      <c r="B8" s="57" t="s">
        <v>6</v>
      </c>
      <c r="C8" s="57" t="s">
        <v>109</v>
      </c>
      <c r="D8" s="57" t="s">
        <v>86</v>
      </c>
      <c r="E8" s="57" t="s">
        <v>110</v>
      </c>
      <c r="F8" s="57" t="s">
        <v>151</v>
      </c>
      <c r="G8" s="78" t="s">
        <v>130</v>
      </c>
      <c r="H8" s="78" t="s">
        <v>131</v>
      </c>
      <c r="I8" s="78" t="s">
        <v>2</v>
      </c>
      <c r="J8" s="78" t="s">
        <v>178</v>
      </c>
      <c r="K8" s="78" t="s">
        <v>132</v>
      </c>
      <c r="L8" s="78" t="s">
        <v>179</v>
      </c>
    </row>
    <row r="9" spans="1:12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41">
        <v>7</v>
      </c>
      <c r="H9" s="41">
        <v>8</v>
      </c>
      <c r="I9" s="81">
        <v>9</v>
      </c>
      <c r="J9" s="81">
        <v>10</v>
      </c>
      <c r="K9" s="81">
        <v>11</v>
      </c>
      <c r="L9" s="81">
        <v>12</v>
      </c>
    </row>
    <row r="10" spans="1:12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1"/>
    </row>
    <row r="11" spans="1:12" s="59" customFormat="1" ht="47.25" customHeight="1">
      <c r="A11" s="14" t="s">
        <v>49</v>
      </c>
      <c r="B11" s="14"/>
      <c r="C11" s="14"/>
      <c r="D11" s="74" t="s">
        <v>115</v>
      </c>
      <c r="E11" s="14" t="s">
        <v>112</v>
      </c>
      <c r="F11" s="14">
        <v>300</v>
      </c>
      <c r="G11" s="69"/>
      <c r="H11" s="87">
        <v>0.05</v>
      </c>
      <c r="I11" s="96">
        <f>G11*1.05</f>
        <v>0</v>
      </c>
      <c r="J11" s="17">
        <f>F11*G11</f>
        <v>0</v>
      </c>
      <c r="K11" s="17">
        <f>L11-J11</f>
        <v>0</v>
      </c>
      <c r="L11" s="17">
        <f>I11*F11</f>
        <v>0</v>
      </c>
    </row>
    <row r="12" spans="1:12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4"/>
      <c r="J12" s="105">
        <f>SUM(J11)</f>
        <v>0</v>
      </c>
      <c r="K12" s="102" t="s">
        <v>71</v>
      </c>
      <c r="L12" s="105">
        <f>SUM(L11)</f>
        <v>0</v>
      </c>
    </row>
    <row r="13" spans="1:12">
      <c r="A13" s="49"/>
      <c r="B13" s="64"/>
      <c r="C13" s="64"/>
      <c r="D13" s="64"/>
      <c r="E13" s="64"/>
      <c r="F13" s="64"/>
      <c r="G13" s="49"/>
      <c r="H13" s="49"/>
    </row>
    <row r="14" spans="1:12">
      <c r="A14" s="49"/>
      <c r="B14" s="45"/>
      <c r="C14" s="45"/>
      <c r="D14" s="46"/>
      <c r="E14" s="47"/>
      <c r="F14" s="48"/>
      <c r="G14" s="48"/>
      <c r="H14" s="49"/>
    </row>
    <row r="15" spans="1:12">
      <c r="A15" s="49"/>
      <c r="B15" s="50" t="s">
        <v>7</v>
      </c>
      <c r="C15" s="50"/>
      <c r="D15" s="46"/>
      <c r="E15" s="47"/>
      <c r="F15" s="51"/>
      <c r="G15" s="31" t="s">
        <v>1</v>
      </c>
      <c r="H15" s="49"/>
    </row>
    <row r="16" spans="1:12">
      <c r="A16" s="49"/>
      <c r="B16" s="28"/>
      <c r="C16" s="28"/>
      <c r="D16" s="26"/>
      <c r="E16" s="32"/>
      <c r="F16" s="32"/>
      <c r="G16" s="31" t="s">
        <v>0</v>
      </c>
      <c r="H16" s="49"/>
    </row>
  </sheetData>
  <mergeCells count="3">
    <mergeCell ref="B3:H3"/>
    <mergeCell ref="A10:L10"/>
    <mergeCell ref="A12:I12"/>
  </mergeCells>
  <pageMargins left="0.7" right="0.7" top="0.7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16"/>
  <sheetViews>
    <sheetView workbookViewId="0">
      <selection activeCell="H23" sqref="H23"/>
    </sheetView>
  </sheetViews>
  <sheetFormatPr defaultRowHeight="12.75"/>
  <cols>
    <col min="1" max="1" width="3.25" style="68" bestFit="1" customWidth="1"/>
    <col min="2" max="2" width="22.25" style="68" customWidth="1"/>
    <col min="3" max="3" width="56.25" style="68" customWidth="1"/>
    <col min="4" max="4" width="12.125" style="68" customWidth="1"/>
    <col min="5" max="5" width="10.125" style="68" customWidth="1"/>
    <col min="6" max="7" width="14.625" style="68" customWidth="1"/>
    <col min="8" max="8" width="10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160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25.5">
      <c r="A11" s="14" t="s">
        <v>49</v>
      </c>
      <c r="B11" s="14"/>
      <c r="C11" s="75" t="s">
        <v>116</v>
      </c>
      <c r="D11" s="14" t="s">
        <v>117</v>
      </c>
      <c r="E11" s="16">
        <v>30000</v>
      </c>
      <c r="F11" s="69"/>
      <c r="G11" s="87">
        <v>0.23</v>
      </c>
      <c r="H11" s="103">
        <f>F11*1.23</f>
        <v>0</v>
      </c>
      <c r="I11" s="69">
        <f>F11*E11</f>
        <v>0</v>
      </c>
      <c r="J11" s="69">
        <f>K11-I11</f>
        <v>0</v>
      </c>
      <c r="K11" s="69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4">
        <f>SUM(I11)</f>
        <v>0</v>
      </c>
      <c r="J12" s="102" t="s">
        <v>71</v>
      </c>
      <c r="K12" s="104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16"/>
  <sheetViews>
    <sheetView workbookViewId="0">
      <selection activeCell="I23" sqref="I23"/>
    </sheetView>
  </sheetViews>
  <sheetFormatPr defaultRowHeight="12.75"/>
  <cols>
    <col min="1" max="1" width="3.25" style="68" bestFit="1" customWidth="1"/>
    <col min="2" max="2" width="21.125" style="68" customWidth="1"/>
    <col min="3" max="3" width="64.625" style="68" customWidth="1"/>
    <col min="4" max="4" width="17.375" style="68" customWidth="1"/>
    <col min="5" max="5" width="13.25" style="68" customWidth="1"/>
    <col min="6" max="6" width="16.125" style="68" customWidth="1"/>
    <col min="7" max="7" width="14.5" style="68" customWidth="1"/>
    <col min="8" max="8" width="10.375" style="68" customWidth="1"/>
    <col min="9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161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42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36.75" customHeight="1">
      <c r="A11" s="14" t="s">
        <v>49</v>
      </c>
      <c r="B11" s="14"/>
      <c r="C11" s="75" t="s">
        <v>118</v>
      </c>
      <c r="D11" s="14" t="s">
        <v>112</v>
      </c>
      <c r="E11" s="14">
        <v>80</v>
      </c>
      <c r="F11" s="69"/>
      <c r="G11" s="87">
        <v>0.23</v>
      </c>
      <c r="H11" s="96">
        <f>F11*1.23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16"/>
  <sheetViews>
    <sheetView workbookViewId="0">
      <selection activeCell="M22" sqref="M22"/>
    </sheetView>
  </sheetViews>
  <sheetFormatPr defaultRowHeight="12.75"/>
  <cols>
    <col min="1" max="1" width="3.25" style="68" bestFit="1" customWidth="1"/>
    <col min="2" max="2" width="23.625" style="68" customWidth="1"/>
    <col min="3" max="3" width="34.5" style="68" customWidth="1"/>
    <col min="4" max="4" width="11.125" style="68" customWidth="1"/>
    <col min="5" max="5" width="9" style="68"/>
    <col min="6" max="7" width="16.25" style="68" customWidth="1"/>
    <col min="8" max="8" width="10.2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162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45" customHeight="1">
      <c r="A11" s="14" t="s">
        <v>49</v>
      </c>
      <c r="B11" s="63"/>
      <c r="C11" s="75" t="s">
        <v>119</v>
      </c>
      <c r="D11" s="14" t="s">
        <v>117</v>
      </c>
      <c r="E11" s="16">
        <v>5000</v>
      </c>
      <c r="F11" s="69"/>
      <c r="G11" s="87">
        <v>0.05</v>
      </c>
      <c r="H11" s="96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7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16"/>
  <sheetViews>
    <sheetView workbookViewId="0">
      <selection activeCell="K18" sqref="K18"/>
    </sheetView>
  </sheetViews>
  <sheetFormatPr defaultRowHeight="12.75"/>
  <cols>
    <col min="1" max="1" width="3.25" style="68" bestFit="1" customWidth="1"/>
    <col min="2" max="2" width="19.875" style="68" customWidth="1"/>
    <col min="3" max="3" width="30.375" style="68" customWidth="1"/>
    <col min="4" max="4" width="18.375" style="68" customWidth="1"/>
    <col min="5" max="5" width="9" style="68"/>
    <col min="6" max="6" width="18.75" style="68" customWidth="1"/>
    <col min="7" max="7" width="17.25" style="68" customWidth="1"/>
    <col min="8" max="8" width="10.2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163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36.75" customHeight="1">
      <c r="A11" s="14" t="s">
        <v>49</v>
      </c>
      <c r="B11" s="14"/>
      <c r="C11" s="75" t="s">
        <v>120</v>
      </c>
      <c r="D11" s="14" t="s">
        <v>121</v>
      </c>
      <c r="E11" s="14">
        <v>300</v>
      </c>
      <c r="F11" s="69"/>
      <c r="G11" s="87">
        <v>0.23</v>
      </c>
      <c r="H11" s="96">
        <f>F11*1.23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activeCell="N26" sqref="N26"/>
    </sheetView>
  </sheetViews>
  <sheetFormatPr defaultRowHeight="12.75"/>
  <cols>
    <col min="1" max="1" width="5.375" style="8" customWidth="1"/>
    <col min="2" max="2" width="24.125" style="8" customWidth="1"/>
    <col min="3" max="3" width="25.375" style="8" customWidth="1"/>
    <col min="4" max="5" width="9" style="8"/>
    <col min="6" max="6" width="23.5" style="8" customWidth="1"/>
    <col min="7" max="7" width="9" style="8"/>
    <col min="8" max="8" width="11.5" style="8" customWidth="1"/>
    <col min="9" max="9" width="12" style="8" customWidth="1"/>
    <col min="10" max="10" width="11.25" style="8" customWidth="1"/>
    <col min="11" max="11" width="10" style="8" customWidth="1"/>
    <col min="12" max="12" width="10.125" style="8" bestFit="1" customWidth="1"/>
    <col min="13" max="13" width="9" style="8"/>
    <col min="14" max="14" width="10.125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83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</row>
    <row r="5" spans="1:14" s="34" customFormat="1" ht="15.75" customHeight="1">
      <c r="A5" s="37"/>
      <c r="B5" s="1" t="s">
        <v>134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s="34" customFormat="1" ht="38.25">
      <c r="A10" s="2" t="s">
        <v>49</v>
      </c>
      <c r="B10" s="2"/>
      <c r="C10" s="9" t="s">
        <v>16</v>
      </c>
      <c r="D10" s="2" t="s">
        <v>15</v>
      </c>
      <c r="E10" s="6" t="s">
        <v>8</v>
      </c>
      <c r="F10" s="84" t="s">
        <v>137</v>
      </c>
      <c r="G10" s="2">
        <v>900</v>
      </c>
      <c r="H10" s="2" t="s">
        <v>24</v>
      </c>
      <c r="I10" s="3"/>
      <c r="J10" s="85">
        <v>0.08</v>
      </c>
      <c r="K10" s="3">
        <f>I10*1.08</f>
        <v>0</v>
      </c>
      <c r="L10" s="3">
        <f>I10*G10</f>
        <v>0</v>
      </c>
      <c r="M10" s="3">
        <f>N10-L10</f>
        <v>0</v>
      </c>
      <c r="N10" s="3">
        <f>K10*G10</f>
        <v>0</v>
      </c>
    </row>
    <row r="11" spans="1:14" ht="12.75" customHeight="1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86">
        <f>SUM(L10)</f>
        <v>0</v>
      </c>
      <c r="M11" s="82" t="s">
        <v>71</v>
      </c>
      <c r="N11" s="86">
        <f>SUM(N10)</f>
        <v>0</v>
      </c>
    </row>
    <row r="12" spans="1:14" s="34" customFormat="1" ht="15.75" customHeight="1"/>
    <row r="13" spans="1:14">
      <c r="A13" s="49"/>
      <c r="B13" s="45"/>
      <c r="C13" s="46"/>
      <c r="D13" s="26"/>
      <c r="E13" s="26"/>
      <c r="F13" s="47"/>
      <c r="G13" s="48"/>
      <c r="H13" s="48"/>
      <c r="I13" s="48"/>
      <c r="J13" s="49"/>
    </row>
    <row r="14" spans="1:14">
      <c r="A14" s="49"/>
      <c r="B14" s="50" t="s">
        <v>7</v>
      </c>
      <c r="C14" s="46"/>
      <c r="D14" s="26"/>
      <c r="E14" s="26"/>
      <c r="F14" s="47"/>
      <c r="G14" s="51"/>
      <c r="H14" s="51" t="s">
        <v>1</v>
      </c>
      <c r="I14" s="48"/>
      <c r="J14" s="49"/>
    </row>
    <row r="15" spans="1:14">
      <c r="A15" s="49"/>
      <c r="B15" s="28"/>
      <c r="C15" s="26"/>
      <c r="D15" s="32"/>
      <c r="E15" s="32"/>
      <c r="F15" s="32"/>
      <c r="G15" s="32"/>
      <c r="H15" s="32" t="s">
        <v>0</v>
      </c>
      <c r="I15" s="33"/>
      <c r="J15" s="49"/>
    </row>
  </sheetData>
  <mergeCells count="3">
    <mergeCell ref="A9:J9"/>
    <mergeCell ref="A11:K11"/>
    <mergeCell ref="B3:H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16"/>
  <sheetViews>
    <sheetView workbookViewId="0">
      <selection activeCell="H19" sqref="H19"/>
    </sheetView>
  </sheetViews>
  <sheetFormatPr defaultRowHeight="12.75"/>
  <cols>
    <col min="1" max="1" width="3.25" style="68" bestFit="1" customWidth="1"/>
    <col min="2" max="2" width="18.5" style="68" customWidth="1"/>
    <col min="3" max="3" width="53.125" style="68" customWidth="1"/>
    <col min="4" max="4" width="14.125" style="68" customWidth="1"/>
    <col min="5" max="5" width="9.5" style="68" customWidth="1"/>
    <col min="6" max="6" width="18" style="68" customWidth="1"/>
    <col min="7" max="7" width="13.75" style="68" customWidth="1"/>
    <col min="8" max="8" width="9.75" style="68" customWidth="1"/>
    <col min="9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164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25.5">
      <c r="A11" s="14" t="s">
        <v>49</v>
      </c>
      <c r="B11" s="63"/>
      <c r="C11" s="76" t="s">
        <v>122</v>
      </c>
      <c r="D11" s="14" t="s">
        <v>123</v>
      </c>
      <c r="E11" s="14">
        <v>10</v>
      </c>
      <c r="F11" s="69"/>
      <c r="G11" s="87">
        <v>0.23</v>
      </c>
      <c r="H11" s="96">
        <f>F11*1.23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scale="9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6"/>
  <sheetViews>
    <sheetView workbookViewId="0">
      <selection activeCell="I25" sqref="I25"/>
    </sheetView>
  </sheetViews>
  <sheetFormatPr defaultRowHeight="12.75"/>
  <cols>
    <col min="1" max="1" width="3.25" style="68" bestFit="1" customWidth="1"/>
    <col min="2" max="2" width="21.875" style="68" customWidth="1"/>
    <col min="3" max="3" width="58.5" style="68" customWidth="1"/>
    <col min="4" max="4" width="12.375" style="68" customWidth="1"/>
    <col min="5" max="5" width="9" style="68"/>
    <col min="6" max="6" width="16.375" style="68" customWidth="1"/>
    <col min="7" max="7" width="14.125" style="68" customWidth="1"/>
    <col min="8" max="8" width="10.125" style="68" customWidth="1"/>
    <col min="9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165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38.25">
      <c r="A11" s="14" t="s">
        <v>49</v>
      </c>
      <c r="B11" s="14"/>
      <c r="C11" s="72" t="s">
        <v>124</v>
      </c>
      <c r="D11" s="14" t="s">
        <v>25</v>
      </c>
      <c r="E11" s="14">
        <v>48</v>
      </c>
      <c r="F11" s="17"/>
      <c r="G11" s="87">
        <v>0.05</v>
      </c>
      <c r="H11" s="17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6"/>
  <sheetViews>
    <sheetView workbookViewId="0">
      <selection activeCell="J13" sqref="J13"/>
    </sheetView>
  </sheetViews>
  <sheetFormatPr defaultRowHeight="12.75"/>
  <cols>
    <col min="1" max="1" width="3.25" style="68" bestFit="1" customWidth="1"/>
    <col min="2" max="2" width="19.375" style="68" customWidth="1"/>
    <col min="3" max="3" width="31.125" style="68" customWidth="1"/>
    <col min="4" max="4" width="16.75" style="68" customWidth="1"/>
    <col min="5" max="5" width="13.125" style="68" customWidth="1"/>
    <col min="6" max="7" width="20.625" style="68" customWidth="1"/>
    <col min="8" max="8" width="10" style="68" customWidth="1"/>
    <col min="9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166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38.25">
      <c r="A11" s="14" t="s">
        <v>49</v>
      </c>
      <c r="B11" s="14"/>
      <c r="C11" s="72" t="s">
        <v>125</v>
      </c>
      <c r="D11" s="14" t="s">
        <v>25</v>
      </c>
      <c r="E11" s="14">
        <v>48</v>
      </c>
      <c r="F11" s="17"/>
      <c r="G11" s="87">
        <v>0.05</v>
      </c>
      <c r="H11" s="17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6"/>
  <sheetViews>
    <sheetView workbookViewId="0">
      <selection activeCell="G25" sqref="G25"/>
    </sheetView>
  </sheetViews>
  <sheetFormatPr defaultRowHeight="12.75"/>
  <cols>
    <col min="1" max="1" width="3.25" style="68" bestFit="1" customWidth="1"/>
    <col min="2" max="2" width="20.375" style="68" customWidth="1"/>
    <col min="3" max="3" width="30.625" style="68" customWidth="1"/>
    <col min="4" max="4" width="14" style="68" customWidth="1"/>
    <col min="5" max="5" width="12.875" style="68" customWidth="1"/>
    <col min="6" max="7" width="16.875" style="68" customWidth="1"/>
    <col min="8" max="8" width="10.375" style="68" customWidth="1"/>
    <col min="9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167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25.5">
      <c r="A11" s="14" t="s">
        <v>49</v>
      </c>
      <c r="B11" s="14"/>
      <c r="C11" s="72" t="s">
        <v>126</v>
      </c>
      <c r="D11" s="14" t="s">
        <v>25</v>
      </c>
      <c r="E11" s="14">
        <v>48</v>
      </c>
      <c r="F11" s="17"/>
      <c r="G11" s="87">
        <v>0.05</v>
      </c>
      <c r="H11" s="17">
        <f>F11*1.05</f>
        <v>0</v>
      </c>
      <c r="I11" s="17">
        <f>F11*E11</f>
        <v>0</v>
      </c>
      <c r="J11" s="17"/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6"/>
  <sheetViews>
    <sheetView workbookViewId="0">
      <selection activeCell="H29" sqref="H29"/>
    </sheetView>
  </sheetViews>
  <sheetFormatPr defaultRowHeight="12.75"/>
  <cols>
    <col min="1" max="1" width="3.25" style="68" bestFit="1" customWidth="1"/>
    <col min="2" max="2" width="18.25" style="68" customWidth="1"/>
    <col min="3" max="3" width="53.5" style="68" customWidth="1"/>
    <col min="4" max="4" width="13.75" style="68" customWidth="1"/>
    <col min="5" max="5" width="13.125" style="68" customWidth="1"/>
    <col min="6" max="7" width="16.125" style="68" customWidth="1"/>
    <col min="8" max="8" width="10.25" style="68" customWidth="1"/>
    <col min="9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168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51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s="59" customFormat="1" ht="51">
      <c r="A11" s="14" t="s">
        <v>49</v>
      </c>
      <c r="B11" s="14"/>
      <c r="C11" s="74" t="s">
        <v>127</v>
      </c>
      <c r="D11" s="14" t="s">
        <v>25</v>
      </c>
      <c r="E11" s="14">
        <v>48</v>
      </c>
      <c r="F11" s="17"/>
      <c r="G11" s="87">
        <v>0.05</v>
      </c>
      <c r="H11" s="17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3">
    <mergeCell ref="B3:H3"/>
    <mergeCell ref="A10:K10"/>
    <mergeCell ref="A12:H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6"/>
  <sheetViews>
    <sheetView workbookViewId="0">
      <selection activeCell="J19" sqref="J19"/>
    </sheetView>
  </sheetViews>
  <sheetFormatPr defaultRowHeight="12.75"/>
  <cols>
    <col min="1" max="1" width="3.25" style="68" bestFit="1" customWidth="1"/>
    <col min="2" max="2" width="27.625" style="68" customWidth="1"/>
    <col min="3" max="3" width="41.75" style="68" customWidth="1"/>
    <col min="4" max="4" width="12.125" style="68" customWidth="1"/>
    <col min="5" max="5" width="9" style="68"/>
    <col min="6" max="7" width="17.125" style="68" customWidth="1"/>
    <col min="8" max="8" width="9.875" style="68" customWidth="1"/>
    <col min="9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8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169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63.75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s="59" customFormat="1" ht="38.25">
      <c r="A11" s="14" t="s">
        <v>49</v>
      </c>
      <c r="B11" s="14"/>
      <c r="C11" s="60" t="s">
        <v>128</v>
      </c>
      <c r="D11" s="14" t="s">
        <v>89</v>
      </c>
      <c r="E11" s="14">
        <v>400</v>
      </c>
      <c r="F11" s="25"/>
      <c r="G11" s="87">
        <v>0.23</v>
      </c>
      <c r="H11" s="17">
        <f>F11*1.23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12" t="s">
        <v>71</v>
      </c>
      <c r="B12" s="113"/>
      <c r="C12" s="113"/>
      <c r="D12" s="113"/>
      <c r="E12" s="113"/>
      <c r="F12" s="113"/>
      <c r="G12" s="113"/>
      <c r="H12" s="114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2">
    <mergeCell ref="B3:H3"/>
    <mergeCell ref="A12:H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6"/>
  <sheetViews>
    <sheetView workbookViewId="0">
      <selection activeCell="J27" sqref="J27:J28"/>
    </sheetView>
  </sheetViews>
  <sheetFormatPr defaultRowHeight="12.75"/>
  <cols>
    <col min="1" max="1" width="3.25" style="68" bestFit="1" customWidth="1"/>
    <col min="2" max="2" width="27.5" style="68" customWidth="1"/>
    <col min="3" max="3" width="56.875" style="68" customWidth="1"/>
    <col min="4" max="4" width="12.5" style="68" customWidth="1"/>
    <col min="5" max="5" width="13.5" style="68" customWidth="1"/>
    <col min="6" max="7" width="16.75" style="68" customWidth="1"/>
    <col min="8" max="8" width="9.875" style="68" customWidth="1"/>
    <col min="9" max="9" width="10.125" style="68" bestFit="1" customWidth="1"/>
    <col min="10" max="10" width="9" style="68"/>
    <col min="11" max="11" width="10.125" style="68" bestFit="1" customWidth="1"/>
    <col min="12" max="16384" width="9" style="68"/>
  </cols>
  <sheetData>
    <row r="1" spans="1:11" s="8" customFormat="1">
      <c r="B1" s="50" t="s">
        <v>171</v>
      </c>
      <c r="C1" s="26"/>
      <c r="D1" s="32"/>
      <c r="E1" s="32"/>
      <c r="F1" s="33"/>
      <c r="G1" s="30" t="s">
        <v>172</v>
      </c>
    </row>
    <row r="2" spans="1:11" s="8" customFormat="1">
      <c r="B2" s="50"/>
      <c r="C2" s="26"/>
      <c r="D2" s="32"/>
      <c r="E2" s="32"/>
      <c r="F2" s="33"/>
    </row>
    <row r="3" spans="1:11" s="8" customFormat="1" ht="52.5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53"/>
    </row>
    <row r="4" spans="1:11" s="8" customFormat="1">
      <c r="A4" s="53"/>
      <c r="B4" s="54"/>
      <c r="C4" s="54"/>
      <c r="D4" s="54"/>
      <c r="E4" s="54"/>
      <c r="F4" s="54"/>
      <c r="G4" s="54"/>
      <c r="H4" s="53"/>
      <c r="I4" s="53"/>
    </row>
    <row r="5" spans="1:11">
      <c r="A5" s="33"/>
      <c r="B5" s="55" t="s">
        <v>170</v>
      </c>
      <c r="C5" s="33"/>
      <c r="D5" s="33"/>
      <c r="E5" s="33"/>
      <c r="F5" s="33"/>
    </row>
    <row r="6" spans="1:11">
      <c r="B6" s="56" t="s">
        <v>84</v>
      </c>
      <c r="C6" s="33"/>
    </row>
    <row r="7" spans="1:11">
      <c r="B7" s="56"/>
      <c r="C7" s="33"/>
    </row>
    <row r="8" spans="1:11" ht="42">
      <c r="A8" s="57" t="s">
        <v>85</v>
      </c>
      <c r="B8" s="57" t="s">
        <v>6</v>
      </c>
      <c r="C8" s="57" t="s">
        <v>86</v>
      </c>
      <c r="D8" s="57" t="s">
        <v>87</v>
      </c>
      <c r="E8" s="57" t="s">
        <v>151</v>
      </c>
      <c r="F8" s="78" t="s">
        <v>130</v>
      </c>
      <c r="G8" s="78" t="s">
        <v>131</v>
      </c>
      <c r="H8" s="78" t="s">
        <v>2</v>
      </c>
      <c r="I8" s="78" t="s">
        <v>176</v>
      </c>
      <c r="J8" s="78" t="s">
        <v>132</v>
      </c>
      <c r="K8" s="78" t="s">
        <v>177</v>
      </c>
    </row>
    <row r="9" spans="1:1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41">
        <v>6</v>
      </c>
      <c r="G9" s="41">
        <v>7</v>
      </c>
      <c r="H9" s="81">
        <v>8</v>
      </c>
      <c r="I9" s="81">
        <v>9</v>
      </c>
      <c r="J9" s="81">
        <v>10</v>
      </c>
      <c r="K9" s="81">
        <v>11</v>
      </c>
    </row>
    <row r="10" spans="1:1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s="59" customFormat="1" ht="44.25" customHeight="1">
      <c r="A11" s="14" t="s">
        <v>49</v>
      </c>
      <c r="B11" s="14"/>
      <c r="C11" s="77" t="s">
        <v>129</v>
      </c>
      <c r="D11" s="14" t="s">
        <v>14</v>
      </c>
      <c r="E11" s="14">
        <v>400</v>
      </c>
      <c r="F11" s="17"/>
      <c r="G11" s="87">
        <v>0.05</v>
      </c>
      <c r="H11" s="17">
        <f>F11*1.05</f>
        <v>0</v>
      </c>
      <c r="I11" s="17">
        <f>F11*E11</f>
        <v>0</v>
      </c>
      <c r="J11" s="17">
        <f>K11-I11</f>
        <v>0</v>
      </c>
      <c r="K11" s="17">
        <f>H11*E11</f>
        <v>0</v>
      </c>
    </row>
    <row r="12" spans="1:11" ht="12.75" customHeight="1">
      <c r="A12" s="126" t="s">
        <v>71</v>
      </c>
      <c r="B12" s="127"/>
      <c r="C12" s="127"/>
      <c r="D12" s="127"/>
      <c r="E12" s="127"/>
      <c r="F12" s="127"/>
      <c r="G12" s="127"/>
      <c r="H12" s="128"/>
      <c r="I12" s="105">
        <f>SUM(I11)</f>
        <v>0</v>
      </c>
      <c r="J12" s="102" t="s">
        <v>71</v>
      </c>
      <c r="K12" s="105">
        <f>SUM(K11)</f>
        <v>0</v>
      </c>
    </row>
    <row r="13" spans="1:11">
      <c r="A13" s="49"/>
      <c r="B13" s="64"/>
      <c r="C13" s="64"/>
      <c r="D13" s="64"/>
      <c r="E13" s="64"/>
      <c r="F13" s="49"/>
      <c r="G13" s="49"/>
    </row>
    <row r="14" spans="1:11">
      <c r="A14" s="49"/>
      <c r="B14" s="45"/>
      <c r="C14" s="46"/>
      <c r="D14" s="47"/>
      <c r="E14" s="48"/>
      <c r="F14" s="48"/>
      <c r="G14" s="49"/>
    </row>
    <row r="15" spans="1:11">
      <c r="A15" s="49"/>
      <c r="B15" s="50" t="s">
        <v>7</v>
      </c>
      <c r="C15" s="46"/>
      <c r="D15" s="47"/>
      <c r="E15" s="51"/>
      <c r="F15" s="31" t="s">
        <v>1</v>
      </c>
      <c r="G15" s="49"/>
    </row>
    <row r="16" spans="1:11">
      <c r="A16" s="49"/>
      <c r="B16" s="28"/>
      <c r="C16" s="26"/>
      <c r="D16" s="32"/>
      <c r="E16" s="32"/>
      <c r="F16" s="31" t="s">
        <v>0</v>
      </c>
      <c r="G16" s="49"/>
    </row>
  </sheetData>
  <mergeCells count="2">
    <mergeCell ref="B3:H3"/>
    <mergeCell ref="A12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J22" sqref="J22"/>
    </sheetView>
  </sheetViews>
  <sheetFormatPr defaultRowHeight="12.75"/>
  <cols>
    <col min="1" max="1" width="4.125" style="8" customWidth="1"/>
    <col min="2" max="2" width="23" style="8" customWidth="1"/>
    <col min="3" max="3" width="14.75" style="8" bestFit="1" customWidth="1"/>
    <col min="4" max="4" width="8.375" style="8" customWidth="1"/>
    <col min="5" max="5" width="22.875" style="8" bestFit="1" customWidth="1"/>
    <col min="6" max="6" width="13.875" style="8" customWidth="1"/>
    <col min="7" max="7" width="9" style="8"/>
    <col min="8" max="8" width="10.5" style="8" customWidth="1"/>
    <col min="9" max="9" width="14.75" style="8" bestFit="1" customWidth="1"/>
    <col min="10" max="10" width="14.5" style="8" customWidth="1"/>
    <col min="11" max="11" width="10.375" style="8" customWidth="1"/>
    <col min="12" max="12" width="10.125" style="8" bestFit="1" customWidth="1"/>
    <col min="13" max="13" width="9" style="8"/>
    <col min="14" max="14" width="10.125" style="8" bestFit="1" customWidth="1"/>
    <col min="15" max="16384" width="9" style="8"/>
  </cols>
  <sheetData>
    <row r="1" spans="1:14" s="34" customFormat="1">
      <c r="A1" s="35"/>
      <c r="B1" s="29" t="s">
        <v>173</v>
      </c>
      <c r="C1" s="35"/>
      <c r="D1" s="35"/>
      <c r="E1" s="35"/>
      <c r="F1" s="35"/>
      <c r="G1" s="35"/>
      <c r="H1" s="35"/>
      <c r="I1" s="35"/>
      <c r="J1" s="30" t="s">
        <v>172</v>
      </c>
    </row>
    <row r="2" spans="1:14" s="34" customFormat="1" ht="15.75" customHeight="1">
      <c r="A2" s="8"/>
      <c r="B2" s="28"/>
      <c r="C2" s="26"/>
      <c r="D2" s="26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4" s="34" customFormat="1" ht="15.75" customHeight="1">
      <c r="A5" s="37"/>
      <c r="B5" s="1" t="s">
        <v>135</v>
      </c>
      <c r="C5" s="37"/>
      <c r="D5" s="37"/>
      <c r="E5" s="37"/>
    </row>
    <row r="6" spans="1:14" s="34" customFormat="1" ht="15.75" customHeight="1">
      <c r="B6" s="39" t="s">
        <v>70</v>
      </c>
      <c r="C6" s="37"/>
      <c r="D6" s="37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>
      <c r="A10" s="14" t="s">
        <v>49</v>
      </c>
      <c r="B10" s="7"/>
      <c r="C10" s="9" t="s">
        <v>19</v>
      </c>
      <c r="D10" s="10" t="s">
        <v>13</v>
      </c>
      <c r="E10" s="11" t="s">
        <v>10</v>
      </c>
      <c r="F10" s="14" t="s">
        <v>25</v>
      </c>
      <c r="G10" s="14">
        <v>600</v>
      </c>
      <c r="H10" s="15" t="s">
        <v>24</v>
      </c>
      <c r="I10" s="17"/>
      <c r="J10" s="87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>
      <c r="A11" s="14" t="s">
        <v>50</v>
      </c>
      <c r="B11" s="7"/>
      <c r="C11" s="9" t="s">
        <v>19</v>
      </c>
      <c r="D11" s="10" t="s">
        <v>14</v>
      </c>
      <c r="E11" s="11" t="s">
        <v>10</v>
      </c>
      <c r="F11" s="14" t="s">
        <v>25</v>
      </c>
      <c r="G11" s="16">
        <v>1500</v>
      </c>
      <c r="H11" s="15" t="s">
        <v>24</v>
      </c>
      <c r="I11" s="17"/>
      <c r="J11" s="87">
        <v>0.08</v>
      </c>
      <c r="K11" s="17">
        <f t="shared" ref="K11:K12" si="0">I11*1.08</f>
        <v>0</v>
      </c>
      <c r="L11" s="17">
        <f t="shared" ref="L11:L12" si="1">I11*G11</f>
        <v>0</v>
      </c>
      <c r="M11" s="17">
        <f t="shared" ref="M11:M12" si="2">N11-L11</f>
        <v>0</v>
      </c>
      <c r="N11" s="17">
        <f t="shared" ref="N11:N12" si="3">K11*G11</f>
        <v>0</v>
      </c>
    </row>
    <row r="12" spans="1:14" ht="25.5">
      <c r="A12" s="14" t="s">
        <v>53</v>
      </c>
      <c r="B12" s="7"/>
      <c r="C12" s="9" t="s">
        <v>19</v>
      </c>
      <c r="D12" s="10" t="s">
        <v>14</v>
      </c>
      <c r="E12" s="11" t="s">
        <v>11</v>
      </c>
      <c r="F12" s="14" t="s">
        <v>25</v>
      </c>
      <c r="G12" s="14">
        <v>80</v>
      </c>
      <c r="H12" s="15" t="s">
        <v>24</v>
      </c>
      <c r="I12" s="17"/>
      <c r="J12" s="87">
        <v>0.08</v>
      </c>
      <c r="K12" s="17">
        <f t="shared" si="0"/>
        <v>0</v>
      </c>
      <c r="L12" s="17">
        <f t="shared" si="1"/>
        <v>0</v>
      </c>
      <c r="M12" s="17">
        <f t="shared" si="2"/>
        <v>0</v>
      </c>
      <c r="N12" s="17">
        <f t="shared" si="3"/>
        <v>0</v>
      </c>
    </row>
    <row r="13" spans="1:14" ht="12.75" customHeight="1">
      <c r="A13" s="112" t="s">
        <v>71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4"/>
      <c r="L13" s="86">
        <f>SUM(L10:L12)</f>
        <v>0</v>
      </c>
      <c r="M13" s="82" t="s">
        <v>71</v>
      </c>
      <c r="N13" s="86">
        <f>SUM(N10:N12)</f>
        <v>0</v>
      </c>
    </row>
    <row r="14" spans="1:14" s="34" customFormat="1" ht="15.75" customHeight="1"/>
    <row r="15" spans="1:14">
      <c r="A15" s="49"/>
      <c r="B15" s="45"/>
      <c r="C15" s="46"/>
      <c r="D15" s="46"/>
      <c r="E15" s="26"/>
      <c r="F15" s="47"/>
      <c r="G15" s="48"/>
      <c r="H15" s="48"/>
      <c r="I15" s="48"/>
      <c r="J15" s="49"/>
    </row>
    <row r="16" spans="1:14">
      <c r="A16" s="49"/>
      <c r="B16" s="50" t="s">
        <v>7</v>
      </c>
      <c r="C16" s="46"/>
      <c r="D16" s="46"/>
      <c r="E16" s="26"/>
      <c r="F16" s="47"/>
      <c r="G16" s="51"/>
      <c r="H16" s="31" t="s">
        <v>1</v>
      </c>
      <c r="I16" s="48"/>
      <c r="J16" s="49"/>
    </row>
    <row r="17" spans="1:10">
      <c r="A17" s="49"/>
      <c r="B17" s="28"/>
      <c r="C17" s="26"/>
      <c r="D17" s="26"/>
      <c r="E17" s="32"/>
      <c r="F17" s="32"/>
      <c r="G17" s="32"/>
      <c r="H17" s="31" t="s">
        <v>0</v>
      </c>
      <c r="I17" s="33"/>
      <c r="J17" s="49"/>
    </row>
    <row r="32" spans="1:10" s="34" customFormat="1" ht="15.75" customHeight="1"/>
    <row r="39" s="34" customFormat="1" ht="15.75" customHeight="1"/>
    <row r="40" s="34" customFormat="1" ht="15.75" customHeight="1"/>
  </sheetData>
  <mergeCells count="3">
    <mergeCell ref="A9:J9"/>
    <mergeCell ref="A13:K13"/>
    <mergeCell ref="B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workbookViewId="0">
      <selection activeCell="Q9" sqref="Q9"/>
    </sheetView>
  </sheetViews>
  <sheetFormatPr defaultRowHeight="12.75"/>
  <cols>
    <col min="1" max="1" width="6.5" style="8" customWidth="1"/>
    <col min="2" max="2" width="15.375" style="8" customWidth="1"/>
    <col min="3" max="3" width="14.75" style="8" bestFit="1" customWidth="1"/>
    <col min="4" max="4" width="9" style="8"/>
    <col min="5" max="5" width="11.75" style="8" bestFit="1" customWidth="1"/>
    <col min="6" max="6" width="15.625" style="8" customWidth="1"/>
    <col min="7" max="7" width="9" style="8"/>
    <col min="8" max="8" width="10.875" style="8" customWidth="1"/>
    <col min="9" max="9" width="11.375" style="8" customWidth="1"/>
    <col min="10" max="10" width="11" style="8" bestFit="1" customWidth="1"/>
    <col min="11" max="11" width="9.87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>
      <c r="A1" s="35"/>
      <c r="B1" s="29" t="s">
        <v>173</v>
      </c>
      <c r="C1" s="35"/>
      <c r="D1" s="35"/>
      <c r="E1" s="35"/>
      <c r="F1" s="35"/>
      <c r="G1" s="35"/>
      <c r="H1" s="35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48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136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>
      <c r="A10" s="15" t="s">
        <v>49</v>
      </c>
      <c r="B10" s="15"/>
      <c r="C10" s="10" t="s">
        <v>19</v>
      </c>
      <c r="D10" s="15" t="s">
        <v>79</v>
      </c>
      <c r="E10" s="18" t="s">
        <v>10</v>
      </c>
      <c r="F10" s="18" t="s">
        <v>27</v>
      </c>
      <c r="G10" s="19">
        <v>1300</v>
      </c>
      <c r="H10" s="15" t="s">
        <v>31</v>
      </c>
      <c r="I10" s="20"/>
      <c r="J10" s="88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25.5">
      <c r="A11" s="15" t="s">
        <v>50</v>
      </c>
      <c r="B11" s="15"/>
      <c r="C11" s="10" t="s">
        <v>19</v>
      </c>
      <c r="D11" s="15" t="s">
        <v>15</v>
      </c>
      <c r="E11" s="6" t="s">
        <v>8</v>
      </c>
      <c r="F11" s="18" t="s">
        <v>28</v>
      </c>
      <c r="G11" s="15">
        <v>200</v>
      </c>
      <c r="H11" s="15" t="s">
        <v>31</v>
      </c>
      <c r="I11" s="20"/>
      <c r="J11" s="88">
        <v>0.08</v>
      </c>
      <c r="K11" s="17">
        <f t="shared" ref="K11:K18" si="0">I11*1.08</f>
        <v>0</v>
      </c>
      <c r="L11" s="17">
        <f t="shared" ref="L11:L18" si="1">I11*G11</f>
        <v>0</v>
      </c>
      <c r="M11" s="17">
        <f t="shared" ref="M11:M18" si="2">N11-L11</f>
        <v>0</v>
      </c>
      <c r="N11" s="17">
        <f t="shared" ref="N11:N18" si="3">K11*G11</f>
        <v>0</v>
      </c>
    </row>
    <row r="12" spans="1:14" ht="25.5">
      <c r="A12" s="15" t="s">
        <v>53</v>
      </c>
      <c r="B12" s="15"/>
      <c r="C12" s="10" t="s">
        <v>20</v>
      </c>
      <c r="D12" s="15" t="s">
        <v>13</v>
      </c>
      <c r="E12" s="6" t="s">
        <v>8</v>
      </c>
      <c r="F12" s="18" t="s">
        <v>28</v>
      </c>
      <c r="G12" s="15">
        <v>500</v>
      </c>
      <c r="H12" s="15" t="s">
        <v>31</v>
      </c>
      <c r="I12" s="20"/>
      <c r="J12" s="88">
        <v>0.08</v>
      </c>
      <c r="K12" s="17">
        <f t="shared" si="0"/>
        <v>0</v>
      </c>
      <c r="L12" s="17">
        <f t="shared" si="1"/>
        <v>0</v>
      </c>
      <c r="M12" s="17">
        <f t="shared" si="2"/>
        <v>0</v>
      </c>
      <c r="N12" s="17">
        <f t="shared" si="3"/>
        <v>0</v>
      </c>
    </row>
    <row r="13" spans="1:14" ht="25.5">
      <c r="A13" s="15" t="s">
        <v>54</v>
      </c>
      <c r="B13" s="15"/>
      <c r="C13" s="10" t="s">
        <v>20</v>
      </c>
      <c r="D13" s="15" t="s">
        <v>14</v>
      </c>
      <c r="E13" s="6" t="s">
        <v>8</v>
      </c>
      <c r="F13" s="18" t="s">
        <v>28</v>
      </c>
      <c r="G13" s="15">
        <v>300</v>
      </c>
      <c r="H13" s="15" t="s">
        <v>31</v>
      </c>
      <c r="I13" s="20"/>
      <c r="J13" s="88">
        <v>0.08</v>
      </c>
      <c r="K13" s="17">
        <f t="shared" si="0"/>
        <v>0</v>
      </c>
      <c r="L13" s="17">
        <f t="shared" si="1"/>
        <v>0</v>
      </c>
      <c r="M13" s="17">
        <f t="shared" si="2"/>
        <v>0</v>
      </c>
      <c r="N13" s="17">
        <f t="shared" si="3"/>
        <v>0</v>
      </c>
    </row>
    <row r="14" spans="1:14" ht="25.5">
      <c r="A14" s="15" t="s">
        <v>61</v>
      </c>
      <c r="B14" s="15"/>
      <c r="C14" s="10" t="s">
        <v>19</v>
      </c>
      <c r="D14" s="15" t="s">
        <v>77</v>
      </c>
      <c r="E14" s="6" t="s">
        <v>8</v>
      </c>
      <c r="F14" s="18" t="s">
        <v>28</v>
      </c>
      <c r="G14" s="19">
        <v>1000</v>
      </c>
      <c r="H14" s="15" t="s">
        <v>31</v>
      </c>
      <c r="I14" s="20"/>
      <c r="J14" s="88">
        <v>0.08</v>
      </c>
      <c r="K14" s="17">
        <f t="shared" si="0"/>
        <v>0</v>
      </c>
      <c r="L14" s="17">
        <f t="shared" si="1"/>
        <v>0</v>
      </c>
      <c r="M14" s="17">
        <f t="shared" si="2"/>
        <v>0</v>
      </c>
      <c r="N14" s="17">
        <f t="shared" si="3"/>
        <v>0</v>
      </c>
    </row>
    <row r="15" spans="1:14" ht="25.5">
      <c r="A15" s="15" t="s">
        <v>62</v>
      </c>
      <c r="B15" s="15"/>
      <c r="C15" s="10" t="s">
        <v>29</v>
      </c>
      <c r="D15" s="15" t="s">
        <v>15</v>
      </c>
      <c r="E15" s="6" t="s">
        <v>8</v>
      </c>
      <c r="F15" s="18" t="s">
        <v>28</v>
      </c>
      <c r="G15" s="19">
        <v>9000</v>
      </c>
      <c r="H15" s="15" t="s">
        <v>31</v>
      </c>
      <c r="I15" s="20"/>
      <c r="J15" s="88">
        <v>0.08</v>
      </c>
      <c r="K15" s="17">
        <f t="shared" si="0"/>
        <v>0</v>
      </c>
      <c r="L15" s="17">
        <f t="shared" si="1"/>
        <v>0</v>
      </c>
      <c r="M15" s="17">
        <f t="shared" si="2"/>
        <v>0</v>
      </c>
      <c r="N15" s="17">
        <f t="shared" si="3"/>
        <v>0</v>
      </c>
    </row>
    <row r="16" spans="1:14" ht="25.5">
      <c r="A16" s="15" t="s">
        <v>63</v>
      </c>
      <c r="B16" s="15"/>
      <c r="C16" s="10" t="s">
        <v>29</v>
      </c>
      <c r="D16" s="15" t="s">
        <v>13</v>
      </c>
      <c r="E16" s="6" t="s">
        <v>8</v>
      </c>
      <c r="F16" s="18" t="s">
        <v>28</v>
      </c>
      <c r="G16" s="15">
        <v>600</v>
      </c>
      <c r="H16" s="15" t="s">
        <v>31</v>
      </c>
      <c r="I16" s="20"/>
      <c r="J16" s="88">
        <v>0.08</v>
      </c>
      <c r="K16" s="17">
        <f t="shared" si="0"/>
        <v>0</v>
      </c>
      <c r="L16" s="17">
        <f t="shared" si="1"/>
        <v>0</v>
      </c>
      <c r="M16" s="17">
        <f t="shared" si="2"/>
        <v>0</v>
      </c>
      <c r="N16" s="17">
        <f t="shared" si="3"/>
        <v>0</v>
      </c>
    </row>
    <row r="17" spans="1:14" ht="25.5">
      <c r="A17" s="15" t="s">
        <v>64</v>
      </c>
      <c r="B17" s="15"/>
      <c r="C17" s="15" t="s">
        <v>30</v>
      </c>
      <c r="D17" s="15" t="s">
        <v>80</v>
      </c>
      <c r="E17" s="18" t="s">
        <v>26</v>
      </c>
      <c r="F17" s="18" t="s">
        <v>27</v>
      </c>
      <c r="G17" s="15">
        <v>150</v>
      </c>
      <c r="H17" s="15" t="s">
        <v>31</v>
      </c>
      <c r="I17" s="20"/>
      <c r="J17" s="88">
        <v>0.08</v>
      </c>
      <c r="K17" s="17">
        <f t="shared" si="0"/>
        <v>0</v>
      </c>
      <c r="L17" s="17">
        <f t="shared" si="1"/>
        <v>0</v>
      </c>
      <c r="M17" s="17">
        <f t="shared" si="2"/>
        <v>0</v>
      </c>
      <c r="N17" s="17">
        <f t="shared" si="3"/>
        <v>0</v>
      </c>
    </row>
    <row r="18" spans="1:14" ht="25.5">
      <c r="A18" s="15" t="s">
        <v>65</v>
      </c>
      <c r="B18" s="15"/>
      <c r="C18" s="15" t="s">
        <v>30</v>
      </c>
      <c r="D18" s="15" t="s">
        <v>79</v>
      </c>
      <c r="E18" s="18" t="s">
        <v>26</v>
      </c>
      <c r="F18" s="18" t="s">
        <v>27</v>
      </c>
      <c r="G18" s="15">
        <v>50</v>
      </c>
      <c r="H18" s="15" t="s">
        <v>31</v>
      </c>
      <c r="I18" s="20"/>
      <c r="J18" s="88">
        <v>0.08</v>
      </c>
      <c r="K18" s="17">
        <f t="shared" si="0"/>
        <v>0</v>
      </c>
      <c r="L18" s="17">
        <f t="shared" si="1"/>
        <v>0</v>
      </c>
      <c r="M18" s="17">
        <f t="shared" si="2"/>
        <v>0</v>
      </c>
      <c r="N18" s="17">
        <f t="shared" si="3"/>
        <v>0</v>
      </c>
    </row>
    <row r="19" spans="1:14" ht="12.75" customHeight="1">
      <c r="A19" s="112" t="s">
        <v>71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4"/>
      <c r="L19" s="86">
        <f>SUM(L10:L18)</f>
        <v>0</v>
      </c>
      <c r="M19" s="82" t="s">
        <v>71</v>
      </c>
      <c r="N19" s="86">
        <f>SUM(N10:N18)</f>
        <v>0</v>
      </c>
    </row>
    <row r="20" spans="1:14" s="34" customFormat="1" ht="15.75" customHeight="1"/>
    <row r="21" spans="1:14">
      <c r="A21" s="49"/>
      <c r="B21" s="45"/>
      <c r="C21" s="46"/>
      <c r="D21" s="26"/>
      <c r="E21" s="26"/>
      <c r="F21" s="47"/>
      <c r="G21" s="48"/>
      <c r="H21" s="48"/>
      <c r="I21" s="48"/>
      <c r="J21" s="49"/>
    </row>
    <row r="22" spans="1:14">
      <c r="A22" s="49"/>
      <c r="B22" s="50" t="s">
        <v>7</v>
      </c>
      <c r="C22" s="46"/>
      <c r="D22" s="46"/>
      <c r="E22" s="26"/>
      <c r="F22" s="47"/>
      <c r="G22" s="51"/>
      <c r="H22" s="31" t="s">
        <v>1</v>
      </c>
      <c r="I22" s="48"/>
      <c r="J22" s="49"/>
    </row>
    <row r="23" spans="1:14">
      <c r="A23" s="49"/>
      <c r="B23" s="28"/>
      <c r="C23" s="26"/>
      <c r="D23" s="26"/>
      <c r="E23" s="32"/>
      <c r="F23" s="32"/>
      <c r="G23" s="32"/>
      <c r="H23" s="31" t="s">
        <v>0</v>
      </c>
      <c r="I23" s="33"/>
      <c r="J23" s="49"/>
    </row>
    <row r="37" s="34" customFormat="1" ht="15.75" customHeight="1"/>
  </sheetData>
  <mergeCells count="3">
    <mergeCell ref="A9:J9"/>
    <mergeCell ref="A19:K19"/>
    <mergeCell ref="B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workbookViewId="0">
      <selection activeCell="L15" sqref="L15"/>
    </sheetView>
  </sheetViews>
  <sheetFormatPr defaultRowHeight="12.75"/>
  <cols>
    <col min="1" max="1" width="5" style="8" customWidth="1"/>
    <col min="2" max="2" width="19.75" style="8" customWidth="1"/>
    <col min="3" max="3" width="25" style="8" bestFit="1" customWidth="1"/>
    <col min="4" max="4" width="9" style="8"/>
    <col min="5" max="5" width="10.375" style="8" bestFit="1" customWidth="1"/>
    <col min="6" max="6" width="16.25" style="8" customWidth="1"/>
    <col min="7" max="7" width="9" style="8"/>
    <col min="8" max="8" width="10.5" style="8" customWidth="1"/>
    <col min="9" max="9" width="14.125" style="8" customWidth="1"/>
    <col min="10" max="10" width="11" style="8" bestFit="1" customWidth="1"/>
    <col min="11" max="11" width="10.37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139</v>
      </c>
      <c r="C5" s="37"/>
      <c r="D5" s="37"/>
      <c r="E5" s="37"/>
    </row>
    <row r="6" spans="1:14" s="34" customFormat="1" ht="15.75" customHeight="1">
      <c r="B6" s="39" t="s">
        <v>70</v>
      </c>
      <c r="C6" s="37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25.5">
      <c r="A10" s="14" t="s">
        <v>49</v>
      </c>
      <c r="B10" s="22"/>
      <c r="C10" s="9" t="s">
        <v>32</v>
      </c>
      <c r="D10" s="14" t="s">
        <v>14</v>
      </c>
      <c r="E10" s="6" t="s">
        <v>8</v>
      </c>
      <c r="F10" s="11" t="s">
        <v>138</v>
      </c>
      <c r="G10" s="16">
        <v>2500</v>
      </c>
      <c r="H10" s="14" t="s">
        <v>24</v>
      </c>
      <c r="I10" s="17"/>
      <c r="J10" s="87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12.75" customHeight="1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86">
        <f>SUM(L10)</f>
        <v>0</v>
      </c>
      <c r="M11" s="82" t="s">
        <v>71</v>
      </c>
      <c r="N11" s="86">
        <f>SUM(N10)</f>
        <v>0</v>
      </c>
    </row>
    <row r="12" spans="1:14" s="34" customFormat="1" ht="15.75" customHeight="1"/>
    <row r="13" spans="1:14">
      <c r="A13" s="49"/>
      <c r="B13" s="45"/>
      <c r="C13" s="46"/>
      <c r="D13" s="26"/>
      <c r="E13" s="26"/>
      <c r="F13" s="47"/>
      <c r="G13" s="48"/>
      <c r="H13" s="48"/>
      <c r="I13" s="48"/>
      <c r="J13" s="49"/>
    </row>
    <row r="14" spans="1:14">
      <c r="A14" s="49"/>
      <c r="B14" s="50" t="s">
        <v>7</v>
      </c>
      <c r="C14" s="46"/>
      <c r="D14" s="46"/>
      <c r="E14" s="26"/>
      <c r="F14" s="47"/>
      <c r="G14" s="51"/>
      <c r="H14" s="31" t="s">
        <v>1</v>
      </c>
      <c r="I14" s="48"/>
      <c r="J14" s="49"/>
    </row>
    <row r="15" spans="1:14">
      <c r="A15" s="49"/>
      <c r="B15" s="28"/>
      <c r="C15" s="26"/>
      <c r="D15" s="26"/>
      <c r="E15" s="32"/>
      <c r="F15" s="32"/>
      <c r="G15" s="32"/>
      <c r="H15" s="31" t="s">
        <v>0</v>
      </c>
      <c r="I15" s="33"/>
      <c r="J15" s="49"/>
    </row>
  </sheetData>
  <mergeCells count="3">
    <mergeCell ref="A9:J9"/>
    <mergeCell ref="A11:K11"/>
    <mergeCell ref="B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activeCell="R7" sqref="R7"/>
    </sheetView>
  </sheetViews>
  <sheetFormatPr defaultRowHeight="12.75"/>
  <cols>
    <col min="1" max="1" width="5.5" style="8" customWidth="1"/>
    <col min="2" max="2" width="21.25" style="8" customWidth="1"/>
    <col min="3" max="3" width="32.75" style="8" customWidth="1"/>
    <col min="4" max="4" width="9.125" style="8" customWidth="1"/>
    <col min="5" max="5" width="15.125" style="8" bestFit="1" customWidth="1"/>
    <col min="6" max="6" width="14.25" style="8" customWidth="1"/>
    <col min="7" max="7" width="9.125" style="8" bestFit="1" customWidth="1"/>
    <col min="8" max="8" width="11.875" style="8" customWidth="1"/>
    <col min="9" max="10" width="11.25" style="8" bestFit="1" customWidth="1"/>
    <col min="11" max="11" width="10.75" style="8" customWidth="1"/>
    <col min="12" max="12" width="11" style="8" bestFit="1" customWidth="1"/>
    <col min="13" max="13" width="10.125" style="8" bestFit="1" customWidth="1"/>
    <col min="14" max="14" width="11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57</v>
      </c>
      <c r="C5" s="37"/>
      <c r="D5" s="37"/>
      <c r="E5" s="37"/>
    </row>
    <row r="6" spans="1:14" s="34" customFormat="1" ht="15.75" customHeight="1">
      <c r="B6" s="39" t="s">
        <v>69</v>
      </c>
      <c r="C6" s="37"/>
    </row>
    <row r="7" spans="1:14" ht="63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38.25">
      <c r="A10" s="14" t="s">
        <v>49</v>
      </c>
      <c r="B10" s="14"/>
      <c r="C10" s="9" t="s">
        <v>143</v>
      </c>
      <c r="D10" s="14" t="s">
        <v>141</v>
      </c>
      <c r="E10" s="11" t="s">
        <v>81</v>
      </c>
      <c r="F10" s="14" t="s">
        <v>72</v>
      </c>
      <c r="G10" s="14">
        <v>1600</v>
      </c>
      <c r="H10" s="11" t="s">
        <v>60</v>
      </c>
      <c r="I10" s="17"/>
      <c r="J10" s="87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38.25">
      <c r="A11" s="14" t="s">
        <v>50</v>
      </c>
      <c r="B11" s="14"/>
      <c r="C11" s="9" t="s">
        <v>144</v>
      </c>
      <c r="D11" s="14" t="s">
        <v>142</v>
      </c>
      <c r="E11" s="11" t="s">
        <v>81</v>
      </c>
      <c r="F11" s="14" t="s">
        <v>76</v>
      </c>
      <c r="G11" s="14">
        <v>1200</v>
      </c>
      <c r="H11" s="14" t="s">
        <v>24</v>
      </c>
      <c r="I11" s="17"/>
      <c r="J11" s="87">
        <v>0.08</v>
      </c>
      <c r="K11" s="17">
        <f>I11*1.08</f>
        <v>0</v>
      </c>
      <c r="L11" s="17">
        <f>I11*G11</f>
        <v>0</v>
      </c>
      <c r="M11" s="17">
        <f>N11-L11</f>
        <v>0</v>
      </c>
      <c r="N11" s="17">
        <f>K11*G11</f>
        <v>0</v>
      </c>
    </row>
    <row r="12" spans="1:14" ht="12.75" customHeight="1">
      <c r="A12" s="112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86">
        <f>SUM(L10:L11)</f>
        <v>0</v>
      </c>
      <c r="M12" s="82" t="s">
        <v>71</v>
      </c>
      <c r="N12" s="86">
        <f>SUM(N10:N11)</f>
        <v>0</v>
      </c>
    </row>
    <row r="13" spans="1:14" s="34" customFormat="1" ht="15.75" customHeight="1"/>
    <row r="14" spans="1:14">
      <c r="A14" s="49"/>
      <c r="B14" s="45"/>
      <c r="C14" s="46"/>
      <c r="D14" s="26"/>
      <c r="E14" s="26"/>
      <c r="F14" s="47"/>
      <c r="G14" s="48"/>
      <c r="H14" s="48"/>
      <c r="I14" s="48"/>
      <c r="J14" s="49"/>
    </row>
    <row r="15" spans="1:14">
      <c r="A15" s="49"/>
      <c r="B15" s="50" t="s">
        <v>7</v>
      </c>
      <c r="C15" s="46"/>
      <c r="D15" s="46"/>
      <c r="E15" s="26"/>
      <c r="F15" s="47"/>
      <c r="G15" s="51"/>
      <c r="H15" s="31" t="s">
        <v>1</v>
      </c>
      <c r="I15" s="48"/>
      <c r="J15" s="49"/>
    </row>
    <row r="16" spans="1:14">
      <c r="A16" s="49"/>
      <c r="B16" s="28"/>
      <c r="C16" s="26"/>
      <c r="D16" s="26"/>
      <c r="E16" s="32"/>
      <c r="F16" s="32"/>
      <c r="G16" s="32"/>
      <c r="H16" s="31" t="s">
        <v>0</v>
      </c>
      <c r="I16" s="33"/>
      <c r="J16" s="49"/>
    </row>
  </sheetData>
  <mergeCells count="3">
    <mergeCell ref="A9:J9"/>
    <mergeCell ref="B3:H3"/>
    <mergeCell ref="A12:K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"/>
  <sheetViews>
    <sheetView workbookViewId="0">
      <selection activeCell="N7" sqref="N7"/>
    </sheetView>
  </sheetViews>
  <sheetFormatPr defaultRowHeight="12.75"/>
  <cols>
    <col min="1" max="1" width="4" style="8" customWidth="1"/>
    <col min="2" max="2" width="24.75" style="8" customWidth="1"/>
    <col min="3" max="3" width="27" style="8" customWidth="1"/>
    <col min="4" max="4" width="9" style="8"/>
    <col min="5" max="5" width="12.5" style="8" customWidth="1"/>
    <col min="6" max="6" width="15.25" style="8" customWidth="1"/>
    <col min="7" max="7" width="9" style="8"/>
    <col min="8" max="8" width="12.5" style="8" customWidth="1"/>
    <col min="9" max="9" width="13.25" style="8" customWidth="1"/>
    <col min="10" max="10" width="14.75" style="8" customWidth="1"/>
    <col min="11" max="11" width="10" style="8" customWidth="1"/>
    <col min="12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  <c r="J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91"/>
    </row>
    <row r="4" spans="1:14" s="34" customForma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4" s="34" customFormat="1" ht="15.75" customHeight="1">
      <c r="A5" s="37"/>
      <c r="B5" s="1" t="s">
        <v>145</v>
      </c>
      <c r="C5" s="37"/>
      <c r="D5" s="37"/>
      <c r="E5" s="37"/>
    </row>
    <row r="6" spans="1:14" s="34" customFormat="1" ht="15.75" customHeight="1">
      <c r="B6" s="39" t="s">
        <v>69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56.25" customHeight="1">
      <c r="A10" s="14" t="s">
        <v>49</v>
      </c>
      <c r="B10" s="14"/>
      <c r="C10" s="9" t="s">
        <v>75</v>
      </c>
      <c r="D10" s="14" t="s">
        <v>146</v>
      </c>
      <c r="E10" s="11" t="s">
        <v>78</v>
      </c>
      <c r="F10" s="14" t="s">
        <v>72</v>
      </c>
      <c r="G10" s="14">
        <v>20</v>
      </c>
      <c r="H10" s="11" t="s">
        <v>60</v>
      </c>
      <c r="I10" s="17"/>
      <c r="J10" s="87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12.75" customHeight="1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86">
        <f>SUM(L10)</f>
        <v>0</v>
      </c>
      <c r="M11" s="82" t="s">
        <v>71</v>
      </c>
      <c r="N11" s="86">
        <f>SUM(N10)</f>
        <v>0</v>
      </c>
    </row>
    <row r="12" spans="1:14" s="34" customFormat="1" ht="15.75" customHeight="1"/>
    <row r="13" spans="1:14">
      <c r="A13" s="49"/>
      <c r="B13" s="45"/>
      <c r="C13" s="46"/>
      <c r="D13" s="26"/>
      <c r="E13" s="26"/>
      <c r="F13" s="47"/>
      <c r="G13" s="48"/>
      <c r="H13" s="48"/>
      <c r="I13" s="48"/>
      <c r="J13" s="49"/>
    </row>
    <row r="14" spans="1:14">
      <c r="A14" s="49"/>
      <c r="B14" s="50" t="s">
        <v>7</v>
      </c>
      <c r="C14" s="46"/>
      <c r="D14" s="26"/>
      <c r="E14" s="26"/>
      <c r="F14" s="47"/>
      <c r="G14" s="51"/>
      <c r="H14" s="51" t="s">
        <v>1</v>
      </c>
      <c r="I14" s="48"/>
      <c r="J14" s="49"/>
    </row>
    <row r="15" spans="1:14">
      <c r="A15" s="49"/>
      <c r="B15" s="28"/>
      <c r="C15" s="26"/>
      <c r="D15" s="32"/>
      <c r="E15" s="32"/>
      <c r="F15" s="32"/>
      <c r="G15" s="32"/>
      <c r="H15" s="32" t="s">
        <v>0</v>
      </c>
      <c r="I15" s="33"/>
      <c r="J15" s="49"/>
    </row>
  </sheetData>
  <mergeCells count="3">
    <mergeCell ref="A9:J9"/>
    <mergeCell ref="B3:H3"/>
    <mergeCell ref="A11:K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workbookViewId="0">
      <selection activeCell="K31" sqref="K31:K32"/>
    </sheetView>
  </sheetViews>
  <sheetFormatPr defaultRowHeight="12.75"/>
  <cols>
    <col min="1" max="1" width="4.125" style="8" customWidth="1"/>
    <col min="2" max="2" width="20" style="8" customWidth="1"/>
    <col min="3" max="3" width="20.625" style="8" bestFit="1" customWidth="1"/>
    <col min="4" max="4" width="9" style="8"/>
    <col min="5" max="5" width="13.125" style="8" customWidth="1"/>
    <col min="6" max="6" width="14.125" style="8" customWidth="1"/>
    <col min="7" max="7" width="9" style="8"/>
    <col min="8" max="8" width="11.125" style="8" customWidth="1"/>
    <col min="9" max="9" width="15.5" style="8" customWidth="1"/>
    <col min="10" max="10" width="11" style="8" bestFit="1" customWidth="1"/>
    <col min="11" max="11" width="9.875" style="8" customWidth="1"/>
    <col min="12" max="12" width="10.125" style="8" bestFit="1" customWidth="1"/>
    <col min="13" max="13" width="9" style="8"/>
    <col min="14" max="14" width="10.125" style="8" bestFit="1" customWidth="1"/>
    <col min="15" max="16384" width="9" style="8"/>
  </cols>
  <sheetData>
    <row r="1" spans="1:14" s="34" customFormat="1" ht="15.75" customHeight="1">
      <c r="A1" s="8"/>
      <c r="B1" s="29" t="s">
        <v>173</v>
      </c>
      <c r="C1" s="35"/>
      <c r="D1" s="35"/>
      <c r="E1" s="35"/>
      <c r="F1" s="35"/>
      <c r="G1" s="35"/>
      <c r="H1" s="35"/>
      <c r="I1" s="33"/>
      <c r="J1" s="30" t="s">
        <v>172</v>
      </c>
    </row>
    <row r="2" spans="1:14" s="34" customFormat="1" ht="15.75" customHeight="1">
      <c r="A2" s="8"/>
      <c r="B2" s="28"/>
      <c r="C2" s="26"/>
      <c r="D2" s="32"/>
      <c r="E2" s="32"/>
      <c r="F2" s="32"/>
      <c r="G2" s="33"/>
      <c r="H2" s="33"/>
      <c r="I2" s="8"/>
    </row>
    <row r="3" spans="1:14" s="34" customFormat="1" ht="39" customHeight="1">
      <c r="A3" s="91"/>
      <c r="B3" s="115" t="s">
        <v>140</v>
      </c>
      <c r="C3" s="115"/>
      <c r="D3" s="115"/>
      <c r="E3" s="115"/>
      <c r="F3" s="115"/>
      <c r="G3" s="115"/>
      <c r="H3" s="115"/>
      <c r="I3" s="91"/>
      <c r="J3" s="89"/>
    </row>
    <row r="4" spans="1:14" s="34" customFormat="1" ht="14.25">
      <c r="A4" s="35"/>
      <c r="B4" s="35"/>
      <c r="C4" s="35"/>
      <c r="D4" s="35"/>
      <c r="E4" s="35"/>
      <c r="F4" s="35"/>
      <c r="G4" s="35"/>
      <c r="H4" s="35"/>
      <c r="I4" s="35"/>
      <c r="J4" s="52"/>
    </row>
    <row r="5" spans="1:14" s="34" customFormat="1" ht="15.75" customHeight="1">
      <c r="A5" s="37"/>
      <c r="B5" s="1" t="s">
        <v>147</v>
      </c>
      <c r="C5" s="37"/>
      <c r="D5" s="37"/>
      <c r="E5" s="37"/>
    </row>
    <row r="6" spans="1:14" s="34" customFormat="1" ht="15.75" customHeight="1">
      <c r="B6" s="39" t="s">
        <v>69</v>
      </c>
      <c r="C6" s="37"/>
    </row>
    <row r="7" spans="1:14" ht="42">
      <c r="A7" s="40" t="s">
        <v>74</v>
      </c>
      <c r="B7" s="40" t="s">
        <v>6</v>
      </c>
      <c r="C7" s="40" t="s">
        <v>5</v>
      </c>
      <c r="D7" s="40" t="s">
        <v>12</v>
      </c>
      <c r="E7" s="40" t="s">
        <v>4</v>
      </c>
      <c r="F7" s="40" t="s">
        <v>59</v>
      </c>
      <c r="G7" s="40" t="s">
        <v>3</v>
      </c>
      <c r="H7" s="40" t="s">
        <v>58</v>
      </c>
      <c r="I7" s="78" t="s">
        <v>130</v>
      </c>
      <c r="J7" s="78" t="s">
        <v>131</v>
      </c>
      <c r="K7" s="78" t="s">
        <v>2</v>
      </c>
      <c r="L7" s="78" t="s">
        <v>174</v>
      </c>
      <c r="M7" s="78" t="s">
        <v>132</v>
      </c>
      <c r="N7" s="78" t="s">
        <v>175</v>
      </c>
    </row>
    <row r="8" spans="1:14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ht="14.25">
      <c r="A9" s="109"/>
      <c r="B9" s="110"/>
      <c r="C9" s="110"/>
      <c r="D9" s="110"/>
      <c r="E9" s="110"/>
      <c r="F9" s="110"/>
      <c r="G9" s="110"/>
      <c r="H9" s="110"/>
      <c r="I9" s="110"/>
      <c r="J9" s="111"/>
      <c r="K9" s="80"/>
      <c r="L9" s="80"/>
      <c r="M9" s="80"/>
      <c r="N9" s="80"/>
    </row>
    <row r="10" spans="1:14" ht="25.5">
      <c r="A10" s="14" t="s">
        <v>49</v>
      </c>
      <c r="B10" s="14"/>
      <c r="C10" s="9" t="s">
        <v>55</v>
      </c>
      <c r="D10" s="22" t="s">
        <v>51</v>
      </c>
      <c r="E10" s="11" t="s">
        <v>56</v>
      </c>
      <c r="F10" s="14" t="s">
        <v>52</v>
      </c>
      <c r="G10" s="14">
        <v>200</v>
      </c>
      <c r="H10" s="11" t="s">
        <v>73</v>
      </c>
      <c r="I10" s="25"/>
      <c r="J10" s="87">
        <v>0.08</v>
      </c>
      <c r="K10" s="17">
        <f>I10*1.08</f>
        <v>0</v>
      </c>
      <c r="L10" s="17">
        <f>I10*G10</f>
        <v>0</v>
      </c>
      <c r="M10" s="17">
        <f>N10-L10</f>
        <v>0</v>
      </c>
      <c r="N10" s="17">
        <f>K10*G10</f>
        <v>0</v>
      </c>
    </row>
    <row r="11" spans="1:14" ht="12.75" customHeight="1">
      <c r="A11" s="112" t="s">
        <v>71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4"/>
      <c r="L11" s="86">
        <f>SUM(L10)</f>
        <v>0</v>
      </c>
      <c r="M11" s="82" t="s">
        <v>71</v>
      </c>
      <c r="N11" s="86">
        <f>SUM(N10)</f>
        <v>0</v>
      </c>
    </row>
    <row r="12" spans="1:14" s="34" customFormat="1" ht="15.75" customHeight="1"/>
    <row r="13" spans="1:14">
      <c r="A13" s="49"/>
      <c r="B13" s="45"/>
      <c r="C13" s="46"/>
      <c r="D13" s="26"/>
      <c r="E13" s="26"/>
      <c r="F13" s="47"/>
      <c r="G13" s="48"/>
      <c r="H13" s="48"/>
      <c r="I13" s="48"/>
      <c r="J13" s="49"/>
    </row>
    <row r="14" spans="1:14">
      <c r="A14" s="49"/>
      <c r="B14" s="50" t="s">
        <v>7</v>
      </c>
      <c r="C14" s="46"/>
      <c r="D14" s="26"/>
      <c r="E14" s="26"/>
      <c r="F14" s="47"/>
      <c r="G14" s="51"/>
      <c r="H14" s="51" t="s">
        <v>1</v>
      </c>
      <c r="I14" s="48"/>
      <c r="J14" s="49"/>
    </row>
    <row r="15" spans="1:14">
      <c r="A15" s="49"/>
      <c r="B15" s="28"/>
      <c r="C15" s="26"/>
      <c r="D15" s="32"/>
      <c r="E15" s="32"/>
      <c r="F15" s="32"/>
      <c r="G15" s="32"/>
      <c r="H15" s="32" t="s">
        <v>0</v>
      </c>
      <c r="I15" s="33"/>
      <c r="J15" s="49"/>
    </row>
  </sheetData>
  <mergeCells count="3">
    <mergeCell ref="A9:J9"/>
    <mergeCell ref="B3:H3"/>
    <mergeCell ref="A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36</vt:i4>
      </vt:variant>
    </vt:vector>
  </HeadingPairs>
  <TitlesOfParts>
    <vt:vector size="36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 nr 29</vt:lpstr>
      <vt:lpstr>Pakiet  nr 30</vt:lpstr>
      <vt:lpstr>Pakiet  nr 31</vt:lpstr>
      <vt:lpstr>Pakiet  nr 32</vt:lpstr>
      <vt:lpstr>Pakiet  nr 33</vt:lpstr>
      <vt:lpstr>Pakiet  nr 34</vt:lpstr>
      <vt:lpstr>Pakiet  nr 35</vt:lpstr>
      <vt:lpstr>Pakiet  nr 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Hirniak Maciej</cp:lastModifiedBy>
  <cp:lastPrinted>2021-08-19T11:33:05Z</cp:lastPrinted>
  <dcterms:created xsi:type="dcterms:W3CDTF">2018-04-01T17:37:30Z</dcterms:created>
  <dcterms:modified xsi:type="dcterms:W3CDTF">2021-10-15T11:41:33Z</dcterms:modified>
</cp:coreProperties>
</file>