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geud-my.sharepoint.com/personal/krzysztof_lege_olawa_pl/Documents/1. Zamówienia publiczne/Nowy Szpital Wojewódzki/2025/5. Pozostały jednorazowy sprzęt/"/>
    </mc:Choice>
  </mc:AlternateContent>
  <xr:revisionPtr revIDLastSave="80" documentId="13_ncr:1_{07425300-49A2-4AAC-AF61-15AD9B7023A7}" xr6:coauthVersionLast="47" xr6:coauthVersionMax="47" xr10:uidLastSave="{823AF55C-9D87-4FD2-B64E-E511F2036AAD}"/>
  <bookViews>
    <workbookView xWindow="17088" yWindow="2136" windowWidth="30564" windowHeight="13680" xr2:uid="{00000000-000D-0000-FFFF-FFFF00000000}"/>
  </bookViews>
  <sheets>
    <sheet name="Plan postępowania przetargowego" sheetId="1" r:id="rId1"/>
  </sheets>
  <definedNames>
    <definedName name="_xlnm._FilterDatabase" localSheetId="0">'Plan postępowania przetargowego'!$A$4:$U$123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0" i="1" l="1"/>
  <c r="M140" i="1" s="1"/>
  <c r="H140" i="1"/>
  <c r="N140" i="1" s="1"/>
  <c r="O140" i="1" s="1"/>
  <c r="P140" i="1" s="1"/>
  <c r="Q137" i="1"/>
  <c r="N137" i="1"/>
  <c r="O137" i="1" s="1"/>
  <c r="L137" i="1"/>
  <c r="M137" i="1" s="1"/>
  <c r="Q136" i="1"/>
  <c r="N136" i="1"/>
  <c r="L136" i="1"/>
  <c r="M136" i="1" s="1"/>
  <c r="Q135" i="1"/>
  <c r="N135" i="1"/>
  <c r="O135" i="1" s="1"/>
  <c r="L135" i="1"/>
  <c r="M135" i="1" s="1"/>
  <c r="L133" i="1"/>
  <c r="M133" i="1" s="1"/>
  <c r="H133" i="1"/>
  <c r="N133" i="1" s="1"/>
  <c r="L130" i="1"/>
  <c r="M130" i="1" s="1"/>
  <c r="H130" i="1"/>
  <c r="N130" i="1" s="1"/>
  <c r="L129" i="1"/>
  <c r="M129" i="1" s="1"/>
  <c r="H129" i="1"/>
  <c r="Q129" i="1" s="1"/>
  <c r="L128" i="1"/>
  <c r="M128" i="1" s="1"/>
  <c r="H128" i="1"/>
  <c r="N128" i="1" s="1"/>
  <c r="L127" i="1"/>
  <c r="M127" i="1" s="1"/>
  <c r="N127" i="1"/>
  <c r="L125" i="1"/>
  <c r="M125" i="1" s="1"/>
  <c r="H125" i="1"/>
  <c r="N125" i="1" s="1"/>
  <c r="L122" i="1"/>
  <c r="M122" i="1" s="1"/>
  <c r="H122" i="1"/>
  <c r="N122" i="1" s="1"/>
  <c r="L121" i="1"/>
  <c r="M121" i="1" s="1"/>
  <c r="H121" i="1"/>
  <c r="N121" i="1" s="1"/>
  <c r="L120" i="1"/>
  <c r="M120" i="1" s="1"/>
  <c r="H120" i="1"/>
  <c r="N120" i="1" s="1"/>
  <c r="L119" i="1"/>
  <c r="M119" i="1" s="1"/>
  <c r="H119" i="1"/>
  <c r="Q119" i="1" s="1"/>
  <c r="L117" i="1"/>
  <c r="M117" i="1" s="1"/>
  <c r="H117" i="1"/>
  <c r="N117" i="1" s="1"/>
  <c r="L114" i="1"/>
  <c r="M114" i="1" s="1"/>
  <c r="H114" i="1"/>
  <c r="N114" i="1" s="1"/>
  <c r="L113" i="1"/>
  <c r="M113" i="1" s="1"/>
  <c r="H113" i="1"/>
  <c r="Q113" i="1" s="1"/>
  <c r="L111" i="1"/>
  <c r="M111" i="1" s="1"/>
  <c r="H111" i="1"/>
  <c r="N111" i="1" s="1"/>
  <c r="L109" i="1"/>
  <c r="M109" i="1" s="1"/>
  <c r="H109" i="1"/>
  <c r="N109" i="1" s="1"/>
  <c r="L107" i="1"/>
  <c r="M107" i="1" s="1"/>
  <c r="H107" i="1"/>
  <c r="N107" i="1" s="1"/>
  <c r="L104" i="1"/>
  <c r="M104" i="1" s="1"/>
  <c r="H104" i="1"/>
  <c r="N104" i="1" s="1"/>
  <c r="L103" i="1"/>
  <c r="M103" i="1" s="1"/>
  <c r="H103" i="1"/>
  <c r="N103" i="1" s="1"/>
  <c r="O103" i="1" s="1"/>
  <c r="L102" i="1"/>
  <c r="M102" i="1" s="1"/>
  <c r="H102" i="1"/>
  <c r="L101" i="1"/>
  <c r="M101" i="1" s="1"/>
  <c r="H101" i="1"/>
  <c r="Q101" i="1" s="1"/>
  <c r="R101" i="1" s="1"/>
  <c r="L98" i="1"/>
  <c r="M98" i="1" s="1"/>
  <c r="H98" i="1"/>
  <c r="L97" i="1"/>
  <c r="M97" i="1" s="1"/>
  <c r="H97" i="1"/>
  <c r="Q97" i="1" s="1"/>
  <c r="R97" i="1" s="1"/>
  <c r="L94" i="1"/>
  <c r="M94" i="1" s="1"/>
  <c r="H94" i="1"/>
  <c r="Q94" i="1" s="1"/>
  <c r="Q93" i="1"/>
  <c r="R93" i="1" s="1"/>
  <c r="N93" i="1"/>
  <c r="O93" i="1" s="1"/>
  <c r="P93" i="1" s="1"/>
  <c r="L93" i="1"/>
  <c r="M93" i="1" s="1"/>
  <c r="Q92" i="1"/>
  <c r="N92" i="1"/>
  <c r="L92" i="1"/>
  <c r="M92" i="1" s="1"/>
  <c r="Q91" i="1"/>
  <c r="R91" i="1" s="1"/>
  <c r="N91" i="1"/>
  <c r="O91" i="1" s="1"/>
  <c r="P91" i="1" s="1"/>
  <c r="L91" i="1"/>
  <c r="M91" i="1" s="1"/>
  <c r="Q90" i="1"/>
  <c r="N90" i="1"/>
  <c r="L90" i="1"/>
  <c r="M90" i="1" s="1"/>
  <c r="L87" i="1"/>
  <c r="M87" i="1" s="1"/>
  <c r="H87" i="1"/>
  <c r="Q87" i="1" s="1"/>
  <c r="R87" i="1" s="1"/>
  <c r="A87" i="1"/>
  <c r="L86" i="1"/>
  <c r="M86" i="1" s="1"/>
  <c r="H86" i="1"/>
  <c r="Q86" i="1" s="1"/>
  <c r="L85" i="1"/>
  <c r="M85" i="1" s="1"/>
  <c r="H85" i="1"/>
  <c r="N85" i="1" s="1"/>
  <c r="L84" i="1"/>
  <c r="M84" i="1" s="1"/>
  <c r="H84" i="1"/>
  <c r="N84" i="1" s="1"/>
  <c r="O84" i="1" s="1"/>
  <c r="L82" i="1"/>
  <c r="M82" i="1" s="1"/>
  <c r="H82" i="1"/>
  <c r="N82" i="1" s="1"/>
  <c r="L80" i="1"/>
  <c r="M80" i="1" s="1"/>
  <c r="H80" i="1"/>
  <c r="Q80" i="1" s="1"/>
  <c r="L78" i="1"/>
  <c r="M78" i="1" s="1"/>
  <c r="H78" i="1"/>
  <c r="Q78" i="1" s="1"/>
  <c r="L76" i="1"/>
  <c r="M76" i="1" s="1"/>
  <c r="H76" i="1"/>
  <c r="Q76" i="1" s="1"/>
  <c r="L74" i="1"/>
  <c r="M74" i="1" s="1"/>
  <c r="H74" i="1"/>
  <c r="N74" i="1" s="1"/>
  <c r="L72" i="1"/>
  <c r="M72" i="1" s="1"/>
  <c r="H72" i="1"/>
  <c r="Q72" i="1" s="1"/>
  <c r="L70" i="1"/>
  <c r="M70" i="1" s="1"/>
  <c r="H70" i="1"/>
  <c r="Q70" i="1" s="1"/>
  <c r="L68" i="1"/>
  <c r="M68" i="1" s="1"/>
  <c r="H68" i="1"/>
  <c r="Q68" i="1" s="1"/>
  <c r="L66" i="1"/>
  <c r="M66" i="1" s="1"/>
  <c r="H66" i="1"/>
  <c r="N66" i="1" s="1"/>
  <c r="L64" i="1"/>
  <c r="M64" i="1" s="1"/>
  <c r="H64" i="1"/>
  <c r="Q64" i="1" s="1"/>
  <c r="L62" i="1"/>
  <c r="M62" i="1" s="1"/>
  <c r="H62" i="1"/>
  <c r="Q62" i="1" s="1"/>
  <c r="L60" i="1"/>
  <c r="M60" i="1" s="1"/>
  <c r="H60" i="1"/>
  <c r="N60" i="1" s="1"/>
  <c r="O60" i="1" s="1"/>
  <c r="L58" i="1"/>
  <c r="M58" i="1" s="1"/>
  <c r="H58" i="1"/>
  <c r="N58" i="1" s="1"/>
  <c r="L56" i="1"/>
  <c r="M56" i="1" s="1"/>
  <c r="H56" i="1"/>
  <c r="Q56" i="1" s="1"/>
  <c r="Q54" i="1"/>
  <c r="N54" i="1"/>
  <c r="L54" i="1"/>
  <c r="M54" i="1" s="1"/>
  <c r="L52" i="1"/>
  <c r="M52" i="1" s="1"/>
  <c r="H52" i="1"/>
  <c r="N52" i="1" s="1"/>
  <c r="L50" i="1"/>
  <c r="M50" i="1" s="1"/>
  <c r="H50" i="1"/>
  <c r="Q50" i="1" s="1"/>
  <c r="L48" i="1"/>
  <c r="M48" i="1" s="1"/>
  <c r="H48" i="1"/>
  <c r="N48" i="1" s="1"/>
  <c r="L45" i="1"/>
  <c r="M45" i="1" s="1"/>
  <c r="H45" i="1"/>
  <c r="N45" i="1" s="1"/>
  <c r="L44" i="1"/>
  <c r="M44" i="1" s="1"/>
  <c r="H44" i="1"/>
  <c r="Q44" i="1" s="1"/>
  <c r="Q41" i="1"/>
  <c r="N41" i="1"/>
  <c r="O41" i="1" s="1"/>
  <c r="L41" i="1"/>
  <c r="M41" i="1" s="1"/>
  <c r="A41" i="1"/>
  <c r="L40" i="1"/>
  <c r="M40" i="1" s="1"/>
  <c r="H40" i="1"/>
  <c r="N40" i="1" s="1"/>
  <c r="L37" i="1"/>
  <c r="M37" i="1" s="1"/>
  <c r="H37" i="1"/>
  <c r="Q37" i="1" s="1"/>
  <c r="L36" i="1"/>
  <c r="M36" i="1" s="1"/>
  <c r="H36" i="1"/>
  <c r="Q36" i="1" s="1"/>
  <c r="L35" i="1"/>
  <c r="M35" i="1" s="1"/>
  <c r="H35" i="1"/>
  <c r="N35" i="1" s="1"/>
  <c r="L34" i="1"/>
  <c r="M34" i="1" s="1"/>
  <c r="H34" i="1"/>
  <c r="Q34" i="1" s="1"/>
  <c r="Q33" i="1"/>
  <c r="N33" i="1"/>
  <c r="L33" i="1"/>
  <c r="M33" i="1" s="1"/>
  <c r="L31" i="1"/>
  <c r="M31" i="1" s="1"/>
  <c r="H31" i="1"/>
  <c r="N31" i="1" s="1"/>
  <c r="L28" i="1"/>
  <c r="M28" i="1" s="1"/>
  <c r="H28" i="1"/>
  <c r="Q28" i="1" s="1"/>
  <c r="L27" i="1"/>
  <c r="M27" i="1" s="1"/>
  <c r="H27" i="1"/>
  <c r="N27" i="1" s="1"/>
  <c r="L26" i="1"/>
  <c r="M26" i="1" s="1"/>
  <c r="H26" i="1"/>
  <c r="N26" i="1" s="1"/>
  <c r="L25" i="1"/>
  <c r="M25" i="1" s="1"/>
  <c r="H25" i="1"/>
  <c r="Q25" i="1" s="1"/>
  <c r="L22" i="1"/>
  <c r="M22" i="1" s="1"/>
  <c r="H22" i="1"/>
  <c r="N22" i="1" s="1"/>
  <c r="L21" i="1"/>
  <c r="M21" i="1" s="1"/>
  <c r="H21" i="1"/>
  <c r="N21" i="1" s="1"/>
  <c r="L20" i="1"/>
  <c r="M20" i="1" s="1"/>
  <c r="H20" i="1"/>
  <c r="Q20" i="1" s="1"/>
  <c r="L19" i="1"/>
  <c r="M19" i="1" s="1"/>
  <c r="H19" i="1"/>
  <c r="N19" i="1" s="1"/>
  <c r="L18" i="1"/>
  <c r="M18" i="1" s="1"/>
  <c r="H18" i="1"/>
  <c r="N18" i="1" s="1"/>
  <c r="L17" i="1"/>
  <c r="M17" i="1" s="1"/>
  <c r="H17" i="1"/>
  <c r="N17" i="1" s="1"/>
  <c r="L16" i="1"/>
  <c r="M16" i="1" s="1"/>
  <c r="H16" i="1"/>
  <c r="Q16" i="1" s="1"/>
  <c r="L15" i="1"/>
  <c r="M15" i="1" s="1"/>
  <c r="H15" i="1"/>
  <c r="N15" i="1" s="1"/>
  <c r="L12" i="1"/>
  <c r="M12" i="1" s="1"/>
  <c r="H12" i="1"/>
  <c r="N12" i="1" s="1"/>
  <c r="L11" i="1"/>
  <c r="M11" i="1" s="1"/>
  <c r="H11" i="1"/>
  <c r="Q11" i="1" s="1"/>
  <c r="L10" i="1"/>
  <c r="M10" i="1" s="1"/>
  <c r="H10" i="1"/>
  <c r="N10" i="1" s="1"/>
  <c r="Q9" i="1"/>
  <c r="N9" i="1"/>
  <c r="O9" i="1" s="1"/>
  <c r="L9" i="1"/>
  <c r="M9" i="1" s="1"/>
  <c r="L8" i="1"/>
  <c r="M8" i="1" s="1"/>
  <c r="H8" i="1"/>
  <c r="Q8" i="1" s="1"/>
  <c r="L7" i="1"/>
  <c r="M7" i="1" s="1"/>
  <c r="H7" i="1"/>
  <c r="N7" i="1" s="1"/>
  <c r="Q122" i="1" l="1"/>
  <c r="Q85" i="1"/>
  <c r="N28" i="1"/>
  <c r="Q45" i="1"/>
  <c r="R45" i="1" s="1"/>
  <c r="T45" i="1" s="1"/>
  <c r="N101" i="1"/>
  <c r="T101" i="1" s="1"/>
  <c r="S68" i="1"/>
  <c r="S93" i="1"/>
  <c r="U93" i="1" s="1"/>
  <c r="Q40" i="1"/>
  <c r="R40" i="1" s="1"/>
  <c r="T40" i="1" s="1"/>
  <c r="N68" i="1"/>
  <c r="O68" i="1" s="1"/>
  <c r="N70" i="1"/>
  <c r="S86" i="1"/>
  <c r="S91" i="1"/>
  <c r="U91" i="1" s="1"/>
  <c r="N94" i="1"/>
  <c r="O94" i="1" s="1"/>
  <c r="Q140" i="1"/>
  <c r="R140" i="1" s="1"/>
  <c r="T140" i="1" s="1"/>
  <c r="Q52" i="1"/>
  <c r="R52" i="1" s="1"/>
  <c r="T52" i="1" s="1"/>
  <c r="Q66" i="1"/>
  <c r="R66" i="1" s="1"/>
  <c r="T66" i="1" s="1"/>
  <c r="S76" i="1"/>
  <c r="N78" i="1"/>
  <c r="O78" i="1" s="1"/>
  <c r="P78" i="1" s="1"/>
  <c r="T93" i="1"/>
  <c r="S135" i="1"/>
  <c r="S136" i="1"/>
  <c r="S137" i="1"/>
  <c r="S119" i="1"/>
  <c r="R119" i="1"/>
  <c r="S129" i="1"/>
  <c r="R129" i="1"/>
  <c r="S54" i="1"/>
  <c r="S113" i="1"/>
  <c r="R113" i="1"/>
  <c r="R54" i="1"/>
  <c r="T54" i="1" s="1"/>
  <c r="S9" i="1"/>
  <c r="S33" i="1"/>
  <c r="N36" i="1"/>
  <c r="O36" i="1" s="1"/>
  <c r="P36" i="1" s="1"/>
  <c r="S41" i="1"/>
  <c r="Q74" i="1"/>
  <c r="R74" i="1" s="1"/>
  <c r="T74" i="1" s="1"/>
  <c r="N76" i="1"/>
  <c r="O76" i="1" s="1"/>
  <c r="S85" i="1"/>
  <c r="T91" i="1"/>
  <c r="S92" i="1"/>
  <c r="S97" i="1"/>
  <c r="S122" i="1"/>
  <c r="R135" i="1"/>
  <c r="T135" i="1" s="1"/>
  <c r="Q60" i="1"/>
  <c r="S60" i="1" s="1"/>
  <c r="Q84" i="1"/>
  <c r="R84" i="1" s="1"/>
  <c r="T84" i="1" s="1"/>
  <c r="Q58" i="1"/>
  <c r="R58" i="1" s="1"/>
  <c r="T58" i="1" s="1"/>
  <c r="N62" i="1"/>
  <c r="O62" i="1" s="1"/>
  <c r="P62" i="1" s="1"/>
  <c r="S87" i="1"/>
  <c r="P94" i="1"/>
  <c r="N97" i="1"/>
  <c r="O97" i="1" s="1"/>
  <c r="P97" i="1" s="1"/>
  <c r="Q104" i="1"/>
  <c r="S104" i="1" s="1"/>
  <c r="Q111" i="1"/>
  <c r="S111" i="1" s="1"/>
  <c r="N113" i="1"/>
  <c r="N115" i="1" s="1"/>
  <c r="Q117" i="1"/>
  <c r="S117" i="1" s="1"/>
  <c r="N119" i="1"/>
  <c r="O119" i="1" s="1"/>
  <c r="Q128" i="1"/>
  <c r="S128" i="1" s="1"/>
  <c r="N129" i="1"/>
  <c r="N131" i="1" s="1"/>
  <c r="N138" i="1"/>
  <c r="O136" i="1"/>
  <c r="O138" i="1" s="1"/>
  <c r="R137" i="1"/>
  <c r="T137" i="1" s="1"/>
  <c r="Q82" i="1"/>
  <c r="R82" i="1" s="1"/>
  <c r="N87" i="1"/>
  <c r="T87" i="1" s="1"/>
  <c r="S90" i="1"/>
  <c r="Q133" i="1"/>
  <c r="S133" i="1" s="1"/>
  <c r="P137" i="1"/>
  <c r="O7" i="1"/>
  <c r="O17" i="1"/>
  <c r="P17" i="1" s="1"/>
  <c r="O19" i="1"/>
  <c r="P19" i="1" s="1"/>
  <c r="O21" i="1"/>
  <c r="P21" i="1" s="1"/>
  <c r="S25" i="1"/>
  <c r="R25" i="1"/>
  <c r="O27" i="1"/>
  <c r="P27" i="1" s="1"/>
  <c r="S8" i="1"/>
  <c r="R8" i="1"/>
  <c r="O10" i="1"/>
  <c r="P10" i="1" s="1"/>
  <c r="O12" i="1"/>
  <c r="P12" i="1" s="1"/>
  <c r="S34" i="1"/>
  <c r="R34" i="1"/>
  <c r="S16" i="1"/>
  <c r="R16" i="1"/>
  <c r="O18" i="1"/>
  <c r="P18" i="1" s="1"/>
  <c r="S20" i="1"/>
  <c r="R20" i="1"/>
  <c r="O22" i="1"/>
  <c r="P22" i="1"/>
  <c r="O26" i="1"/>
  <c r="P26" i="1" s="1"/>
  <c r="S11" i="1"/>
  <c r="R11" i="1"/>
  <c r="O15" i="1"/>
  <c r="P15" i="1" s="1"/>
  <c r="S28" i="1"/>
  <c r="R28" i="1"/>
  <c r="T28" i="1" s="1"/>
  <c r="O31" i="1"/>
  <c r="P31" i="1" s="1"/>
  <c r="Q7" i="1"/>
  <c r="N8" i="1"/>
  <c r="P9" i="1"/>
  <c r="Q10" i="1"/>
  <c r="N11" i="1"/>
  <c r="Q15" i="1"/>
  <c r="N16" i="1"/>
  <c r="Q19" i="1"/>
  <c r="N20" i="1"/>
  <c r="N25" i="1"/>
  <c r="N34" i="1"/>
  <c r="Q35" i="1"/>
  <c r="S37" i="1"/>
  <c r="R37" i="1"/>
  <c r="N42" i="1"/>
  <c r="O40" i="1"/>
  <c r="O42" i="1" s="1"/>
  <c r="O66" i="1"/>
  <c r="P66" i="1" s="1"/>
  <c r="S70" i="1"/>
  <c r="R70" i="1"/>
  <c r="S72" i="1"/>
  <c r="R72" i="1"/>
  <c r="O82" i="1"/>
  <c r="P82" i="1" s="1"/>
  <c r="Q18" i="1"/>
  <c r="Q22" i="1"/>
  <c r="Q27" i="1"/>
  <c r="R33" i="1"/>
  <c r="T33" i="1" s="1"/>
  <c r="S36" i="1"/>
  <c r="S44" i="1"/>
  <c r="R44" i="1"/>
  <c r="S50" i="1"/>
  <c r="R50" i="1"/>
  <c r="S56" i="1"/>
  <c r="R56" i="1"/>
  <c r="O85" i="1"/>
  <c r="P85" i="1" s="1"/>
  <c r="U85" i="1" s="1"/>
  <c r="R9" i="1"/>
  <c r="T9" i="1" s="1"/>
  <c r="Q12" i="1"/>
  <c r="Q17" i="1"/>
  <c r="Q21" i="1"/>
  <c r="Q26" i="1"/>
  <c r="O28" i="1"/>
  <c r="P28" i="1" s="1"/>
  <c r="U28" i="1" s="1"/>
  <c r="Q31" i="1"/>
  <c r="O33" i="1"/>
  <c r="P33" i="1" s="1"/>
  <c r="O35" i="1"/>
  <c r="P35" i="1" s="1"/>
  <c r="R36" i="1"/>
  <c r="N37" i="1"/>
  <c r="S64" i="1"/>
  <c r="R64" i="1"/>
  <c r="O74" i="1"/>
  <c r="P74" i="1" s="1"/>
  <c r="S78" i="1"/>
  <c r="R78" i="1"/>
  <c r="S80" i="1"/>
  <c r="R80" i="1"/>
  <c r="T82" i="1"/>
  <c r="O45" i="1"/>
  <c r="P45" i="1" s="1"/>
  <c r="O48" i="1"/>
  <c r="P48" i="1" s="1"/>
  <c r="O52" i="1"/>
  <c r="P52" i="1" s="1"/>
  <c r="O58" i="1"/>
  <c r="P58" i="1" s="1"/>
  <c r="S62" i="1"/>
  <c r="R62" i="1"/>
  <c r="P41" i="1"/>
  <c r="N44" i="1"/>
  <c r="S45" i="1"/>
  <c r="Q48" i="1"/>
  <c r="N50" i="1"/>
  <c r="N56" i="1"/>
  <c r="P60" i="1"/>
  <c r="N64" i="1"/>
  <c r="P68" i="1"/>
  <c r="N72" i="1"/>
  <c r="S74" i="1"/>
  <c r="N80" i="1"/>
  <c r="S82" i="1"/>
  <c r="N95" i="1"/>
  <c r="O90" i="1"/>
  <c r="O109" i="1"/>
  <c r="P109" i="1" s="1"/>
  <c r="O114" i="1"/>
  <c r="P114" i="1" s="1"/>
  <c r="O120" i="1"/>
  <c r="P120" i="1" s="1"/>
  <c r="O127" i="1"/>
  <c r="P127" i="1" s="1"/>
  <c r="O130" i="1"/>
  <c r="P130" i="1" s="1"/>
  <c r="R86" i="1"/>
  <c r="O92" i="1"/>
  <c r="P92" i="1" s="1"/>
  <c r="S94" i="1"/>
  <c r="R94" i="1"/>
  <c r="N98" i="1"/>
  <c r="Q98" i="1"/>
  <c r="N102" i="1"/>
  <c r="N105" i="1" s="1"/>
  <c r="Q102" i="1"/>
  <c r="O104" i="1"/>
  <c r="P104" i="1" s="1"/>
  <c r="O122" i="1"/>
  <c r="P122" i="1" s="1"/>
  <c r="O125" i="1"/>
  <c r="P125" i="1" s="1"/>
  <c r="R41" i="1"/>
  <c r="O54" i="1"/>
  <c r="P54" i="1" s="1"/>
  <c r="R68" i="1"/>
  <c r="T68" i="1" s="1"/>
  <c r="O70" i="1"/>
  <c r="P70" i="1" s="1"/>
  <c r="R76" i="1"/>
  <c r="R85" i="1"/>
  <c r="T85" i="1" s="1"/>
  <c r="R90" i="1"/>
  <c r="O101" i="1"/>
  <c r="O107" i="1"/>
  <c r="P107" i="1" s="1"/>
  <c r="O111" i="1"/>
  <c r="P111" i="1" s="1"/>
  <c r="O117" i="1"/>
  <c r="P117" i="1" s="1"/>
  <c r="O128" i="1"/>
  <c r="P128" i="1" s="1"/>
  <c r="P84" i="1"/>
  <c r="N86" i="1"/>
  <c r="R92" i="1"/>
  <c r="T92" i="1" s="1"/>
  <c r="S101" i="1"/>
  <c r="P103" i="1"/>
  <c r="O121" i="1"/>
  <c r="P121" i="1" s="1"/>
  <c r="O133" i="1"/>
  <c r="P133" i="1" s="1"/>
  <c r="Q103" i="1"/>
  <c r="Q109" i="1"/>
  <c r="Q121" i="1"/>
  <c r="R122" i="1"/>
  <c r="T122" i="1" s="1"/>
  <c r="Q127" i="1"/>
  <c r="P135" i="1"/>
  <c r="R136" i="1"/>
  <c r="T136" i="1" s="1"/>
  <c r="Q107" i="1"/>
  <c r="Q114" i="1"/>
  <c r="Q120" i="1"/>
  <c r="Q125" i="1"/>
  <c r="Q130" i="1"/>
  <c r="U122" i="1" l="1"/>
  <c r="O129" i="1"/>
  <c r="P129" i="1" s="1"/>
  <c r="U129" i="1" s="1"/>
  <c r="T62" i="1"/>
  <c r="O113" i="1"/>
  <c r="O115" i="1" s="1"/>
  <c r="N88" i="1"/>
  <c r="T113" i="1"/>
  <c r="R117" i="1"/>
  <c r="T117" i="1" s="1"/>
  <c r="U94" i="1"/>
  <c r="R111" i="1"/>
  <c r="T111" i="1" s="1"/>
  <c r="T94" i="1"/>
  <c r="T78" i="1"/>
  <c r="S140" i="1"/>
  <c r="U140" i="1" s="1"/>
  <c r="U68" i="1"/>
  <c r="U41" i="1"/>
  <c r="T70" i="1"/>
  <c r="S52" i="1"/>
  <c r="U52" i="1" s="1"/>
  <c r="S138" i="1"/>
  <c r="U111" i="1"/>
  <c r="P76" i="1"/>
  <c r="U76" i="1" s="1"/>
  <c r="S66" i="1"/>
  <c r="U66" i="1" s="1"/>
  <c r="T129" i="1"/>
  <c r="R128" i="1"/>
  <c r="T128" i="1" s="1"/>
  <c r="S40" i="1"/>
  <c r="S42" i="1" s="1"/>
  <c r="O123" i="1"/>
  <c r="U128" i="1"/>
  <c r="U54" i="1"/>
  <c r="R104" i="1"/>
  <c r="T104" i="1" s="1"/>
  <c r="N23" i="1"/>
  <c r="U9" i="1"/>
  <c r="R133" i="1"/>
  <c r="T133" i="1" s="1"/>
  <c r="N123" i="1"/>
  <c r="U133" i="1"/>
  <c r="U117" i="1"/>
  <c r="R42" i="1"/>
  <c r="T97" i="1"/>
  <c r="U137" i="1"/>
  <c r="U36" i="1"/>
  <c r="U45" i="1"/>
  <c r="P136" i="1"/>
  <c r="U136" i="1" s="1"/>
  <c r="S84" i="1"/>
  <c r="U84" i="1" s="1"/>
  <c r="N38" i="1"/>
  <c r="P113" i="1"/>
  <c r="P115" i="1" s="1"/>
  <c r="T138" i="1"/>
  <c r="U92" i="1"/>
  <c r="U60" i="1"/>
  <c r="T36" i="1"/>
  <c r="P40" i="1"/>
  <c r="P42" i="1" s="1"/>
  <c r="T119" i="1"/>
  <c r="O87" i="1"/>
  <c r="P87" i="1" s="1"/>
  <c r="U87" i="1" s="1"/>
  <c r="T76" i="1"/>
  <c r="R60" i="1"/>
  <c r="T60" i="1" s="1"/>
  <c r="O95" i="1"/>
  <c r="S58" i="1"/>
  <c r="U58" i="1" s="1"/>
  <c r="U33" i="1"/>
  <c r="U97" i="1"/>
  <c r="P131" i="1"/>
  <c r="S109" i="1"/>
  <c r="U109" i="1" s="1"/>
  <c r="R109" i="1"/>
  <c r="T109" i="1" s="1"/>
  <c r="T90" i="1"/>
  <c r="R95" i="1"/>
  <c r="T95" i="1" s="1"/>
  <c r="P119" i="1"/>
  <c r="O98" i="1"/>
  <c r="P98" i="1" s="1"/>
  <c r="P99" i="1" s="1"/>
  <c r="S95" i="1"/>
  <c r="U82" i="1"/>
  <c r="O72" i="1"/>
  <c r="P72" i="1" s="1"/>
  <c r="U72" i="1" s="1"/>
  <c r="O50" i="1"/>
  <c r="P50" i="1" s="1"/>
  <c r="U50" i="1" s="1"/>
  <c r="T41" i="1"/>
  <c r="T42" i="1" s="1"/>
  <c r="U62" i="1"/>
  <c r="U78" i="1"/>
  <c r="T64" i="1"/>
  <c r="R31" i="1"/>
  <c r="T31" i="1" s="1"/>
  <c r="S31" i="1"/>
  <c r="U31" i="1" s="1"/>
  <c r="R17" i="1"/>
  <c r="T17" i="1" s="1"/>
  <c r="S17" i="1"/>
  <c r="U17" i="1" s="1"/>
  <c r="R46" i="1"/>
  <c r="T44" i="1"/>
  <c r="T46" i="1" s="1"/>
  <c r="R35" i="1"/>
  <c r="T35" i="1" s="1"/>
  <c r="S35" i="1"/>
  <c r="U35" i="1" s="1"/>
  <c r="S19" i="1"/>
  <c r="U19" i="1" s="1"/>
  <c r="R19" i="1"/>
  <c r="T19" i="1" s="1"/>
  <c r="S10" i="1"/>
  <c r="U10" i="1" s="1"/>
  <c r="R10" i="1"/>
  <c r="T10" i="1" s="1"/>
  <c r="S7" i="1"/>
  <c r="R7" i="1"/>
  <c r="R107" i="1"/>
  <c r="T107" i="1" s="1"/>
  <c r="S107" i="1"/>
  <c r="U107" i="1" s="1"/>
  <c r="S127" i="1"/>
  <c r="R127" i="1"/>
  <c r="U135" i="1"/>
  <c r="R114" i="1"/>
  <c r="S114" i="1"/>
  <c r="S103" i="1"/>
  <c r="U103" i="1" s="1"/>
  <c r="R103" i="1"/>
  <c r="T103" i="1" s="1"/>
  <c r="R102" i="1"/>
  <c r="S102" i="1"/>
  <c r="T86" i="1"/>
  <c r="U104" i="1"/>
  <c r="O80" i="1"/>
  <c r="P80" i="1" s="1"/>
  <c r="U80" i="1" s="1"/>
  <c r="S48" i="1"/>
  <c r="U48" i="1" s="1"/>
  <c r="R48" i="1"/>
  <c r="T48" i="1" s="1"/>
  <c r="T80" i="1"/>
  <c r="R12" i="1"/>
  <c r="T12" i="1" s="1"/>
  <c r="S12" i="1"/>
  <c r="U12" i="1" s="1"/>
  <c r="S46" i="1"/>
  <c r="S27" i="1"/>
  <c r="U27" i="1" s="1"/>
  <c r="R27" i="1"/>
  <c r="T27" i="1" s="1"/>
  <c r="T34" i="1"/>
  <c r="O34" i="1"/>
  <c r="P34" i="1" s="1"/>
  <c r="U34" i="1" s="1"/>
  <c r="T16" i="1"/>
  <c r="O16" i="1"/>
  <c r="P16" i="1" s="1"/>
  <c r="P7" i="1"/>
  <c r="R125" i="1"/>
  <c r="T125" i="1" s="1"/>
  <c r="S125" i="1"/>
  <c r="U125" i="1" s="1"/>
  <c r="R120" i="1"/>
  <c r="S120" i="1"/>
  <c r="R130" i="1"/>
  <c r="T130" i="1" s="1"/>
  <c r="S130" i="1"/>
  <c r="U130" i="1" s="1"/>
  <c r="P101" i="1"/>
  <c r="U101" i="1" s="1"/>
  <c r="O102" i="1"/>
  <c r="P102" i="1" s="1"/>
  <c r="N99" i="1"/>
  <c r="R88" i="1"/>
  <c r="T88" i="1" s="1"/>
  <c r="P90" i="1"/>
  <c r="O56" i="1"/>
  <c r="P56" i="1" s="1"/>
  <c r="U56" i="1" s="1"/>
  <c r="R26" i="1"/>
  <c r="T26" i="1" s="1"/>
  <c r="S26" i="1"/>
  <c r="T50" i="1"/>
  <c r="S22" i="1"/>
  <c r="U22" i="1" s="1"/>
  <c r="R22" i="1"/>
  <c r="T22" i="1" s="1"/>
  <c r="U70" i="1"/>
  <c r="T25" i="1"/>
  <c r="N29" i="1"/>
  <c r="O25" i="1"/>
  <c r="O29" i="1" s="1"/>
  <c r="S15" i="1"/>
  <c r="U15" i="1" s="1"/>
  <c r="R15" i="1"/>
  <c r="S121" i="1"/>
  <c r="U121" i="1" s="1"/>
  <c r="R121" i="1"/>
  <c r="T121" i="1" s="1"/>
  <c r="O86" i="1"/>
  <c r="O88" i="1" s="1"/>
  <c r="R98" i="1"/>
  <c r="S98" i="1"/>
  <c r="R138" i="1"/>
  <c r="O131" i="1"/>
  <c r="U74" i="1"/>
  <c r="O64" i="1"/>
  <c r="P64" i="1" s="1"/>
  <c r="U64" i="1" s="1"/>
  <c r="N46" i="1"/>
  <c r="O44" i="1"/>
  <c r="O46" i="1" s="1"/>
  <c r="T37" i="1"/>
  <c r="O37" i="1"/>
  <c r="P37" i="1" s="1"/>
  <c r="U37" i="1" s="1"/>
  <c r="R21" i="1"/>
  <c r="T21" i="1" s="1"/>
  <c r="S21" i="1"/>
  <c r="U21" i="1" s="1"/>
  <c r="T56" i="1"/>
  <c r="S18" i="1"/>
  <c r="U18" i="1" s="1"/>
  <c r="R18" i="1"/>
  <c r="T18" i="1" s="1"/>
  <c r="T72" i="1"/>
  <c r="T20" i="1"/>
  <c r="O20" i="1"/>
  <c r="P20" i="1" s="1"/>
  <c r="U20" i="1" s="1"/>
  <c r="T11" i="1"/>
  <c r="O11" i="1"/>
  <c r="P11" i="1" s="1"/>
  <c r="U11" i="1" s="1"/>
  <c r="T8" i="1"/>
  <c r="O8" i="1"/>
  <c r="U26" i="1"/>
  <c r="N13" i="1"/>
  <c r="R38" i="1" l="1"/>
  <c r="N141" i="1"/>
  <c r="U40" i="1"/>
  <c r="U42" i="1" s="1"/>
  <c r="O38" i="1"/>
  <c r="O99" i="1"/>
  <c r="U113" i="1"/>
  <c r="S105" i="1"/>
  <c r="O13" i="1"/>
  <c r="S29" i="1"/>
  <c r="T38" i="1"/>
  <c r="S88" i="1"/>
  <c r="R29" i="1"/>
  <c r="P8" i="1"/>
  <c r="U8" i="1" s="1"/>
  <c r="O23" i="1"/>
  <c r="P44" i="1"/>
  <c r="U44" i="1" s="1"/>
  <c r="U46" i="1" s="1"/>
  <c r="P86" i="1"/>
  <c r="U86" i="1" s="1"/>
  <c r="P25" i="1"/>
  <c r="P29" i="1" s="1"/>
  <c r="U138" i="1"/>
  <c r="P138" i="1"/>
  <c r="U16" i="1"/>
  <c r="U23" i="1" s="1"/>
  <c r="P23" i="1"/>
  <c r="S23" i="1"/>
  <c r="T29" i="1"/>
  <c r="U120" i="1"/>
  <c r="S123" i="1"/>
  <c r="U7" i="1"/>
  <c r="S13" i="1"/>
  <c r="O105" i="1"/>
  <c r="S38" i="1"/>
  <c r="U98" i="1"/>
  <c r="U99" i="1" s="1"/>
  <c r="S99" i="1"/>
  <c r="T120" i="1"/>
  <c r="T123" i="1" s="1"/>
  <c r="R123" i="1"/>
  <c r="U102" i="1"/>
  <c r="U105" i="1" s="1"/>
  <c r="U114" i="1"/>
  <c r="S115" i="1"/>
  <c r="R131" i="1"/>
  <c r="T127" i="1"/>
  <c r="T131" i="1" s="1"/>
  <c r="P123" i="1"/>
  <c r="U119" i="1"/>
  <c r="T98" i="1"/>
  <c r="T99" i="1" s="1"/>
  <c r="R99" i="1"/>
  <c r="P95" i="1"/>
  <c r="U90" i="1"/>
  <c r="T102" i="1"/>
  <c r="T105" i="1" s="1"/>
  <c r="R105" i="1"/>
  <c r="T114" i="1"/>
  <c r="T115" i="1" s="1"/>
  <c r="R115" i="1"/>
  <c r="S131" i="1"/>
  <c r="U127" i="1"/>
  <c r="U131" i="1" s="1"/>
  <c r="U95" i="1"/>
  <c r="U38" i="1"/>
  <c r="P46" i="1"/>
  <c r="R23" i="1"/>
  <c r="T15" i="1"/>
  <c r="T23" i="1" s="1"/>
  <c r="P105" i="1"/>
  <c r="R13" i="1"/>
  <c r="T7" i="1"/>
  <c r="T13" i="1" s="1"/>
  <c r="P38" i="1"/>
  <c r="U123" i="1" l="1"/>
  <c r="U25" i="1"/>
  <c r="U29" i="1" s="1"/>
  <c r="U115" i="1"/>
  <c r="R141" i="1"/>
  <c r="U13" i="1"/>
  <c r="S141" i="1"/>
  <c r="O141" i="1"/>
  <c r="T141" i="1"/>
  <c r="P13" i="1"/>
  <c r="P88" i="1"/>
  <c r="U88" i="1" s="1"/>
  <c r="U141" i="1" l="1"/>
  <c r="P141" i="1"/>
</calcChain>
</file>

<file path=xl/sharedStrings.xml><?xml version="1.0" encoding="utf-8"?>
<sst xmlns="http://schemas.openxmlformats.org/spreadsheetml/2006/main" count="457" uniqueCount="257">
  <si>
    <t>lp.</t>
  </si>
  <si>
    <t>Grupa</t>
  </si>
  <si>
    <t>Indeks</t>
  </si>
  <si>
    <t>Opis przedmiotu zamówienia</t>
  </si>
  <si>
    <t>Nazwa handlowa</t>
  </si>
  <si>
    <t>j.m</t>
  </si>
  <si>
    <t>Cena                                j. netto</t>
  </si>
  <si>
    <t>VAT %</t>
  </si>
  <si>
    <t>Kwota                j. VAT</t>
  </si>
  <si>
    <t>Cena j. brutto</t>
  </si>
  <si>
    <t>Wartość netto</t>
  </si>
  <si>
    <t>Kwota  VAT</t>
  </si>
  <si>
    <t>Wartość brutto</t>
  </si>
  <si>
    <t>PRAWO OPCJI</t>
  </si>
  <si>
    <t>Ilość w szt. do zakupu zgodnie z prawem opcji (60%) 24 miesiące</t>
  </si>
  <si>
    <t>Wartość netto „prawo opcji ”24 m-ce</t>
  </si>
  <si>
    <t>Wartość brutto „prawo opcji” 24 m-ce</t>
  </si>
  <si>
    <t>Wartość netto 24 m-ce i „prawo opcji” 24 m-ce</t>
  </si>
  <si>
    <t>Wartość brutto 24 m-ce i „prawo opcji” 24 m-ce</t>
  </si>
  <si>
    <t>x</t>
  </si>
  <si>
    <t>4</t>
  </si>
  <si>
    <t>5</t>
  </si>
  <si>
    <t>6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</si>
  <si>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</si>
  <si>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</si>
  <si>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</si>
  <si>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</si>
  <si>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</si>
  <si>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</si>
  <si>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</si>
  <si>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</si>
  <si>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</si>
  <si>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</si>
  <si>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</si>
  <si>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</si>
  <si>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</si>
  <si>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Zadanie nr 1</t>
  </si>
  <si>
    <t>ASP-20735</t>
  </si>
  <si>
    <t>Aspirator rozlanych płynów z podłóg Splesh-Vac do systemu Serres; wyposażony w 3m dren, port szeregowy oraz uchwyt umożliwiający łatwe wyjęcie napełnionego wkładu.</t>
  </si>
  <si>
    <t>szt.</t>
  </si>
  <si>
    <t>WM862</t>
  </si>
  <si>
    <t>WM125845</t>
  </si>
  <si>
    <t>ŁĄC-20601</t>
  </si>
  <si>
    <t>Łącznik kątowy wielorazowy do pojemnika do systemu Serres.</t>
  </si>
  <si>
    <t>WM721234</t>
  </si>
  <si>
    <t>Dren łączący 2m do systemu Serres. Sterylny, pojedynczo pakowany.</t>
  </si>
  <si>
    <t>POJ-26949</t>
  </si>
  <si>
    <t>Pojemnik wielorazowy do drenażu 3000 ml do systemu Serres.</t>
  </si>
  <si>
    <t>RAZEM:</t>
  </si>
  <si>
    <t>Zadanie nr 2</t>
  </si>
  <si>
    <t>ADH-27947</t>
  </si>
  <si>
    <t>Spray do czyszczenia skóry wokół stomii,  bezalkoholowy, usuwa pozostałości  przylepca i wszelkie zanieczyszczenia znajdujące się na skórze.  Spray 50ml</t>
  </si>
  <si>
    <t>WM906</t>
  </si>
  <si>
    <t>Pasta stomijna uszczelniająco-pielęgnacyjno-gojąca, wykonana z materiału hydrokoloidowego z którego wykonane są płytki stomijne oraz przylepce. Uszczelnia przestrzeń pomiędzy brzegami płytki a stomią, uniemożliwiając podciekania treści jelitowej. Opakowanie 60g.</t>
  </si>
  <si>
    <t>WM922954</t>
  </si>
  <si>
    <t>Pierścień uszczelniający do stomii, zapewniający uszczelnienie  pomiędzy stomią  a sprzętem stomijnym, chroniący przed działaniem treści wydzielanej ze stomii. Grubość  pierścienia  2-4 mm.</t>
  </si>
  <si>
    <t>nowość</t>
  </si>
  <si>
    <t>Puder ochronny do skóry, pielęgnacja wokół stomii, absorbujący wilgoć, ogranicza powstanie otarć i stanów zapalnych  wokół skóry stomii. Opakowanie 25g.</t>
  </si>
  <si>
    <t>Środek ochronny do pielęgnacji skóry wokół stomii, chroni skórę przed drażniącym działaniem wydzielin i wydalin. Ochrona 48-72 godziny od aplikacji, szybkoschnący max. 30 sekund. Spray min. 28ml.</t>
  </si>
  <si>
    <t>Worek stomijny 1-częściowy otwarty rozmiar 20-65mm, pojemność +/-720ml  dla pacjentów ze stomią jelita cienkiego z płaską hydrokoloidową płytką, z filtrem węglowym pochłaniającym zapachy i zapinką oraz możliwością opróżniania. Absorpcja wilgoci, w celu zmniejszenia ryzyka maceracji pod osłoną. Rozmiar do wyboru przez zamawiającego.</t>
  </si>
  <si>
    <t>MM1248</t>
  </si>
  <si>
    <t>Worek urostomijny 2-częściowy rozmiar 45-65mm, pojemność 620-675ml, dla pacjentów z permanentną lub tymczasową stomią, wodoodporny, z filtrem oraz możliwością dostosowania długości, przezroczysty. Rozmiar do wyboru przez zamawiającego.</t>
  </si>
  <si>
    <t>MM1249</t>
  </si>
  <si>
    <t>Płytka stomijna 2-częściowa rozmiar 15-65mm, dla osób z każdym rodzajem stomii, elastyczny pierścień umożliwiający 3 różne pozycje woreczka, przeznaczona do mocowania sprzętu stomijnego do skóry pacjenta. Rozmiar do wyboru przez zamawiającego.</t>
  </si>
  <si>
    <t>Zadanie nr 3</t>
  </si>
  <si>
    <t>WM70</t>
  </si>
  <si>
    <t>WM71</t>
  </si>
  <si>
    <t>MM340</t>
  </si>
  <si>
    <t>Końcówka do odsysania wydzieliny z pola operacyjnego bez kontroli ssania z rączką, zakrzywiona o gładkiej powierzchni z 4 otworami bocznymi i otworem centralnym. Sterylna, pojedynczo pakowana.</t>
  </si>
  <si>
    <t>WM311</t>
  </si>
  <si>
    <t>Zestaw do odsysania wydzieliny z pola operacyjnego bez kontroli ssania, składający się z drenu do odsysania CH24 o długości min. 200cm i śr. min. 5,5/7,5mm o gładkiej powierzchni oraz końcówki typu Yankauer z rączką o gładkiej powierzchni z 4 otworami bocznymi i otworem centralnym. Sterylny, pojedynczo pakowany.</t>
  </si>
  <si>
    <t>Zadanie nr 4</t>
  </si>
  <si>
    <t>WM225978</t>
  </si>
  <si>
    <t>Worek do utylizacji moczu w systemie zamkniętym zawierający superabsorbent przekształcający mocz w nielejący żel. Worek z zastawką antyzwrotną, podwójnym zgrzewem, zatyczką, uniwersalnym łącznikiem do kranika poprzecznego worka i z regulowanym podwieszeniem, pojemność 2 l, niesterylny. Z instrukcją obsługi na opakowaniu.</t>
  </si>
  <si>
    <t>Zadanie nr 5</t>
  </si>
  <si>
    <t>WM298</t>
  </si>
  <si>
    <t>Worek do zbiórki moczu 2l z odpływem spustowym typu T, dren o dł. min. 90cm. Sterylny, pojedynczo pakowany.</t>
  </si>
  <si>
    <t>WM297</t>
  </si>
  <si>
    <t>Worek do zbiórki moczu 2l z odpływem spustowym typu T, z portem, tylna ściana biała, dren dł. min. 90cm. Sterylny, pojedynczo pakowany.</t>
  </si>
  <si>
    <t>WM317</t>
  </si>
  <si>
    <t>Zestaw do godzinowej zbiórki moczu z portem do pobierania próbek oraz zastawką antyrefluksową. Worek o pojemności min. 2000ml, plastikowa komora o pojemności min. 500ml o dokładnej podziałce do 50ml z podziałką co 1ml. Odpowietrznik z filtrem hydrofobowym, przeciwbakteryjnym, dren odporny na załamania o długości min. 90cm zakończony łącznikiem schodkowym zabezpieczony zatyczką. Zawór dolny typu T, zacisk ślizgowy. Z wbudowanym wieszakiem na worek do łóżka. Sterylny, pojedynczo pakowany.</t>
  </si>
  <si>
    <t>kpl.</t>
  </si>
  <si>
    <t>WMW30</t>
  </si>
  <si>
    <t>Pojemnik do dobowej zbiórki moczu o pojemności min. 2000ml z podziałką wyskalowaną co 100ml. Przeznaczony do suchej sterylizacji w temp. 130 °C oraz sterylizacji parą wodną w temp 126 °C. Transparentny.</t>
  </si>
  <si>
    <t>WM325844</t>
  </si>
  <si>
    <t>Woreczek do poboru moczu dla chłopców/dziewczynek o pojemności 100ml , wykonany z delikatnej, mocnej folii z powierzchnią do przyklejania pokrytą antyalergicznym klejem oraz dodatkową antyalergiczną pianką uszczelniającą, Anatomiczny wykrój ułatwiającym aplikację. Sterylny, pojedynczo pakowany.</t>
  </si>
  <si>
    <t>Zadanie nr 6</t>
  </si>
  <si>
    <t>WM134</t>
  </si>
  <si>
    <t>Kranik trójdrożny z poliwęglanu odporny mechaniczne pęknięcia oraz na wszystkie leki w tym na działanie lipidów, a także na ciśnienie powyżej 4,0 barów. Z optycznym i wyczuwalnym identyfikatorem pozycji otwarty/zamknięty. Produkt z obrotową końcówką luer-lock, z wejściami zabezpieczonymi koreczkami Sterylny, pakowany pojedynczo.</t>
  </si>
  <si>
    <t>MM395</t>
  </si>
  <si>
    <t>Kranik trójdrożny z przedłużaczem do długości  min. 7cm z poliwęglanu odporny mechaniczne pęknięcia oraz na wszystkie leki w tym na działanie lipidów, a także na ciśnienie powyżej 4,0 barów. Z optycznym i wyczuwalnym identyfikatorem pozycji otwarty/zamknięty. Produkt z obrotową końcówką luer-lock, z wejściami zabezpieczonymi koreczkami. Sterylny, pakowany pojedynczo.</t>
  </si>
  <si>
    <t>Zadanie nr 7</t>
  </si>
  <si>
    <t>ZES-27468</t>
  </si>
  <si>
    <t>ZES-27249</t>
  </si>
  <si>
    <t>Zadanie nr 8</t>
  </si>
  <si>
    <t>WM827327</t>
  </si>
  <si>
    <t>Filtr antybakteryjny do regulatora ssania oraz pomiaru wielkości próżni do urządzenia Vacusill o śr.15mm</t>
  </si>
  <si>
    <t>Zadanie nr 9</t>
  </si>
  <si>
    <t>KON-30093</t>
  </si>
  <si>
    <t>Koncentrat kwaśny FA 4,7l do aparatu Fresenius 5008 S</t>
  </si>
  <si>
    <t>Zadanie nr 10</t>
  </si>
  <si>
    <t>SUC-30092</t>
  </si>
  <si>
    <t>Suchy koncentrat dwuwęglanowy do aparatu Fresenius 5008 S</t>
  </si>
  <si>
    <t>Zadanie nr 11</t>
  </si>
  <si>
    <t>WM185</t>
  </si>
  <si>
    <t>Przyrząd do aspiracji z butelek ze zintegrowanym filtrem przeciwbakteryjnym 0,45µm z odpowietrznikiem, umożliwia aseptyczne pobranie z możliwością wielokrotnego pobierania, kolec standardowy, łącznik luer-lock oraz zatyczka zamykająca. Sterylny, pojedynczo pakowany.</t>
  </si>
  <si>
    <t>Zadanie nr 12</t>
  </si>
  <si>
    <t>WM320</t>
  </si>
  <si>
    <t>Zestaw do lewatywy niesterylny. Zestaw składający się z worka wykonanego ze wzmocnionej przeźroczystej folii PCV, z uchwytem do zawieszania, o pojemności min. 1500ml, oznakowany podziałką, zakończony drenem dł. min. 115cm z zaciskiem przesuwnym zakończony atraumatycznym otworem i jednym otworem bocznym z natłuszczoną końcówką.</t>
  </si>
  <si>
    <t>Zadanie nr 13</t>
  </si>
  <si>
    <t>WOR-34031</t>
  </si>
  <si>
    <t>Worek na wymiociny o pojemności 1,5 litra, wyposażony w specjalne zamknięcie typu twist&amp;lock, dzięki któremu zawartość nie wydostanie się na zewnątrz, posiada absorbent. Sterylny, pojedynczo pakowany.</t>
  </si>
  <si>
    <t>Zadanie nr 14</t>
  </si>
  <si>
    <t>ZES-29244</t>
  </si>
  <si>
    <t>Zestaw do drenażu ran operacyjnych. Składający się z worka z zastawką antyrefluksową oraz zaworem spustowym typu T o pojemności min. 500ml, skalowany co 50ml, biała tylna ściana z systemem podwieszania oraz drenu o dł. min. 100cm z 6 otworami drenującymi z paskiem kontrastującym w RTG na całej długości. Rozmiar CH6-18, do wyboru przez zamawiającego. Sterylny, pojedynczo pakowany.</t>
  </si>
  <si>
    <t>Zadanie nr 15</t>
  </si>
  <si>
    <t>WMW105</t>
  </si>
  <si>
    <t>Zadanie nr 16</t>
  </si>
  <si>
    <t>MAN-29388</t>
  </si>
  <si>
    <t>Mankiety na udo i podudzie Kendall SCD kompatybilne z systemem sekwencji ucisku SCD
Mankiet na kończynę podudzie bardzo duży 56-81,5cm 
Mankiet na kończynę podudzie duży 53,3-66,0cm 
Mankiet na kończynę udo średni 55,9-71,1cm.                                                                                                                                                                           Rozmiar do wyboru przez zamawiającego.</t>
  </si>
  <si>
    <t>op.</t>
  </si>
  <si>
    <t>Zadanie nr 17</t>
  </si>
  <si>
    <t>WM133</t>
  </si>
  <si>
    <t>Koreczek do kaniuli luer-lock karbowany na całej długości części chwytnej. Sterylny, pakowany pojedynczo.</t>
  </si>
  <si>
    <t>Zadanie nr 18</t>
  </si>
  <si>
    <t>WM109191</t>
  </si>
  <si>
    <t>Port bezigłowy dostępu żylnego. Transparentna obudowa, męskie zakończenie portu. Sterylny, pojedynczo pakowany.</t>
  </si>
  <si>
    <t>Zadanie nr 19</t>
  </si>
  <si>
    <t>POM-21683</t>
  </si>
  <si>
    <t>Pompka z manometrem do dostarczania ciśnienia przez cewnik w celu napompowania lub opróżnienia balonu, kompatybilna z luer-lock, poj. 30ml. Sterylna, pojedynczo pakowana.</t>
  </si>
  <si>
    <t>Zadanie nr 20</t>
  </si>
  <si>
    <t>LIN-24845</t>
  </si>
  <si>
    <t>Dreny krwi do aparatu do hemodializy Fresenius 5008 S CorDIAX, bez lateksu. Sterylne, pojedynczo pakowane.</t>
  </si>
  <si>
    <t>Zadanie nr 21</t>
  </si>
  <si>
    <t>Linia przedłużająca do systemów infuzyjnych dł. 30-140 cm, vol. 7/8 ml, typ: Heidelberg. Sterylna, pojedynczo pakowana.</t>
  </si>
  <si>
    <t>Zadanie nr 22</t>
  </si>
  <si>
    <t>WM189</t>
  </si>
  <si>
    <t>Przyrząd do przetoczeń płynów infuzyjnych do leków światłoczułych oraz dla roztworów o dużej kleistości z precyzyjnym regulatorem prędkości przepływu i zastawką antyrefluksową. Przyrząd do przetoczeń płynów infuzyjnych z ostrym uniwersalnym dwukanałowym kolcem, odpowietrznikiem zabezpieczonym filtrem przeciwbakteryjnym zamykanym klapką, przezroczystą dużą komorą kroplową z filtrem o wielkości oczka 15µm, z zaciskaczem przesuwanym dla krótkich przerw w infuzji, z regulacją niezależną od drenu, o długości drenu min. 180cm z końcówką luer-lock. Sterylny, pojedynczo pakowany.</t>
  </si>
  <si>
    <t>Zadanie nr 23</t>
  </si>
  <si>
    <t>WM190</t>
  </si>
  <si>
    <t>Zadanie nr 24</t>
  </si>
  <si>
    <t>WM831</t>
  </si>
  <si>
    <t>Przyrząd do przetoczeń płynów infuzyjnych PLUM z przezierną komorą z filtrem 15µm, portem igłowym typu Y oraz końcówką luer-lock. Sterylny kompatybilny z pompą objętościową PLUMA. Sterylny, pakowany pojedynczo.</t>
  </si>
  <si>
    <t>Zadanie nr 25</t>
  </si>
  <si>
    <t>WM1077</t>
  </si>
  <si>
    <t>Dren grzewczy o długości ok. 5m. posiadający: złącze luer lock, zaciskacz rolkowy, port igłowy i pułapkę powietrzną. Sterylny, pojedynczo pakowany.</t>
  </si>
  <si>
    <t>Zadanie nr 26</t>
  </si>
  <si>
    <t>WM822957</t>
  </si>
  <si>
    <t>WM817406</t>
  </si>
  <si>
    <t>THOPAZ - Dren sterylny z pojedynczym łącznikiem z portem do pobierania próbek płynu drenażowego. Sterylny, pakowany pojedynczo.</t>
  </si>
  <si>
    <t>WM817014</t>
  </si>
  <si>
    <t>THOPAZ – Jednorazowy kanister sterylny 800ml, pakowany pojedynczo.</t>
  </si>
  <si>
    <t>IS-25711</t>
  </si>
  <si>
    <t>THOPAZ - Zatyczka do drenu.</t>
  </si>
  <si>
    <t>Zadanie nr 27</t>
  </si>
  <si>
    <t>WM199</t>
  </si>
  <si>
    <t>WM963</t>
  </si>
  <si>
    <t>WM188</t>
  </si>
  <si>
    <t>WM968</t>
  </si>
  <si>
    <t>WM198</t>
  </si>
  <si>
    <t>Zadanie nr 28</t>
  </si>
  <si>
    <t>WM1037</t>
  </si>
  <si>
    <t>Przyrząd do podawania dożylnego krótkotrwałych wlewów do pomp Infusomat Space Line z ostrym kolcem komory kroplowej, odpowietrznikiem z filtrem przeciwbakteryjnym 15µm i zatyczką, dł. 250cm, z zaciskiem rolkowym ze specjalnym miejscem na kolec komory kroplowej, z końcówką luer-lock. Sterylny, pakowany pojedynczo.</t>
  </si>
  <si>
    <t>WM121967</t>
  </si>
  <si>
    <t>Przyrząd do podawania dożylnego krótkotrwałych wlewów do pomp Infusomat Space Line Neutrapur z ostrym kolcem komory kroplowej, odpowietrznikiem z filtrem przeciwbakteryjnym 15µm i zatyczką, dł. 250cm, z zaciskiem rolkowym ze specjalnym miejscem na kolec komory kroplowej, z końcówką luer-lock oraz filtrem bakteryjnym i cząsteczkowym Sterifix 0,2 μm, zawierającym odpowietrznik. Sterylny, pakowany pojedynczo.</t>
  </si>
  <si>
    <t>Zadanie nr 29</t>
  </si>
  <si>
    <t>MM 1003</t>
  </si>
  <si>
    <t>Rampa 3-drożna z przedłużaczem dł. 150cm o śr. 2.5x4.1mm, wykonana z poliwęglanu, odporna na pękanie, nie wchodząca w reakcje z lekami silnie działającymi oraz lipidami; wyposażona w zawory odcinające kulkowe typu Flowswich, każda linia oznaczona kolorowym znacznikiem, z kranikiem trójdrożnym, porty zabezpieczone koreczkami. Sterylna, pojedynczo pakowana.</t>
  </si>
  <si>
    <t>MM1088</t>
  </si>
  <si>
    <t>Rampa 5-drożna z przedłużaczem dł. 180cm o śr.2.5x4.1mm, wykonana z poliwęglanu odporna na pękanie, nie wchodząca w reakcje z lekami silnie działającymi oraz lipidami; wyposażona w zawory odcinające kulkowe typu Flowswich, każda linia oznaczona kolorowym znacznikiem, z kranikiem trójdrożnym, porty zabezpieczone koreczkami. Sterylna, pojedynczo pakowana.</t>
  </si>
  <si>
    <t>Rampa 3-drożna bez przedłużacza, wykonana z poliwęglanu, odporna na pękanie, nie wchodząca w reakcje z lekami silnie działającymi oraz lipidami; wyposażona w zawory odcinające kulkowe typu Flowswich, każda linia oznaczona kolorowym znacznikiem, z kranikiem trójdrożnym oraz portami bezigłowymi. Sterylna, pojedynczo pakowana.</t>
  </si>
  <si>
    <t>Rampa 5-drożna bez przedłużacza, wykonana z poliwęglanu odporna na pękanie, nie wchodząca w reakcje z lekami silnie działającymi oraz lipidami; wyposażona w zawory odcinające kulkowe typu Flowswich, każda linia oznaczona kolorowym znacznikiem, z kranikiem trójdrożnym oraz portami bezigłowymi. Sterylna, pojedynczo pakowana..</t>
  </si>
  <si>
    <t>Zadanie nr 30</t>
  </si>
  <si>
    <t>EM016184</t>
  </si>
  <si>
    <t>Zestaw ekstrakcyjny do balonów wewnątrzżołądkowych, składający się z: igły do usuwania płynu z balonu dł.180 cm oraz kleszczyków do usuwania balonu CH 7, dł.180 cm.</t>
  </si>
  <si>
    <t>Zadanie nr 31</t>
  </si>
  <si>
    <t>WM125254</t>
  </si>
  <si>
    <t>Zestaw do przetoczeń z portem bez ftalanów i lateksu do pomp Medima Line, dł. 285cm, obj. 22ml, ze zintegrowaną igłą biorczą, komora kroplowa z filtrem 15µm z  odpowietrznikiem z filtrem antybakteryjnym i zatyczką, zacisk chroniący przed niekontrolowanym przepływem, zawór rolkowy, port igłowy w dolnej części zestawu, łącznik męski luer-lock, zatyczka luer-lock z filtrem hydrofobowym. Sterylny, pojedynczo pakowany.</t>
  </si>
  <si>
    <t>Zadanie nr 32</t>
  </si>
  <si>
    <t>ZES-27269</t>
  </si>
  <si>
    <t>Zestaw do manualnego pomiaru ciśnienia mózgowo-rdzeniowego. Zestaw zawiera jednorazowy sterylny manometr do pomiar ciśnienia płynu mózgowo-rdzeniowego oraz cienką, skalibrowaną, elastyczną rurkę wznośną. Sterylny, pojedynczo pakowany.</t>
  </si>
  <si>
    <t>Zadanie nr 33</t>
  </si>
  <si>
    <t>WM221739</t>
  </si>
  <si>
    <t>Worki wymienne kompatybilne z zestawem do kontrolowanej zbiórki stolca Flexi-Seal. O pojemności 1000ml, skalowane co 25ml, w tym numerycznie co 100ml, z zastawką zabezpieczającą przed wylaniem zawartości i filtrem węglowym pochłaniającym nieprzyjemne zapachy i zapobiegającym balonowaniu worka. Biologicznie czyste, pakowane pojedynczo.</t>
  </si>
  <si>
    <t>WM319892</t>
  </si>
  <si>
    <t>Zestaw do kontrolowanej zbiórki stolca. Flexi-Seal; w zestawie: silikonowy rękaw o długości od 165-175cm, z wbudowaną w strukturę silikonu na całej długości substancją neutralizującą nieprzyjemne zapachy, balonik retencyjny, port do napełniania balonika retencyjnego z sygnalizatorem, który wypełnia się, gdy balonik osiągnie optymalną wielkość, port do irygacji umożliwiający doodbytnicze podanie leku, z klamrą zamykającą światło drenu w celu utrzymania leku w miejscu podania, port do pobierania próbek stolca, pasek do zawieszenia na ramie łóżka. Biologicznie czysty, pakowany pojedynczo.</t>
  </si>
  <si>
    <t>zest.</t>
  </si>
  <si>
    <t>Zadanie nr 34</t>
  </si>
  <si>
    <t>Zestaw do pobierania, przechowywania i preparatyki krwi o poj. 450ml, igła 1,6mm, dren biorczy dł. 110cm, pojemnik zawiera 63ml płynu konserwującego CPDA-1. Sterylny, pojedynczo pakowany.</t>
  </si>
  <si>
    <t>Zadanie nr 35</t>
  </si>
  <si>
    <t>WM183</t>
  </si>
  <si>
    <t>WM184</t>
  </si>
  <si>
    <t>WM182</t>
  </si>
  <si>
    <t>RAZEM:</t>
  </si>
  <si>
    <t>Zadanie nr 36</t>
  </si>
  <si>
    <t>Zadanie nr 37</t>
  </si>
  <si>
    <t>WM927</t>
  </si>
  <si>
    <t>Czujnik do ciągłego pomiaru rzutu serca typu FloTrac 60”/152cm. Sterylny, pakowany pojedynczo. Kompatybilny z aparatem Edwards.</t>
  </si>
  <si>
    <t>VOL-12569</t>
  </si>
  <si>
    <t>Zestaw do pomiaru rzutu serca metodą termodylucji przez płucnej zawierający: czujnik do ciągłego pomiaru rzutu serca oraz ciągłego pomiaru ciśnienia krwi, linia płucząca o długości min 150 cm (+/- 5 cm), linia pacjenta o długości min. 210 cm, częstotliwość własna czujnika &gt; 200 Hz, szybkość przepływu w urządzeniu płuczącym przy ciśnieniu w worku i.v. do 300 mmHg - 3 ml/godzinę, dwa niezależne gniazda sygnału ciśnienia w czujniku, połączenia gniazd sygnału ciśnienia – bezpinowe, zestaw musi posiadać wyjście na monitor przyłóżkowy z sygnałem inwazyjnego ciśnienia, rozpoczęcie pomiaru termodylucji generowane wzrostem ciśnienia, wymóg prezentacji zapisu ciśnienia krwawego i ciśnienia OCŻ na monitorze przyłóżkowym, kranik trójdrożny z dwoma zastawkami zwrotnymi zabezpieczającymi przed cofaniem się płynów w trakcie kalibracji, z portem do pomiary temperatury, poliuretanowe wkłucie centralne 5F, dł. 20 cm (lub 4F, dł. 16 cm) z czujnikiem do pomiaru temperatury, przetwornik do pomiaru ciśnienia OCŻ, o częstotliwości własnej czujnika &gt; 200 Hz, z dodatkowym portem na linii płuczącej, umożliwiającym podłączenie czujnika do pomiaru rzutu serca do jednego zestawu IV, linia pacjenta o długości min 150 cm, z dwoma kranikami trójdrożnymi i wbudowanym portem do testowania działania przetwornika. Zestaw typu Volume View kompatybilny z monitorem Edwards EV 1000. Sterylny, pakowany pojedynczo.</t>
  </si>
  <si>
    <t>WM807670</t>
  </si>
  <si>
    <t>Czujnik do pomiaru ciśnienia metodą bezpośrednią – pojedynczy; długość linii płuczącej 150 cm (+/- 5 cm), biureta jest wyposażona w system zabezpieczający przed zapowietrzaniem (szpikulec w biurecie z trzema otworami) przetworniki do krwawego pomiaru ciśnienia o częstotliwości własnej samego przetwornika ≥ 200Hz, błąd pomiaru przetwornika (nieliniowość i histereza) do 1,5%, odpowiednie oznaczenie drenów– kolorystyczne oznakowanie linii lub kraników, system przepłukiwania uruchamiany wielokierunkowo przez pociągnięcie za niebieski wypustek, połączenie przetwornika z kablem łączącym z monitorem, bezpinowe, chroniące przed zalaniem (wodoodporne), przetwornik zawiera osobny port do testowania poprawności działania systemu: linia z przetwornikiem / kabel sygnałowy / monitor. Sterylny, pojedynczo pakowany.</t>
  </si>
  <si>
    <t>WM807669</t>
  </si>
  <si>
    <t>Czujnik do pomiaru ciśnienia metodą bezpośrednią – podwójny; długość linii płuczącej 150 cm (+/- 5 cm), biureta jest wyposażona w system zabezpieczający przed zapowietrzaniem (szpikulec w biurecie z trzema otworami), przetworniki do krwawego pomiaru ciśnienia o częstotliwości własnej samego przetwornika ≥ 200Hz, błąd pomiaru przetwornika (nieliniowość i histereza) do 1,5%, odpowiednie oznaczenie drenów– kolorystyczne oznakowanie linii lub kraników, system przepłukiwania uruchamiany wielokierunkowo przez pociągnięcie za niebieski wypustek, połączenie przetwornika z kablem łączącym z monitorem, bezpinowe, chroniące przed zalaniem (wodoodporne), przetwornik zawiera osobny port do testowania poprawności działania systemu: linia z przetwornikiem / kabel sygnałowy / monitor. Sterylny, pojedynczo pakowany.</t>
  </si>
  <si>
    <t>Zadanie nr 38</t>
  </si>
  <si>
    <t>PRZ-28411</t>
  </si>
  <si>
    <t>Przetwornik pojedynczy do inwazyjnego krwawego pomiaru ciśnienia. Długość linii ciśnieniowych 120+30cm, dwa kraniki trójdrożne na linię (długość całkowita 152cm). Biureta wyposażona w system zapobiegania przed zapowietrzeniem (szpikulec w biurecie z trzema otworami), zabezpieczona filtrem; linia przepłukująca 150cm, trwale połączona z przetwornikiem. Dwa kraniki trójdrożne posiadają wyczuwalny i optyczny (podwójny) identyfikator przepływów w pozycji otwarty/zamknięty, co zapewnia użytkownikowi bardzo szybką i wygodną regulację przepływów. System odpowietrzania linii zabezpieczający jej kontaminacji, w zestawie trzy żółte koreczki na linię pomiarową w celu łatwiejszej identyfikacji i zabezpieczenia przygotowanej linii. Linie kodowane kolorami, ze standardową końcówką Luer. Bezpinowe połączenie przetwornika z kablem interfejsowym; zatrzaskowe połączenie przetwornika z kablem zabezpieczone wodoszczelnym kołnierzem. Podwójny system przepłukiwania 3ml uruchamiany wielokierunkowo – skrzydełka i wypustek; komora kroplowa. Port do testowania poprawności działania systemu. Kompatybilny z monitorem BLTQ7. Sterylny, pojedynczo pakowany.</t>
  </si>
  <si>
    <t>Zadanie nr 39</t>
  </si>
  <si>
    <t>ZES-08475</t>
  </si>
  <si>
    <t>ZES-29195</t>
  </si>
  <si>
    <t>ZES-29141</t>
  </si>
  <si>
    <t>Zadanie nr 40</t>
  </si>
  <si>
    <t>ZES-28873</t>
  </si>
  <si>
    <t>Przetwornik pojedynczy do inwazyjnego krwawego pomiaru ciśnienia. Długość linii pomiarowej 150 cm, przetwornik ze zintegrowanym systemem płuczącym 3ml/h z 2 x możliwościami przepłukiwania. System wypełniania linii pomiarowej wyposażony w zakrzywioną igłę zapobiegającą zapowietrzaniu się systemu pomiarowego. Zestaw wyposażony w koreczek tłumiący zamknięty zabezpieczający system pomiarowy przed przypadkową
kontaminacją. Zestaw dający zapis ciśnienia z dokładnością odwzorowania na poziomie &lt;5% błędu pomiarowego dla całej linii pomiarowej potwierdzony przeprowadzonym testem w fazie produkcyjnej. Zestaw kompatybilny z monitorem poprzez kabel typu PMSET z okrągłym wtykiem pionowym. Sterylny, pojedynczo pakowany.</t>
  </si>
  <si>
    <t>RAZEM CAŁOŚĆ:</t>
  </si>
  <si>
    <t>Jednorazowy wkład workowy o poj. 2000 ml do systemu Serres, o owalnym kształcie z trwale dołączoną pokrywą z zastawką hydrofobową oraz portem szeregowym. Zaczep miski kompatybilny z produktami Serres.</t>
  </si>
  <si>
    <t>Jednorazowy wkład workowy o poj. 3000 ml do systemu Serres, o owalnym kształcie z trwale dołączoną pokrywą z zastawką hydrofobową oraz portem szeregowym. Zaczep miski kompatybilny z produktami Serres.</t>
  </si>
  <si>
    <t>Dren do oddsysania z końcówką lejek - kapkon dł. 210 cm śr. min. 5, 5/7, 5 mm max 5,6/8mm, ze specjalnym wzmocnieniem na całej długości drenu zapewniającym niezasysanie się. Sterylny, pojedynczo pakowany.</t>
  </si>
  <si>
    <t>Dren do oddsysania z końcówką lejek - kapkon dł. 300 cm śr. min. 5, 5/7, 5 mm max 5,6/8mm, ze specjalnym wzmocnieniem na całej długości drenu zapewniającym niezasysanie się. Sterylny, pojedynczo pakowany.</t>
  </si>
  <si>
    <t>Zestaw do opaskowania żylaków przełyku, jednorazowy, 6 gumkowy, do endoskopów o średnicy od 9,5mm do 11,5 mm, długość 160 cm, do kanału roboczego o minimalnej średnicy 2,8 mm. Sterylny, pojedynczo pakowany.</t>
  </si>
  <si>
    <t>Przyrząd do przetaczania płynów infuzyjnych z możliwością pomiaru ośrodkowego ciśnienia żylnego składający się z: igły biorczej dwukanałowej, przeciwbakteryjnego filtra powietrza zabezpieczonego zatyczką, elastycznej komory kroplowej z filtrem płynu o wielkości oczek 15µm, rolkowego regulatora przepływu z zaczepem na dren, skali pomiarowej ośrodkowego ciśnienia żylnego 0-30cm H2O, kranika trójdrożnego, łącznika do dodatkowej iniekcji oraz luer-lock z osłonką. Długość przyrządu min. 260cm. Sterylny, pojedynczo pakowany.</t>
  </si>
  <si>
    <t>Wkład jednorazowy na wydzielinę o pojemności 2,5l z żelem, do ssaka Medela, wyposażony w dwa uchwyty, z zabezpieczeniem przeciwprzelewowym -  filtr hydrofobowy i antybakteryjny. Sterylny, pakowny pojedynczo.</t>
  </si>
  <si>
    <t>Ilość próbek</t>
  </si>
  <si>
    <t>UWAGA !</t>
  </si>
  <si>
    <t>Zamawiający zastrzega sobie prawo do weryfikacji, we wszystkich dostępnych źródłach, danych dotyczących zaoferowanego w niniejszym postępowaniu asortymentu.</t>
  </si>
  <si>
    <r>
      <t>W CELU JEDNOZNACZNEJ IDENTYFIKACJI OFEROWANEGO PRZEDMIOTU ZAMÓWIENIA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Wykonawca w kolumnie nr 5 - "nazwa handlowa" </t>
    </r>
    <r>
      <rPr>
        <b/>
        <u/>
        <sz val="10"/>
        <rFont val="Arial"/>
        <family val="2"/>
        <charset val="238"/>
      </rPr>
      <t xml:space="preserve">WPISUJE PEŁNĄ NAZWĘ HANDLOWĄ </t>
    </r>
    <r>
      <rPr>
        <sz val="10"/>
        <rFont val="Arial"/>
        <family val="2"/>
        <charset val="238"/>
      </rPr>
      <t>zaoferowanych wyrobów, odpowiadającą wyspecyfikowanemu przedmiotowi zamówienia w "Formularzu cenowym". Natomiast w kolumnie 6 "Producent (uwagi)" Wykonawca</t>
    </r>
    <r>
      <rPr>
        <b/>
        <sz val="10"/>
        <rFont val="Arial"/>
        <family val="2"/>
        <charset val="238"/>
      </rPr>
      <t xml:space="preserve"> </t>
    </r>
    <r>
      <rPr>
        <b/>
        <u/>
        <sz val="10"/>
        <rFont val="Arial"/>
        <family val="2"/>
        <charset val="238"/>
      </rPr>
      <t>WPISUJE NAZWĘ PRODUCENTA</t>
    </r>
    <r>
      <rPr>
        <sz val="10"/>
        <rFont val="Arial"/>
        <family val="2"/>
        <charset val="238"/>
      </rPr>
      <t xml:space="preserve"> zaoferowanych w kolumnie 5 wyrobów. 
</t>
    </r>
    <r>
      <rPr>
        <b/>
        <u/>
        <sz val="10"/>
        <rFont val="Arial"/>
        <family val="2"/>
        <charset val="238"/>
      </rPr>
      <t>UWAGA! W przypadku braku możliwości jednoznacznej identyfikacji zaoferowanego przedmiotu zamówienia oferta zostanie odrzucona jako niezgodna z SIWZ! 
Ceny należy podać z dokładnością do dwóch miejsc po przecinku i powinny być liczbą dodatnią, tj. liczbą większą od zera.</t>
    </r>
  </si>
  <si>
    <r>
      <t xml:space="preserve">W przypadku, kiedy dany wyrób nie posiada numeru katalogowego, Wykonawca winien w kolumnie nr 6 zamieścić stosowną uwagę, np. </t>
    </r>
    <r>
      <rPr>
        <i/>
        <u/>
        <sz val="10"/>
        <rFont val="Arial CE"/>
        <family val="2"/>
        <charset val="238"/>
      </rPr>
      <t>"numer katalogowy nie jest stosowany"</t>
    </r>
  </si>
  <si>
    <t xml:space="preserve">**Zamawiający dopuszcza opakowania o innej ilości sztuk w opakowaniu z odpowiednim przeliczeniem ilości opakowań.
Wówczas Wykonawca ilość opakowań należy przeliczyć i wpisać z dokładnością do dwóch miejsc po przecinku na ilość oferowaną i podać cenę opakowania jednostkowego. Z zastrzeżeniem, iż Wykonawca nie może zaoferować takiej ilości opakowania, która spowoduje zaoferowanie ilości opakowań jednostkowych (przeliczonej do 2 miejsc po przecinku) mniejszej niż 1 (0,01-0,99), gdyż Zamawiający musi mieć możliwość zakupu z zawartej umowy poprzetargowej przynajmniej 1 opakowania. Wykonawca w kolumnie nr 6 w uwagach wpisuje ilość sztuk w zaoferowanym opakowaniu.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</si>
  <si>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Zamawiający dopuszcza składanie ofert równoważnych.
Zamawiający dopuszcza składanie ofert równoważnych przy zachowaniu norm, parametrów i standardów, jakimi charakteryzuje się opisany przez Zamawiającego przedmiot zamówienia. Opisane w „Formularzu cenowym” parametry przedmiotu zamówienia stanowią minimum techniczne i jakościowe wymagane przez Zamawiającego (są to wymagania minimalne – dopuszcza się wszystkie cechy dodatkowe, podnoszące jakość oferowanego asortymentu). Wskazanie przez Zamawiającego marki lub nazwy handlowej określa klasę produktu, będącego przedmiotem zamówienia i służy ustaleniu standardu, a nie wskazuje na konkretny produkt lub konkretnego producenta. Oryginalne nazewnictwo lub symbolika podana została w celu prawidłowego określenia przedmiotu zamówienia. Model wzorcowy stanowi przykładowy produkt spełniający wymogi Zamawiającego.</t>
  </si>
  <si>
    <t>katalog</t>
  </si>
  <si>
    <t>Zestawy do drenażu klatki piersiowej z kontrolą ssania – pojemność 950-1900ml z zastawką wahadłową. Z regulatorem siły ssącej zawierający zastawkę odpowietrzającą wysokie nadciśnienie, jak również reduktor wysokiego podciśnienia. Regulacja siły ssącej. Bezigłowy port. Wskaźnik przecieku płucnego. Kompaktowy wieszak. Sterylny, pojedynczo pakowany.</t>
  </si>
  <si>
    <t>Zestawy do drenażu klatki piersiowej z kontrolą ssania – pojemność  2250-2500 ml z zastawką wahadłową. Z regulatorem siły ssącej zawierający zastawkę odpowietrzającą wysokie nadciśnienie, jak również reduktor wysokiego podciśnienia. Regulacja siły ssącej. Bezigłowy port. Wskaźnik przecieku płucnego. Kompaktowy wieszak. Sterylny, pojedynczo pakowany.</t>
  </si>
  <si>
    <t>WM917</t>
  </si>
  <si>
    <t>Przyrząd do przetaczania krwi, z ostrym uniwersalnym dwukanałowym kolcem komory kroplowej ściętym czteropłaszczyznowo, z odpowietrznikiem zabezpieczonym filtrem przeciwbakteryjnym zamykanym klapką, z przezroczystą komorą kroplową z filtrem o wielkości oczka 200µm  i powierzchni min. 10cm ², z drenem o dł. min. 150cm zakończonym końcówką luer-lock, wyposażonym w zacisk rolkowy z regulacją przepływu oraz zaczep do podwieszania drenu. Komora elastyczna jednoczęściowa bez zawartości PCV. Oba końce przyrządu zabezpieczone dodatkowo ochronnymi kapturkami. Kolor czerwony. Sterylny, pojedynczo pakowany.</t>
  </si>
  <si>
    <t>Przyrząd do przetaczania krwi bez ftalanów DEHP, DBP, BBP, z ostrym uniwersalnym dwukanałowym kolcem komory kroplowej ściętym czteropłaszczyznowo, z odpowietrznikiem zabezpieczonym filtrem przeciwbakteryjnym zamykanym klapką, z przezroczystą komorą kroplową z filtrem o wielkości oczka 200µm  i powierzchni min. 10cm ², z drenem o dł. min. 150cm zakończonym końcówką luer-lock, wyposażonym w zacisk rolkowy z regulacją przepływu oraz zaczep do podwieszania drenu. Komora elastyczna jednoczęściowa bez zawartości PCV. Oba końce przyrządu zabezpieczone dodatkowo ochronnymi kapturkami. Kolor czerwony. Sterylny, pojedynczo pakowany.</t>
  </si>
  <si>
    <t>Przyrząd do przetoczeń płynów infuzyjnych z ostrym uniwersalnym dwukanałowym kolcem komory kroplowej ściętym czteropłaszczyznowo, z odpowietrznikiem zabezpieczonym filtrem przeciwbakteryjnym zamykanym klapką, przezroczystą komorą kroplową z filtrem o wielkości oczka 15um, z drenem o dł. min. 150cm z uniwersalnym zakończeniem luer-lock, wyposażony w zacisk rolkowy z regulacją przepływu oraz zaczep do podwieszania drenu. Komora elastyczna jednoczęściowa bez zawartości PCV. Oba końce przyrządu zabezpieczone dodatkowo ochronnymi kapturkami. Kolor niebieski. Sterylny, pojedynczo pakowany.</t>
  </si>
  <si>
    <t>Przyrząd do przetoczeń płynów infuzyjnych bez ftalanów DEHP, DBP, BBP z ostrym uniwersalnym dwukanałowym kolcem komory kroplowej ściętym czteropłaszczyznowo, z odpowietrznikiem zabezpieczonym filtrem przeciwbakteryjnym zamykanym klapką, przezroczystą komorą kroplową z filtrem o wielkości oczka 15um, z drenem o dł. min. 150cm z uniwersalnym zakończeniem luer-lock, wyposażony w zacisk rolkowy z regulacją przepływu  oraz zaczep do podwieszania drenu. Komora elastyczna jednoczęściowa bez zawartości PCV. Oba końce przyrządu zabezpieczone dodatkowo ochronnymi kapturkami. Sterylny, pojedynczo pakowany.</t>
  </si>
  <si>
    <t>Przyrząd do szybkiego przetaczania krwi z pompką. Przyrząd do przetaczania krwi z ostrym uniwersalnym dwukanałowym kolcem komory kroplowej ściętym czteropłaszczyznowo, z odpowietrznikiem zabezpieczonym filtrem przeciwbakteryjnym zamykanym klapką, przezroczystą dużą komorą kroplową z filtrem o wielkości oczka 200µm i powierzchni min. 10cm2, z drenem min. 150cm z zakończonym luer-lock, wyposażonym w precyzyjny zacisk rolkowy z regulacją przepływu, z dodatkową pompką. Oba końce przyrządu zabezpieczone dodatkowo ochronnymi kapturkami. Sterylny, pakowany pojedynczo.</t>
  </si>
  <si>
    <t>Jednorazowy przedłużacz do pompy infuzyjnej wykonany z transparentnego PVC, o długości 150 cm. Posiada zakończenia typu Luer-Lock (zarówno męskie, jak i żeńskie), fabrycznie zabezpieczone koreczkami. Produkt niepirogenny, nietoksyczny, nie zawiera lateksu i ftalanów. Sterylny, pojedynczo pakowany.</t>
  </si>
  <si>
    <t>Jednorazowy przedłużacz do pompy infuzyjnej wykonany z PVC o bursztynowym zabarwieniu o długości 150 cm, które zapewnia ochronę leków światłoczułych przed działaniem promieniowania UV. Posiada zakończenia typu Luer-Lock (zarówno męskie, jak i żeńskie), fabrycznie zabezpieczone koreczkami. Produkt niepirogenny, nietoksyczny, nie zawiera lateksu i ftalanów. Sterylny, pojedynczo pakowany.</t>
  </si>
  <si>
    <t>Jednorazowy przedłużacz do pompy infuzyjnej wykonany z transparentnego PVC, o długości 90 cm. Posiada zakończenia typu Luer-Lock (zarówno męskie, jak i żeńskie), fabrycznie zabezpieczone koreczkami. Produkt niepirogenny, nietoksyczny, nie zawiera lateksu i ftalanów. Sterylny, pojedynczo pakowany.</t>
  </si>
  <si>
    <t>Przedłużacz do pomp infuzyjnych wykonany z transparentnego PVC, o długości 45cm, posiada zakończenia typu Luer-Lock (zarówno męskie, jak i żeńskie), fabrycznie zabezpieczone koreczkami. Produkt niepirogenny, nietoksyczny, nie zawiera lateksu i ftalanów. Sterylny, pojedynczo pakowany.</t>
  </si>
  <si>
    <t>1 + katalog</t>
  </si>
  <si>
    <t>2 + katalog</t>
  </si>
  <si>
    <t>Manometr do pomiaru ciśnienia w centrymetrach H₂O w mankietach masek krtaniowych i rurek intubacyjnych. W zestawie dren przedłużający o długości 100 cm, wyposażony w złącze luer. Sterylny, pojedynczo pakowany.</t>
  </si>
  <si>
    <t>W celu weryfikacji i potwierdzenia oferty zamawiający wymaga próbek.</t>
  </si>
  <si>
    <t>Zestaw do pomiaru rzutu serca w technologii Pico: zawierający cewnik tętniczy udowy - 5 F x 20 cm z prowadnicą z nitinolu oraz zestaw monitorujący z dwoma przetwornikami i obudową czujnika temperatury. Kompatybilny z monitorem Mindray BENEVIEW T9. Sterylny, pojedynczo pakowany, opakowanie zbiorcze a 5 szt.</t>
  </si>
  <si>
    <t>Zestaw do pomiaru rzutu serca metodą PICCO wyposażony w: czujnik temperatury na końcówce cewnika do termodylucji przez płucnej; przedłużacz ciśnieniowy do pomiaru ciśnienia tętniczego; kompatybilny z monitorem Mindray BENEVIEW T9. Rozmiar: 3F, długość: 7 cm. Sterylny, pojedynczo pakowany, opakowanie zbiorcze a 5 szt.</t>
  </si>
  <si>
    <t>Zestaw do pomiaru rzutu serca metodą PICCO wyposażony w: czujnik temperatury na końcówce cewnika do termodylucji przez płucnej; przedłużacz ciśnieniowy do pomiaru ciśnienia tętniczego; kompatybilny z monitorem Mindray BENEVIEW T9. Rozmiar: 4F, długość: 8 i 16 cm. Długość do wyboru przez  zamawiającego na etapie zamówienia. Sterylny, pojedynczo pakowany,opakowanie zbiorcze a 5 szt.</t>
  </si>
  <si>
    <t>FORMULARZ CENOWY</t>
  </si>
  <si>
    <t>ZNAK SPRAWY: EZ/278/416-01/25</t>
  </si>
  <si>
    <t>Ilość 24 miesiące</t>
  </si>
  <si>
    <t>Ilość 12 miesięcy</t>
  </si>
  <si>
    <t>7</t>
  </si>
  <si>
    <t>8</t>
  </si>
  <si>
    <t>9</t>
  </si>
  <si>
    <t>Producent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</si>
</sst>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,&quot;zł&quot;_-;\-* #,##0.00,&quot;zł&quot;_-;_-* \-??&quot; zł&quot;_-;_-@_-"/>
  </numFmts>
  <fonts count="25" x14ac:knownFonts="1">
    <font>
      <sz val="11"/>
      <color rgb="FF000000"/>
      <name val="Calibri"/>
      <family val="2"/>
      <charset val="1"/>
    </font>
    <font>
      <sz val="10"/>
      <color rgb="FFCC0000"/>
      <name val="Arial"/>
      <family val="2"/>
      <charset val="238"/>
    </font>
    <font>
      <sz val="11"/>
      <name val="Calibri"/>
      <family val="2"/>
      <charset val="1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0"/>
      <name val="Times New Roman"/>
      <family val="2"/>
      <charset val="1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u/>
      <sz val="11"/>
      <color rgb="FF000000"/>
      <name val="Calibri"/>
      <family val="2"/>
      <charset val="1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name val="Arial CE"/>
      <family val="2"/>
      <charset val="238"/>
    </font>
    <font>
      <i/>
      <u/>
      <sz val="10"/>
      <name val="Arial CE"/>
      <family val="2"/>
      <charset val="238"/>
    </font>
    <font>
      <sz val="10"/>
      <name val="Times New Roman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  <fill>
      <patternFill patternType="solid">
        <fgColor rgb="FFD0CECE"/>
        <bgColor rgb="FFD9D9D9"/>
      </patternFill>
    </fill>
    <fill>
      <patternFill patternType="solid">
        <fgColor rgb="FFBFBFBF"/>
        <bgColor rgb="FFD0CEC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FFFF00"/>
      </patternFill>
    </fill>
  </fills>
  <borders count="3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</borders>
  <cellStyleXfs count="4">
    <xf numFmtId="0" fontId="0" fillId="0" borderId="0"/>
    <xf numFmtId="164" fontId="13" fillId="0" borderId="0" applyBorder="0" applyProtection="0"/>
    <xf numFmtId="0" fontId="1" fillId="0" borderId="0" applyBorder="0" applyProtection="0"/>
    <xf numFmtId="0" fontId="16" fillId="0" borderId="0"/>
  </cellStyleXfs>
  <cellXfs count="264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3" fillId="2" borderId="0" xfId="0" applyFont="1" applyFill="1"/>
    <xf numFmtId="0" fontId="4" fillId="0" borderId="0" xfId="0" applyFont="1"/>
    <xf numFmtId="0" fontId="6" fillId="2" borderId="7" xfId="0" applyFont="1" applyFill="1" applyBorder="1" applyAlignment="1">
      <alignment horizontal="center" vertical="center" wrapText="1"/>
    </xf>
    <xf numFmtId="0" fontId="7" fillId="2" borderId="7" xfId="2" applyFont="1" applyFill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8" fillId="2" borderId="4" xfId="2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4" xfId="2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9" fontId="8" fillId="0" borderId="4" xfId="0" applyNumberFormat="1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8" fillId="2" borderId="6" xfId="2" applyFont="1" applyFill="1" applyBorder="1" applyAlignment="1">
      <alignment horizontal="center" vertical="center"/>
    </xf>
    <xf numFmtId="0" fontId="8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9" fontId="8" fillId="0" borderId="6" xfId="0" applyNumberFormat="1" applyFont="1" applyBorder="1" applyAlignment="1">
      <alignment horizontal="center" vertical="center"/>
    </xf>
    <xf numFmtId="0" fontId="8" fillId="2" borderId="4" xfId="0" applyFont="1" applyFill="1" applyBorder="1" applyAlignment="1">
      <alignment vertical="center" wrapText="1"/>
    </xf>
    <xf numFmtId="0" fontId="8" fillId="2" borderId="6" xfId="2" applyFont="1" applyFill="1" applyBorder="1" applyAlignment="1">
      <alignment vertical="center" wrapText="1"/>
    </xf>
    <xf numFmtId="9" fontId="8" fillId="2" borderId="6" xfId="0" applyNumberFormat="1" applyFont="1" applyFill="1" applyBorder="1" applyAlignment="1">
      <alignment horizontal="center" vertical="center"/>
    </xf>
    <xf numFmtId="0" fontId="8" fillId="2" borderId="7" xfId="2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7" xfId="2" applyFont="1" applyFill="1" applyBorder="1" applyAlignment="1">
      <alignment vertical="center" wrapText="1"/>
    </xf>
    <xf numFmtId="0" fontId="8" fillId="2" borderId="7" xfId="0" applyFont="1" applyFill="1" applyBorder="1" applyAlignment="1">
      <alignment horizontal="center" vertical="center" wrapText="1"/>
    </xf>
    <xf numFmtId="3" fontId="8" fillId="2" borderId="11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9" fontId="8" fillId="0" borderId="7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3" fontId="8" fillId="2" borderId="16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9" fontId="8" fillId="0" borderId="2" xfId="0" applyNumberFormat="1" applyFont="1" applyBorder="1" applyAlignment="1">
      <alignment horizontal="center" vertical="center"/>
    </xf>
    <xf numFmtId="9" fontId="8" fillId="2" borderId="4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4" xfId="2" applyFont="1" applyFill="1" applyBorder="1" applyAlignment="1">
      <alignment horizontal="left" vertical="center" wrapText="1"/>
    </xf>
    <xf numFmtId="0" fontId="8" fillId="2" borderId="7" xfId="2" applyFont="1" applyFill="1" applyBorder="1" applyAlignment="1">
      <alignment horizontal="left" vertical="center" wrapText="1"/>
    </xf>
    <xf numFmtId="9" fontId="8" fillId="2" borderId="7" xfId="0" applyNumberFormat="1" applyFont="1" applyFill="1" applyBorder="1" applyAlignment="1">
      <alignment horizontal="center" vertical="center"/>
    </xf>
    <xf numFmtId="164" fontId="8" fillId="2" borderId="7" xfId="0" applyNumberFormat="1" applyFont="1" applyFill="1" applyBorder="1" applyAlignment="1">
      <alignment horizontal="center" vertical="center"/>
    </xf>
    <xf numFmtId="9" fontId="8" fillId="2" borderId="2" xfId="0" applyNumberFormat="1" applyFont="1" applyFill="1" applyBorder="1" applyAlignment="1">
      <alignment horizontal="center" vertical="center"/>
    </xf>
    <xf numFmtId="0" fontId="0" fillId="2" borderId="0" xfId="0" applyFill="1"/>
    <xf numFmtId="0" fontId="8" fillId="2" borderId="2" xfId="2" applyFont="1" applyFill="1" applyBorder="1" applyAlignment="1">
      <alignment horizontal="left" vertical="center" wrapText="1"/>
    </xf>
    <xf numFmtId="0" fontId="8" fillId="0" borderId="2" xfId="2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3" fontId="8" fillId="2" borderId="2" xfId="2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 applyProtection="1">
      <alignment vertical="center" wrapText="1"/>
      <protection locked="0"/>
    </xf>
    <xf numFmtId="4" fontId="8" fillId="2" borderId="2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10" fillId="2" borderId="4" xfId="2" applyFont="1" applyFill="1" applyBorder="1" applyAlignment="1">
      <alignment horizontal="center" vertical="center"/>
    </xf>
    <xf numFmtId="0" fontId="10" fillId="2" borderId="4" xfId="2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 wrapText="1"/>
    </xf>
    <xf numFmtId="3" fontId="10" fillId="2" borderId="4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9" fontId="10" fillId="2" borderId="4" xfId="0" applyNumberFormat="1" applyFont="1" applyFill="1" applyBorder="1" applyAlignment="1">
      <alignment horizontal="center" vertical="center"/>
    </xf>
    <xf numFmtId="0" fontId="10" fillId="2" borderId="6" xfId="2" applyFont="1" applyFill="1" applyBorder="1" applyAlignment="1">
      <alignment horizontal="center" vertical="center"/>
    </xf>
    <xf numFmtId="0" fontId="10" fillId="2" borderId="6" xfId="2" applyFont="1" applyFill="1" applyBorder="1" applyAlignment="1">
      <alignment vertical="center" wrapText="1"/>
    </xf>
    <xf numFmtId="0" fontId="10" fillId="2" borderId="6" xfId="0" applyFont="1" applyFill="1" applyBorder="1" applyAlignment="1" applyProtection="1">
      <alignment horizontal="center" vertical="center" wrapText="1"/>
      <protection locked="0"/>
    </xf>
    <xf numFmtId="9" fontId="10" fillId="0" borderId="6" xfId="0" applyNumberFormat="1" applyFont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center" wrapText="1"/>
    </xf>
    <xf numFmtId="9" fontId="10" fillId="2" borderId="6" xfId="0" applyNumberFormat="1" applyFont="1" applyFill="1" applyBorder="1" applyAlignment="1">
      <alignment horizontal="center" vertical="center"/>
    </xf>
    <xf numFmtId="0" fontId="10" fillId="2" borderId="7" xfId="2" applyFont="1" applyFill="1" applyBorder="1" applyAlignment="1">
      <alignment horizontal="center" vertical="center"/>
    </xf>
    <xf numFmtId="0" fontId="10" fillId="2" borderId="7" xfId="2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 applyProtection="1">
      <alignment horizontal="center" vertical="center" wrapText="1"/>
      <protection locked="0"/>
    </xf>
    <xf numFmtId="9" fontId="10" fillId="0" borderId="7" xfId="0" applyNumberFormat="1" applyFont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justify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6" xfId="0" applyBorder="1"/>
    <xf numFmtId="0" fontId="8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0" fillId="2" borderId="6" xfId="0" applyFill="1" applyBorder="1"/>
    <xf numFmtId="0" fontId="5" fillId="2" borderId="6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44" fontId="8" fillId="0" borderId="4" xfId="0" applyNumberFormat="1" applyFont="1" applyBorder="1" applyAlignment="1">
      <alignment vertical="center"/>
    </xf>
    <xf numFmtId="44" fontId="8" fillId="0" borderId="6" xfId="0" applyNumberFormat="1" applyFont="1" applyBorder="1" applyAlignment="1">
      <alignment vertical="center"/>
    </xf>
    <xf numFmtId="44" fontId="8" fillId="2" borderId="6" xfId="0" applyNumberFormat="1" applyFont="1" applyFill="1" applyBorder="1" applyAlignment="1">
      <alignment vertical="center"/>
    </xf>
    <xf numFmtId="44" fontId="8" fillId="2" borderId="7" xfId="0" applyNumberFormat="1" applyFont="1" applyFill="1" applyBorder="1" applyAlignment="1">
      <alignment vertical="center"/>
    </xf>
    <xf numFmtId="44" fontId="8" fillId="2" borderId="4" xfId="0" applyNumberFormat="1" applyFont="1" applyFill="1" applyBorder="1" applyAlignment="1">
      <alignment vertical="center"/>
    </xf>
    <xf numFmtId="44" fontId="8" fillId="2" borderId="2" xfId="0" applyNumberFormat="1" applyFont="1" applyFill="1" applyBorder="1" applyAlignment="1">
      <alignment vertical="center"/>
    </xf>
    <xf numFmtId="44" fontId="8" fillId="0" borderId="2" xfId="0" applyNumberFormat="1" applyFont="1" applyBorder="1" applyAlignment="1">
      <alignment vertical="center"/>
    </xf>
    <xf numFmtId="44" fontId="10" fillId="2" borderId="4" xfId="0" applyNumberFormat="1" applyFont="1" applyFill="1" applyBorder="1" applyAlignment="1">
      <alignment vertical="center"/>
    </xf>
    <xf numFmtId="44" fontId="10" fillId="2" borderId="6" xfId="0" applyNumberFormat="1" applyFont="1" applyFill="1" applyBorder="1" applyAlignment="1">
      <alignment vertical="center"/>
    </xf>
    <xf numFmtId="44" fontId="10" fillId="2" borderId="7" xfId="0" applyNumberFormat="1" applyFont="1" applyFill="1" applyBorder="1" applyAlignment="1">
      <alignment vertical="center"/>
    </xf>
    <xf numFmtId="44" fontId="8" fillId="0" borderId="2" xfId="0" applyNumberFormat="1" applyFont="1" applyBorder="1" applyAlignment="1">
      <alignment horizontal="center" vertical="center"/>
    </xf>
    <xf numFmtId="44" fontId="8" fillId="0" borderId="6" xfId="0" applyNumberFormat="1" applyFont="1" applyBorder="1" applyAlignment="1">
      <alignment horizontal="center" vertical="center"/>
    </xf>
    <xf numFmtId="44" fontId="8" fillId="2" borderId="16" xfId="1" applyNumberFormat="1" applyFont="1" applyFill="1" applyBorder="1" applyAlignment="1" applyProtection="1">
      <alignment horizontal="right" vertical="center"/>
    </xf>
    <xf numFmtId="44" fontId="8" fillId="2" borderId="9" xfId="1" applyNumberFormat="1" applyFont="1" applyFill="1" applyBorder="1" applyAlignment="1" applyProtection="1">
      <alignment horizontal="right" vertical="center"/>
    </xf>
    <xf numFmtId="44" fontId="8" fillId="2" borderId="19" xfId="1" applyNumberFormat="1" applyFont="1" applyFill="1" applyBorder="1" applyAlignment="1" applyProtection="1">
      <alignment horizontal="right" vertical="center"/>
    </xf>
    <xf numFmtId="44" fontId="8" fillId="2" borderId="4" xfId="0" applyNumberFormat="1" applyFont="1" applyFill="1" applyBorder="1" applyAlignment="1">
      <alignment horizontal="left" vertical="center" wrapText="1"/>
    </xf>
    <xf numFmtId="44" fontId="0" fillId="0" borderId="0" xfId="0" applyNumberFormat="1"/>
    <xf numFmtId="44" fontId="8" fillId="0" borderId="4" xfId="0" applyNumberFormat="1" applyFont="1" applyBorder="1" applyAlignment="1">
      <alignment horizontal="center" vertical="center"/>
    </xf>
    <xf numFmtId="44" fontId="8" fillId="2" borderId="6" xfId="0" applyNumberFormat="1" applyFont="1" applyFill="1" applyBorder="1" applyAlignment="1">
      <alignment horizontal="center" vertical="center"/>
    </xf>
    <xf numFmtId="44" fontId="8" fillId="0" borderId="7" xfId="0" applyNumberFormat="1" applyFont="1" applyBorder="1" applyAlignment="1">
      <alignment horizontal="center" vertical="center"/>
    </xf>
    <xf numFmtId="44" fontId="8" fillId="2" borderId="4" xfId="0" applyNumberFormat="1" applyFont="1" applyFill="1" applyBorder="1" applyAlignment="1">
      <alignment horizontal="center" vertical="center"/>
    </xf>
    <xf numFmtId="44" fontId="8" fillId="2" borderId="7" xfId="0" applyNumberFormat="1" applyFont="1" applyFill="1" applyBorder="1" applyAlignment="1">
      <alignment horizontal="center" vertical="center"/>
    </xf>
    <xf numFmtId="44" fontId="8" fillId="2" borderId="2" xfId="0" applyNumberFormat="1" applyFont="1" applyFill="1" applyBorder="1" applyAlignment="1">
      <alignment horizontal="center" vertical="center"/>
    </xf>
    <xf numFmtId="44" fontId="10" fillId="2" borderId="4" xfId="0" applyNumberFormat="1" applyFont="1" applyFill="1" applyBorder="1" applyAlignment="1">
      <alignment horizontal="center" vertical="center"/>
    </xf>
    <xf numFmtId="44" fontId="10" fillId="0" borderId="6" xfId="0" applyNumberFormat="1" applyFont="1" applyBorder="1" applyAlignment="1">
      <alignment horizontal="center" vertical="center"/>
    </xf>
    <xf numFmtId="44" fontId="10" fillId="2" borderId="6" xfId="0" applyNumberFormat="1" applyFont="1" applyFill="1" applyBorder="1" applyAlignment="1">
      <alignment horizontal="center" vertical="center"/>
    </xf>
    <xf numFmtId="44" fontId="10" fillId="0" borderId="7" xfId="0" applyNumberFormat="1" applyFont="1" applyBorder="1" applyAlignment="1">
      <alignment horizontal="center" vertical="center"/>
    </xf>
    <xf numFmtId="44" fontId="5" fillId="2" borderId="12" xfId="0" applyNumberFormat="1" applyFont="1" applyFill="1" applyBorder="1" applyAlignment="1">
      <alignment horizontal="center" vertical="center"/>
    </xf>
    <xf numFmtId="44" fontId="11" fillId="2" borderId="12" xfId="0" applyNumberFormat="1" applyFont="1" applyFill="1" applyBorder="1" applyAlignment="1">
      <alignment horizontal="center" vertical="center"/>
    </xf>
    <xf numFmtId="44" fontId="5" fillId="5" borderId="18" xfId="0" applyNumberFormat="1" applyFont="1" applyFill="1" applyBorder="1" applyAlignment="1">
      <alignment horizontal="center" vertical="center"/>
    </xf>
    <xf numFmtId="44" fontId="6" fillId="2" borderId="7" xfId="0" applyNumberFormat="1" applyFont="1" applyFill="1" applyBorder="1" applyAlignment="1">
      <alignment horizontal="center" vertical="center" wrapText="1"/>
    </xf>
    <xf numFmtId="44" fontId="10" fillId="2" borderId="7" xfId="0" applyNumberFormat="1" applyFont="1" applyFill="1" applyBorder="1" applyAlignment="1">
      <alignment horizontal="center" vertical="center"/>
    </xf>
    <xf numFmtId="44" fontId="6" fillId="2" borderId="8" xfId="0" applyNumberFormat="1" applyFont="1" applyFill="1" applyBorder="1" applyAlignment="1">
      <alignment horizontal="center" vertical="center" wrapText="1"/>
    </xf>
    <xf numFmtId="44" fontId="8" fillId="0" borderId="5" xfId="0" applyNumberFormat="1" applyFont="1" applyBorder="1" applyAlignment="1">
      <alignment horizontal="center" vertical="center"/>
    </xf>
    <xf numFmtId="44" fontId="8" fillId="0" borderId="10" xfId="0" applyNumberFormat="1" applyFont="1" applyBorder="1" applyAlignment="1">
      <alignment horizontal="center" vertical="center"/>
    </xf>
    <xf numFmtId="44" fontId="8" fillId="2" borderId="5" xfId="0" applyNumberFormat="1" applyFont="1" applyFill="1" applyBorder="1" applyAlignment="1">
      <alignment horizontal="center" vertical="center"/>
    </xf>
    <xf numFmtId="44" fontId="8" fillId="2" borderId="10" xfId="0" applyNumberFormat="1" applyFont="1" applyFill="1" applyBorder="1" applyAlignment="1">
      <alignment horizontal="center" vertical="center"/>
    </xf>
    <xf numFmtId="44" fontId="5" fillId="2" borderId="14" xfId="0" applyNumberFormat="1" applyFont="1" applyFill="1" applyBorder="1" applyAlignment="1">
      <alignment horizontal="center" vertical="center"/>
    </xf>
    <xf numFmtId="44" fontId="8" fillId="2" borderId="15" xfId="0" applyNumberFormat="1" applyFont="1" applyFill="1" applyBorder="1" applyAlignment="1">
      <alignment horizontal="center" vertical="center"/>
    </xf>
    <xf numFmtId="44" fontId="8" fillId="0" borderId="15" xfId="0" applyNumberFormat="1" applyFont="1" applyBorder="1" applyAlignment="1">
      <alignment horizontal="center" vertical="center"/>
    </xf>
    <xf numFmtId="44" fontId="8" fillId="2" borderId="8" xfId="0" applyNumberFormat="1" applyFont="1" applyFill="1" applyBorder="1" applyAlignment="1">
      <alignment horizontal="center" vertical="center"/>
    </xf>
    <xf numFmtId="44" fontId="10" fillId="2" borderId="5" xfId="0" applyNumberFormat="1" applyFont="1" applyFill="1" applyBorder="1" applyAlignment="1">
      <alignment horizontal="center" vertical="center"/>
    </xf>
    <xf numFmtId="44" fontId="10" fillId="2" borderId="10" xfId="0" applyNumberFormat="1" applyFont="1" applyFill="1" applyBorder="1" applyAlignment="1">
      <alignment horizontal="center" vertical="center"/>
    </xf>
    <xf numFmtId="44" fontId="10" fillId="2" borderId="8" xfId="0" applyNumberFormat="1" applyFont="1" applyFill="1" applyBorder="1" applyAlignment="1">
      <alignment horizontal="center" vertical="center"/>
    </xf>
    <xf numFmtId="44" fontId="5" fillId="5" borderId="21" xfId="0" applyNumberFormat="1" applyFont="1" applyFill="1" applyBorder="1" applyAlignment="1">
      <alignment horizontal="center" vertical="center"/>
    </xf>
    <xf numFmtId="3" fontId="5" fillId="3" borderId="4" xfId="0" applyNumberFormat="1" applyFont="1" applyFill="1" applyBorder="1" applyAlignment="1">
      <alignment horizontal="center" vertical="center"/>
    </xf>
    <xf numFmtId="3" fontId="5" fillId="3" borderId="2" xfId="0" applyNumberFormat="1" applyFont="1" applyFill="1" applyBorder="1" applyAlignment="1">
      <alignment horizontal="center" vertical="center"/>
    </xf>
    <xf numFmtId="49" fontId="7" fillId="6" borderId="7" xfId="0" applyNumberFormat="1" applyFont="1" applyFill="1" applyBorder="1" applyAlignment="1">
      <alignment horizontal="center" vertical="center" wrapText="1"/>
    </xf>
    <xf numFmtId="0" fontId="8" fillId="7" borderId="4" xfId="2" applyFont="1" applyFill="1" applyBorder="1" applyAlignment="1">
      <alignment vertical="center" wrapText="1"/>
    </xf>
    <xf numFmtId="0" fontId="8" fillId="7" borderId="6" xfId="0" applyFont="1" applyFill="1" applyBorder="1" applyAlignment="1">
      <alignment vertical="center" wrapText="1"/>
    </xf>
    <xf numFmtId="0" fontId="8" fillId="7" borderId="4" xfId="0" applyFont="1" applyFill="1" applyBorder="1" applyAlignment="1">
      <alignment vertical="center" wrapText="1"/>
    </xf>
    <xf numFmtId="0" fontId="8" fillId="7" borderId="6" xfId="2" applyFont="1" applyFill="1" applyBorder="1" applyAlignment="1">
      <alignment vertical="center" wrapText="1"/>
    </xf>
    <xf numFmtId="0" fontId="8" fillId="7" borderId="7" xfId="2" applyFont="1" applyFill="1" applyBorder="1" applyAlignment="1">
      <alignment vertical="center" wrapText="1"/>
    </xf>
    <xf numFmtId="0" fontId="8" fillId="8" borderId="4" xfId="2" applyFont="1" applyFill="1" applyBorder="1" applyAlignment="1">
      <alignment vertical="center" wrapText="1"/>
    </xf>
    <xf numFmtId="0" fontId="8" fillId="8" borderId="6" xfId="2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8" borderId="15" xfId="0" applyFont="1" applyFill="1" applyBorder="1" applyAlignment="1">
      <alignment horizontal="left" vertical="center" wrapText="1"/>
    </xf>
    <xf numFmtId="0" fontId="8" fillId="8" borderId="6" xfId="0" applyFont="1" applyFill="1" applyBorder="1" applyAlignment="1">
      <alignment horizontal="left" vertical="center" wrapText="1"/>
    </xf>
    <xf numFmtId="0" fontId="8" fillId="7" borderId="2" xfId="2" applyFont="1" applyFill="1" applyBorder="1" applyAlignment="1">
      <alignment vertical="center" wrapText="1"/>
    </xf>
    <xf numFmtId="0" fontId="8" fillId="8" borderId="2" xfId="2" applyFont="1" applyFill="1" applyBorder="1" applyAlignment="1">
      <alignment vertical="center" wrapText="1"/>
    </xf>
    <xf numFmtId="0" fontId="8" fillId="7" borderId="5" xfId="2" applyFont="1" applyFill="1" applyBorder="1" applyAlignment="1">
      <alignment horizontal="left" vertical="center" wrapText="1"/>
    </xf>
    <xf numFmtId="0" fontId="8" fillId="7" borderId="17" xfId="2" applyFont="1" applyFill="1" applyBorder="1" applyAlignment="1">
      <alignment horizontal="left" vertical="center" wrapText="1"/>
    </xf>
    <xf numFmtId="0" fontId="8" fillId="8" borderId="0" xfId="0" applyFont="1" applyFill="1" applyAlignment="1">
      <alignment vertical="center" wrapText="1"/>
    </xf>
    <xf numFmtId="0" fontId="8" fillId="7" borderId="2" xfId="2" applyFont="1" applyFill="1" applyBorder="1" applyAlignment="1">
      <alignment horizontal="left" vertical="center" wrapText="1"/>
    </xf>
    <xf numFmtId="0" fontId="8" fillId="8" borderId="2" xfId="0" applyFont="1" applyFill="1" applyBorder="1" applyAlignment="1">
      <alignment horizontal="left" vertical="center" wrapText="1"/>
    </xf>
    <xf numFmtId="4" fontId="8" fillId="8" borderId="2" xfId="0" applyNumberFormat="1" applyFont="1" applyFill="1" applyBorder="1" applyAlignment="1" applyProtection="1">
      <alignment vertical="center" wrapText="1"/>
      <protection locked="0"/>
    </xf>
    <xf numFmtId="0" fontId="9" fillId="7" borderId="2" xfId="2" applyFont="1" applyFill="1" applyBorder="1" applyAlignment="1">
      <alignment vertical="center" wrapText="1"/>
    </xf>
    <xf numFmtId="0" fontId="8" fillId="7" borderId="2" xfId="0" applyFont="1" applyFill="1" applyBorder="1" applyAlignment="1">
      <alignment vertical="center" wrapText="1"/>
    </xf>
    <xf numFmtId="0" fontId="8" fillId="7" borderId="2" xfId="0" applyFont="1" applyFill="1" applyBorder="1" applyAlignment="1">
      <alignment horizontal="left" vertical="center" wrapText="1"/>
    </xf>
    <xf numFmtId="0" fontId="10" fillId="7" borderId="4" xfId="2" applyFont="1" applyFill="1" applyBorder="1" applyAlignment="1">
      <alignment vertical="center" wrapText="1"/>
    </xf>
    <xf numFmtId="0" fontId="10" fillId="7" borderId="6" xfId="2" applyFont="1" applyFill="1" applyBorder="1" applyAlignment="1">
      <alignment vertical="center" wrapText="1"/>
    </xf>
    <xf numFmtId="0" fontId="10" fillId="7" borderId="6" xfId="0" applyFont="1" applyFill="1" applyBorder="1" applyAlignment="1">
      <alignment horizontal="left" vertical="center" wrapText="1"/>
    </xf>
    <xf numFmtId="0" fontId="10" fillId="7" borderId="7" xfId="2" applyFont="1" applyFill="1" applyBorder="1" applyAlignment="1">
      <alignment vertical="center" wrapText="1"/>
    </xf>
    <xf numFmtId="0" fontId="8" fillId="7" borderId="8" xfId="0" applyFont="1" applyFill="1" applyBorder="1" applyAlignment="1">
      <alignment horizontal="justify" vertical="center" wrapText="1"/>
    </xf>
    <xf numFmtId="0" fontId="8" fillId="6" borderId="4" xfId="0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7" borderId="4" xfId="0" applyFont="1" applyFill="1" applyBorder="1" applyAlignment="1">
      <alignment horizontal="left" vertical="center" wrapText="1"/>
    </xf>
    <xf numFmtId="0" fontId="8" fillId="7" borderId="6" xfId="0" applyFont="1" applyFill="1" applyBorder="1" applyAlignment="1">
      <alignment horizontal="left" vertical="center" wrapText="1"/>
    </xf>
    <xf numFmtId="0" fontId="8" fillId="7" borderId="7" xfId="0" applyFont="1" applyFill="1" applyBorder="1" applyAlignment="1">
      <alignment horizontal="left" vertical="center" wrapText="1"/>
    </xf>
    <xf numFmtId="0" fontId="0" fillId="6" borderId="0" xfId="0" applyFill="1"/>
    <xf numFmtId="0" fontId="7" fillId="0" borderId="7" xfId="0" applyFont="1" applyBorder="1" applyAlignment="1">
      <alignment horizontal="center" vertical="center" wrapText="1"/>
    </xf>
    <xf numFmtId="0" fontId="0" fillId="0" borderId="9" xfId="0" applyBorder="1"/>
    <xf numFmtId="0" fontId="0" fillId="2" borderId="9" xfId="0" applyFill="1" applyBorder="1"/>
    <xf numFmtId="3" fontId="8" fillId="2" borderId="4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44" fontId="5" fillId="2" borderId="2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8" borderId="2" xfId="0" applyFont="1" applyFill="1" applyBorder="1" applyAlignment="1">
      <alignment vertical="center" wrapText="1"/>
    </xf>
    <xf numFmtId="44" fontId="5" fillId="2" borderId="20" xfId="0" applyNumberFormat="1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44" fontId="5" fillId="2" borderId="0" xfId="0" applyNumberFormat="1" applyFont="1" applyFill="1" applyAlignment="1">
      <alignment horizontal="center" vertical="center"/>
    </xf>
    <xf numFmtId="0" fontId="5" fillId="2" borderId="2" xfId="2" applyFont="1" applyFill="1" applyBorder="1" applyAlignment="1">
      <alignment horizontal="right" vertical="center"/>
    </xf>
    <xf numFmtId="0" fontId="15" fillId="0" borderId="0" xfId="0" applyFo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7" fillId="0" borderId="0" xfId="3" applyFont="1" applyAlignment="1">
      <alignment vertical="center" wrapText="1"/>
    </xf>
    <xf numFmtId="3" fontId="18" fillId="0" borderId="0" xfId="0" applyNumberFormat="1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24" fillId="2" borderId="6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17" fillId="0" borderId="13" xfId="3" applyFont="1" applyBorder="1" applyAlignment="1">
      <alignment horizontal="center" vertical="center" wrapText="1"/>
    </xf>
    <xf numFmtId="0" fontId="17" fillId="0" borderId="24" xfId="3" applyFont="1" applyBorder="1" applyAlignment="1">
      <alignment horizontal="center" vertical="center" wrapText="1"/>
    </xf>
    <xf numFmtId="0" fontId="17" fillId="0" borderId="25" xfId="3" applyFont="1" applyBorder="1" applyAlignment="1">
      <alignment horizontal="center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24" xfId="0" applyFont="1" applyBorder="1" applyAlignment="1">
      <alignment horizontal="left" vertical="center" wrapText="1"/>
    </xf>
    <xf numFmtId="0" fontId="21" fillId="0" borderId="25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22" fillId="0" borderId="24" xfId="0" applyFont="1" applyBorder="1" applyAlignment="1">
      <alignment horizontal="left" vertical="center" wrapText="1"/>
    </xf>
    <xf numFmtId="0" fontId="22" fillId="0" borderId="25" xfId="0" applyFont="1" applyBorder="1" applyAlignment="1">
      <alignment horizontal="left" vertical="center" wrapText="1"/>
    </xf>
    <xf numFmtId="0" fontId="5" fillId="4" borderId="13" xfId="0" applyFont="1" applyFill="1" applyBorder="1" applyAlignment="1">
      <alignment horizontal="left" vertical="center" wrapText="1"/>
    </xf>
    <xf numFmtId="0" fontId="5" fillId="4" borderId="24" xfId="0" applyFont="1" applyFill="1" applyBorder="1" applyAlignment="1">
      <alignment horizontal="left" vertical="center" wrapText="1"/>
    </xf>
    <xf numFmtId="0" fontId="5" fillId="4" borderId="25" xfId="0" applyFont="1" applyFill="1" applyBorder="1" applyAlignment="1">
      <alignment horizontal="left" vertical="center" wrapText="1"/>
    </xf>
    <xf numFmtId="0" fontId="5" fillId="2" borderId="12" xfId="2" applyFont="1" applyFill="1" applyBorder="1" applyAlignment="1">
      <alignment horizontal="right" vertical="center"/>
    </xf>
    <xf numFmtId="0" fontId="20" fillId="0" borderId="13" xfId="0" applyFont="1" applyBorder="1" applyAlignment="1">
      <alignment horizontal="left" vertical="center" wrapText="1"/>
    </xf>
    <xf numFmtId="0" fontId="20" fillId="0" borderId="24" xfId="0" applyFont="1" applyBorder="1" applyAlignment="1">
      <alignment horizontal="left" vertical="center" wrapText="1"/>
    </xf>
    <xf numFmtId="0" fontId="20" fillId="0" borderId="25" xfId="0" applyFont="1" applyBorder="1" applyAlignment="1">
      <alignment horizontal="left" vertical="center" wrapText="1"/>
    </xf>
    <xf numFmtId="0" fontId="12" fillId="4" borderId="13" xfId="0" applyFont="1" applyFill="1" applyBorder="1" applyAlignment="1">
      <alignment horizontal="left" vertical="center" wrapText="1"/>
    </xf>
    <xf numFmtId="0" fontId="12" fillId="4" borderId="24" xfId="0" applyFont="1" applyFill="1" applyBorder="1" applyAlignment="1">
      <alignment horizontal="left" vertical="center" wrapText="1"/>
    </xf>
    <xf numFmtId="0" fontId="12" fillId="4" borderId="25" xfId="0" applyFont="1" applyFill="1" applyBorder="1" applyAlignment="1">
      <alignment horizontal="left" vertical="center" wrapText="1"/>
    </xf>
    <xf numFmtId="0" fontId="5" fillId="4" borderId="26" xfId="0" applyFont="1" applyFill="1" applyBorder="1" applyAlignment="1">
      <alignment horizontal="left" vertical="center" wrapText="1"/>
    </xf>
    <xf numFmtId="0" fontId="12" fillId="2" borderId="20" xfId="2" applyFont="1" applyFill="1" applyBorder="1" applyAlignment="1">
      <alignment horizontal="right" vertical="center"/>
    </xf>
    <xf numFmtId="0" fontId="12" fillId="2" borderId="12" xfId="2" applyFont="1" applyFill="1" applyBorder="1" applyAlignment="1">
      <alignment horizontal="right" vertical="center"/>
    </xf>
    <xf numFmtId="0" fontId="5" fillId="2" borderId="29" xfId="2" applyFont="1" applyFill="1" applyBorder="1" applyAlignment="1">
      <alignment horizontal="right" vertical="center"/>
    </xf>
    <xf numFmtId="0" fontId="5" fillId="2" borderId="28" xfId="2" applyFont="1" applyFill="1" applyBorder="1" applyAlignment="1">
      <alignment horizontal="right" vertical="center"/>
    </xf>
    <xf numFmtId="0" fontId="5" fillId="2" borderId="30" xfId="2" applyFont="1" applyFill="1" applyBorder="1" applyAlignment="1">
      <alignment horizontal="right" vertical="center"/>
    </xf>
    <xf numFmtId="3" fontId="18" fillId="0" borderId="13" xfId="0" applyNumberFormat="1" applyFont="1" applyBorder="1" applyAlignment="1">
      <alignment horizontal="left" vertical="center" wrapText="1"/>
    </xf>
    <xf numFmtId="3" fontId="18" fillId="0" borderId="24" xfId="0" applyNumberFormat="1" applyFont="1" applyBorder="1" applyAlignment="1">
      <alignment horizontal="left" vertical="center" wrapText="1"/>
    </xf>
    <xf numFmtId="3" fontId="18" fillId="0" borderId="25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44" fontId="6" fillId="2" borderId="2" xfId="0" applyNumberFormat="1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/>
    </xf>
    <xf numFmtId="0" fontId="4" fillId="0" borderId="0" xfId="0" applyFont="1" applyAlignment="1">
      <alignment horizontal="center"/>
    </xf>
    <xf numFmtId="3" fontId="6" fillId="2" borderId="2" xfId="0" applyNumberFormat="1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vertical="center" wrapText="1"/>
    </xf>
    <xf numFmtId="0" fontId="5" fillId="4" borderId="24" xfId="0" applyFont="1" applyFill="1" applyBorder="1" applyAlignment="1">
      <alignment vertical="center" wrapText="1"/>
    </xf>
    <xf numFmtId="0" fontId="5" fillId="4" borderId="25" xfId="0" applyFont="1" applyFill="1" applyBorder="1" applyAlignment="1">
      <alignment vertical="center" wrapText="1"/>
    </xf>
    <xf numFmtId="0" fontId="5" fillId="2" borderId="1" xfId="2" applyFont="1" applyFill="1" applyBorder="1" applyAlignment="1">
      <alignment horizontal="right" vertical="center"/>
    </xf>
    <xf numFmtId="0" fontId="11" fillId="2" borderId="12" xfId="2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 wrapText="1"/>
    </xf>
    <xf numFmtId="0" fontId="11" fillId="4" borderId="24" xfId="0" applyFont="1" applyFill="1" applyBorder="1" applyAlignment="1">
      <alignment horizontal="left" vertical="center" wrapText="1"/>
    </xf>
    <xf numFmtId="0" fontId="11" fillId="4" borderId="25" xfId="0" applyFont="1" applyFill="1" applyBorder="1" applyAlignment="1">
      <alignment horizontal="left" vertical="center" wrapText="1"/>
    </xf>
  </cellXfs>
  <cellStyles count="4">
    <cellStyle name="Excel Built-in Normal" xfId="3" xr:uid="{17D1C081-C963-4B97-A751-A1FFE6BE2791}"/>
    <cellStyle name="Normalny" xfId="0" builtinId="0"/>
    <cellStyle name="TableStyleLight1" xfId="2" xr:uid="{00000000-000B-0000-0000-000036000000}"/>
    <cellStyle name="Walutowy" xfId="1" builtinId="4"/>
  </cellStyles>
  <dxfs count="357"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  <dxf>
      <font>
        <sz val="11"/>
        <color rgb="FF9C0006"/>
        <name val="Calibri"/>
        <family val="2"/>
        <charset val="1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9C0006"/>
      <rgbColor rgb="FF006600"/>
      <rgbColor rgb="FF000080"/>
      <rgbColor rgb="FF996600"/>
      <rgbColor rgb="FF800080"/>
      <rgbColor rgb="FF008080"/>
      <rgbColor rgb="FFBFBFBF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D0CECE"/>
      <rgbColor rgb="FF000080"/>
      <rgbColor rgb="FFFF00FF"/>
      <rgbColor rgb="FFFFFF00"/>
      <rgbColor rgb="FF00FFFF"/>
      <rgbColor rgb="FF800080"/>
      <rgbColor rgb="FFCC0000"/>
      <rgbColor rgb="FF008080"/>
      <rgbColor rgb="FF0000FF"/>
      <rgbColor rgb="FF00CCFF"/>
      <rgbColor rgb="FFD9D9D9"/>
      <rgbColor rgb="FFCCFFCC"/>
      <rgbColor rgb="FFFFFF99"/>
      <rgbColor rgb="FF99CCFF"/>
      <rgbColor rgb="FFFFC7CE"/>
      <rgbColor rgb="FFCC99FF"/>
      <rgbColor rgb="FFFFCCCC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762000</xdr:colOff>
      <xdr:row>27</xdr:row>
      <xdr:rowOff>371475</xdr:rowOff>
    </xdr:to>
    <xdr:sp macro="" textlink="">
      <xdr:nvSpPr>
        <xdr:cNvPr id="1030" name="shapetype_202" hidden="1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762000</xdr:colOff>
      <xdr:row>27</xdr:row>
      <xdr:rowOff>371475</xdr:rowOff>
    </xdr:to>
    <xdr:sp macro="" textlink="">
      <xdr:nvSpPr>
        <xdr:cNvPr id="1028" name="shapetype_202" hidden="1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762000</xdr:colOff>
      <xdr:row>27</xdr:row>
      <xdr:rowOff>371475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55"/>
  <sheetViews>
    <sheetView tabSelected="1" topLeftCell="G1" zoomScale="115" zoomScaleNormal="115" zoomScaleSheetLayoutView="75" workbookViewId="0">
      <selection activeCell="J7" sqref="J7"/>
    </sheetView>
  </sheetViews>
  <sheetFormatPr defaultRowHeight="14.4" x14ac:dyDescent="0.3"/>
  <cols>
    <col min="1" max="1" width="4.33203125"/>
    <col min="2" max="2" width="6" customWidth="1"/>
    <col min="3" max="3" width="12" bestFit="1" customWidth="1"/>
    <col min="4" max="4" width="107.6640625" style="181"/>
    <col min="5" max="6" width="14.109375"/>
    <col min="7" max="7" width="8.88671875" style="2" customWidth="1"/>
    <col min="8" max="8" width="9.5546875" style="3"/>
    <col min="9" max="9" width="4.44140625"/>
    <col min="10" max="10" width="12.109375" style="118" bestFit="1" customWidth="1"/>
    <col min="11" max="11" width="7.88671875" bestFit="1" customWidth="1"/>
    <col min="12" max="12" width="10.5546875" style="118" bestFit="1" customWidth="1"/>
    <col min="13" max="13" width="12.109375" style="118" bestFit="1" customWidth="1"/>
    <col min="14" max="14" width="16.44140625" style="118" bestFit="1" customWidth="1"/>
    <col min="15" max="15" width="14.88671875" style="118" bestFit="1" customWidth="1"/>
    <col min="16" max="16" width="16.44140625" style="118" bestFit="1" customWidth="1"/>
    <col min="17" max="17" width="12.33203125" style="4"/>
    <col min="18" max="18" width="18.33203125" style="118"/>
    <col min="19" max="19" width="18.5546875" style="118"/>
    <col min="20" max="20" width="18.44140625" style="118"/>
    <col min="21" max="21" width="18.33203125" style="118"/>
    <col min="22" max="22" width="10.33203125" style="1" bestFit="1" customWidth="1"/>
    <col min="23" max="23" width="15.109375"/>
    <col min="24" max="1021" width="8.6640625"/>
  </cols>
  <sheetData>
    <row r="1" spans="1:23" ht="15" thickBot="1" x14ac:dyDescent="0.35">
      <c r="A1" s="253" t="s">
        <v>250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</row>
    <row r="2" spans="1:23" ht="15" thickBot="1" x14ac:dyDescent="0.35">
      <c r="A2" s="250" t="s">
        <v>249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2"/>
    </row>
    <row r="3" spans="1:23" ht="58.5" customHeight="1" thickBot="1" x14ac:dyDescent="0.35">
      <c r="A3" s="238" t="s">
        <v>0</v>
      </c>
      <c r="B3" s="239" t="s">
        <v>1</v>
      </c>
      <c r="C3" s="239" t="s">
        <v>2</v>
      </c>
      <c r="D3" s="241" t="s">
        <v>3</v>
      </c>
      <c r="E3" s="242" t="s">
        <v>4</v>
      </c>
      <c r="F3" s="242" t="s">
        <v>256</v>
      </c>
      <c r="G3" s="243" t="s">
        <v>252</v>
      </c>
      <c r="H3" s="245" t="s">
        <v>251</v>
      </c>
      <c r="I3" s="239" t="s">
        <v>5</v>
      </c>
      <c r="J3" s="249" t="s">
        <v>6</v>
      </c>
      <c r="K3" s="255" t="s">
        <v>7</v>
      </c>
      <c r="L3" s="249" t="s">
        <v>8</v>
      </c>
      <c r="M3" s="249" t="s">
        <v>9</v>
      </c>
      <c r="N3" s="249" t="s">
        <v>10</v>
      </c>
      <c r="O3" s="249" t="s">
        <v>11</v>
      </c>
      <c r="P3" s="249" t="s">
        <v>12</v>
      </c>
      <c r="Q3" s="246" t="s">
        <v>13</v>
      </c>
      <c r="R3" s="247"/>
      <c r="S3" s="247"/>
      <c r="T3" s="247"/>
      <c r="U3" s="247"/>
      <c r="V3" s="248" t="s">
        <v>222</v>
      </c>
    </row>
    <row r="4" spans="1:23" ht="79.5" customHeight="1" x14ac:dyDescent="0.3">
      <c r="A4" s="238"/>
      <c r="B4" s="240"/>
      <c r="C4" s="240"/>
      <c r="D4" s="241"/>
      <c r="E4" s="242"/>
      <c r="F4" s="242"/>
      <c r="G4" s="244"/>
      <c r="H4" s="245"/>
      <c r="I4" s="239"/>
      <c r="J4" s="249"/>
      <c r="K4" s="255"/>
      <c r="L4" s="249"/>
      <c r="M4" s="249"/>
      <c r="N4" s="249"/>
      <c r="O4" s="249"/>
      <c r="P4" s="249"/>
      <c r="Q4" s="5" t="s">
        <v>14</v>
      </c>
      <c r="R4" s="132" t="s">
        <v>15</v>
      </c>
      <c r="S4" s="132" t="s">
        <v>16</v>
      </c>
      <c r="T4" s="132" t="s">
        <v>17</v>
      </c>
      <c r="U4" s="134" t="s">
        <v>18</v>
      </c>
      <c r="V4" s="244"/>
    </row>
    <row r="5" spans="1:23" s="8" customFormat="1" ht="15" thickBot="1" x14ac:dyDescent="0.35">
      <c r="A5" s="6">
        <v>1</v>
      </c>
      <c r="B5" s="6">
        <v>2</v>
      </c>
      <c r="C5" s="182">
        <v>3</v>
      </c>
      <c r="D5" s="149" t="s">
        <v>20</v>
      </c>
      <c r="E5" s="7" t="s">
        <v>21</v>
      </c>
      <c r="F5" s="7" t="s">
        <v>22</v>
      </c>
      <c r="G5" s="7" t="s">
        <v>253</v>
      </c>
      <c r="H5" s="7" t="s">
        <v>254</v>
      </c>
      <c r="I5" s="7" t="s">
        <v>255</v>
      </c>
      <c r="J5" s="7" t="s">
        <v>23</v>
      </c>
      <c r="K5" s="7" t="s">
        <v>24</v>
      </c>
      <c r="L5" s="7" t="s">
        <v>25</v>
      </c>
      <c r="M5" s="7" t="s">
        <v>26</v>
      </c>
      <c r="N5" s="7" t="s">
        <v>27</v>
      </c>
      <c r="O5" s="7" t="s">
        <v>28</v>
      </c>
      <c r="P5" s="7" t="s">
        <v>29</v>
      </c>
      <c r="Q5" s="7" t="s">
        <v>30</v>
      </c>
      <c r="R5" s="7" t="s">
        <v>31</v>
      </c>
      <c r="S5" s="7" t="s">
        <v>32</v>
      </c>
      <c r="T5" s="7" t="s">
        <v>33</v>
      </c>
      <c r="U5" s="7" t="s">
        <v>34</v>
      </c>
      <c r="V5" s="7" t="s">
        <v>35</v>
      </c>
    </row>
    <row r="6" spans="1:23" ht="14.25" customHeight="1" thickBot="1" x14ac:dyDescent="0.35">
      <c r="A6" s="256" t="s">
        <v>36</v>
      </c>
      <c r="B6" s="257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8"/>
    </row>
    <row r="7" spans="1:23" ht="32.25" customHeight="1" x14ac:dyDescent="0.3">
      <c r="A7" s="9">
        <v>1</v>
      </c>
      <c r="B7" s="9">
        <v>416</v>
      </c>
      <c r="C7" s="63" t="s">
        <v>37</v>
      </c>
      <c r="D7" s="150" t="s">
        <v>38</v>
      </c>
      <c r="E7" s="11"/>
      <c r="F7" s="11"/>
      <c r="G7" s="185">
        <v>5</v>
      </c>
      <c r="H7" s="14">
        <f>G7*2</f>
        <v>10</v>
      </c>
      <c r="I7" s="15" t="s">
        <v>39</v>
      </c>
      <c r="J7" s="102"/>
      <c r="K7" s="16">
        <v>0.08</v>
      </c>
      <c r="L7" s="119">
        <f t="shared" ref="L7:L12" si="0">J7*K7</f>
        <v>0</v>
      </c>
      <c r="M7" s="119">
        <f t="shared" ref="M7:M12" si="1">J7+L7</f>
        <v>0</v>
      </c>
      <c r="N7" s="119">
        <f t="shared" ref="N7:N12" si="2">H7*J7</f>
        <v>0</v>
      </c>
      <c r="O7" s="119">
        <f t="shared" ref="O7:O12" si="3">N7*0.08</f>
        <v>0</v>
      </c>
      <c r="P7" s="119">
        <f t="shared" ref="P7:P12" si="4">N7+O7</f>
        <v>0</v>
      </c>
      <c r="Q7" s="17">
        <f t="shared" ref="Q7:Q12" si="5">ROUNDDOWN(H7*0.6,0)</f>
        <v>6</v>
      </c>
      <c r="R7" s="119">
        <f t="shared" ref="R7:R12" si="6">Q7*J7</f>
        <v>0</v>
      </c>
      <c r="S7" s="119">
        <f t="shared" ref="S7:S12" si="7">Q7*M7</f>
        <v>0</v>
      </c>
      <c r="T7" s="119">
        <f t="shared" ref="T7:T12" si="8">N7+R7</f>
        <v>0</v>
      </c>
      <c r="U7" s="135">
        <f t="shared" ref="U7:U12" si="9">P7+S7</f>
        <v>0</v>
      </c>
      <c r="V7" s="196" t="s">
        <v>229</v>
      </c>
    </row>
    <row r="8" spans="1:23" ht="36.75" customHeight="1" x14ac:dyDescent="0.3">
      <c r="A8" s="18">
        <v>2</v>
      </c>
      <c r="B8" s="18">
        <v>416</v>
      </c>
      <c r="C8" s="10" t="s">
        <v>40</v>
      </c>
      <c r="D8" s="151" t="s">
        <v>215</v>
      </c>
      <c r="E8" s="19"/>
      <c r="F8" s="19"/>
      <c r="G8" s="13">
        <v>7668</v>
      </c>
      <c r="H8" s="14">
        <f>G8*2</f>
        <v>15336</v>
      </c>
      <c r="I8" s="21" t="s">
        <v>39</v>
      </c>
      <c r="J8" s="103"/>
      <c r="K8" s="22">
        <v>0.08</v>
      </c>
      <c r="L8" s="113">
        <f t="shared" si="0"/>
        <v>0</v>
      </c>
      <c r="M8" s="113">
        <f t="shared" si="1"/>
        <v>0</v>
      </c>
      <c r="N8" s="113">
        <f t="shared" si="2"/>
        <v>0</v>
      </c>
      <c r="O8" s="113">
        <f t="shared" si="3"/>
        <v>0</v>
      </c>
      <c r="P8" s="113">
        <f t="shared" si="4"/>
        <v>0</v>
      </c>
      <c r="Q8" s="17">
        <f t="shared" si="5"/>
        <v>9201</v>
      </c>
      <c r="R8" s="113">
        <f t="shared" si="6"/>
        <v>0</v>
      </c>
      <c r="S8" s="113">
        <f t="shared" si="7"/>
        <v>0</v>
      </c>
      <c r="T8" s="113">
        <f t="shared" si="8"/>
        <v>0</v>
      </c>
      <c r="U8" s="136">
        <f t="shared" si="9"/>
        <v>0</v>
      </c>
      <c r="V8" s="196" t="s">
        <v>229</v>
      </c>
    </row>
    <row r="9" spans="1:23" ht="26.4" x14ac:dyDescent="0.3">
      <c r="A9" s="18">
        <v>3</v>
      </c>
      <c r="B9" s="18">
        <v>416</v>
      </c>
      <c r="C9" s="10" t="s">
        <v>41</v>
      </c>
      <c r="D9" s="152" t="s">
        <v>216</v>
      </c>
      <c r="E9" s="23"/>
      <c r="F9" s="23"/>
      <c r="G9" s="13">
        <v>1304</v>
      </c>
      <c r="H9" s="147">
        <v>1360</v>
      </c>
      <c r="I9" s="20" t="s">
        <v>39</v>
      </c>
      <c r="J9" s="103"/>
      <c r="K9" s="22">
        <v>0.08</v>
      </c>
      <c r="L9" s="113">
        <f t="shared" si="0"/>
        <v>0</v>
      </c>
      <c r="M9" s="113">
        <f t="shared" si="1"/>
        <v>0</v>
      </c>
      <c r="N9" s="113">
        <f t="shared" si="2"/>
        <v>0</v>
      </c>
      <c r="O9" s="113">
        <f t="shared" si="3"/>
        <v>0</v>
      </c>
      <c r="P9" s="113">
        <f t="shared" si="4"/>
        <v>0</v>
      </c>
      <c r="Q9" s="17">
        <f t="shared" si="5"/>
        <v>816</v>
      </c>
      <c r="R9" s="113">
        <f t="shared" si="6"/>
        <v>0</v>
      </c>
      <c r="S9" s="113">
        <f t="shared" si="7"/>
        <v>0</v>
      </c>
      <c r="T9" s="113">
        <f t="shared" si="8"/>
        <v>0</v>
      </c>
      <c r="U9" s="136">
        <f t="shared" si="9"/>
        <v>0</v>
      </c>
      <c r="V9" s="196" t="s">
        <v>229</v>
      </c>
    </row>
    <row r="10" spans="1:23" x14ac:dyDescent="0.3">
      <c r="A10" s="18">
        <v>4</v>
      </c>
      <c r="B10" s="18">
        <v>416</v>
      </c>
      <c r="C10" s="10" t="s">
        <v>42</v>
      </c>
      <c r="D10" s="153" t="s">
        <v>43</v>
      </c>
      <c r="E10" s="24"/>
      <c r="F10" s="24"/>
      <c r="G10" s="13">
        <v>7</v>
      </c>
      <c r="H10" s="14">
        <f>G10*2</f>
        <v>14</v>
      </c>
      <c r="I10" s="21" t="s">
        <v>39</v>
      </c>
      <c r="J10" s="104"/>
      <c r="K10" s="25">
        <v>0.08</v>
      </c>
      <c r="L10" s="120">
        <f t="shared" si="0"/>
        <v>0</v>
      </c>
      <c r="M10" s="120">
        <f t="shared" si="1"/>
        <v>0</v>
      </c>
      <c r="N10" s="120">
        <f t="shared" si="2"/>
        <v>0</v>
      </c>
      <c r="O10" s="120">
        <f t="shared" si="3"/>
        <v>0</v>
      </c>
      <c r="P10" s="120">
        <f t="shared" si="4"/>
        <v>0</v>
      </c>
      <c r="Q10" s="17">
        <f t="shared" si="5"/>
        <v>8</v>
      </c>
      <c r="R10" s="113">
        <f t="shared" si="6"/>
        <v>0</v>
      </c>
      <c r="S10" s="113">
        <f t="shared" si="7"/>
        <v>0</v>
      </c>
      <c r="T10" s="113">
        <f t="shared" si="8"/>
        <v>0</v>
      </c>
      <c r="U10" s="136">
        <f t="shared" si="9"/>
        <v>0</v>
      </c>
      <c r="V10" s="196" t="s">
        <v>229</v>
      </c>
    </row>
    <row r="11" spans="1:23" x14ac:dyDescent="0.3">
      <c r="A11" s="18">
        <v>5</v>
      </c>
      <c r="B11" s="18">
        <v>416</v>
      </c>
      <c r="C11" s="10" t="s">
        <v>44</v>
      </c>
      <c r="D11" s="153" t="s">
        <v>45</v>
      </c>
      <c r="E11" s="24"/>
      <c r="F11" s="24"/>
      <c r="G11" s="13">
        <v>116</v>
      </c>
      <c r="H11" s="14">
        <f>G11*2</f>
        <v>232</v>
      </c>
      <c r="I11" s="21" t="s">
        <v>39</v>
      </c>
      <c r="J11" s="104"/>
      <c r="K11" s="22">
        <v>0.08</v>
      </c>
      <c r="L11" s="113">
        <f t="shared" si="0"/>
        <v>0</v>
      </c>
      <c r="M11" s="113">
        <f t="shared" si="1"/>
        <v>0</v>
      </c>
      <c r="N11" s="113">
        <f t="shared" si="2"/>
        <v>0</v>
      </c>
      <c r="O11" s="113">
        <f t="shared" si="3"/>
        <v>0</v>
      </c>
      <c r="P11" s="113">
        <f t="shared" si="4"/>
        <v>0</v>
      </c>
      <c r="Q11" s="17">
        <f t="shared" si="5"/>
        <v>139</v>
      </c>
      <c r="R11" s="113">
        <f t="shared" si="6"/>
        <v>0</v>
      </c>
      <c r="S11" s="113">
        <f t="shared" si="7"/>
        <v>0</v>
      </c>
      <c r="T11" s="113">
        <f t="shared" si="8"/>
        <v>0</v>
      </c>
      <c r="U11" s="136">
        <f t="shared" si="9"/>
        <v>0</v>
      </c>
      <c r="V11" s="196" t="s">
        <v>229</v>
      </c>
      <c r="W11" s="195"/>
    </row>
    <row r="12" spans="1:23" ht="15" thickBot="1" x14ac:dyDescent="0.35">
      <c r="A12" s="26">
        <v>6</v>
      </c>
      <c r="B12" s="18">
        <v>416</v>
      </c>
      <c r="C12" s="27" t="s">
        <v>46</v>
      </c>
      <c r="D12" s="154" t="s">
        <v>47</v>
      </c>
      <c r="E12" s="28"/>
      <c r="F12" s="28"/>
      <c r="G12" s="30">
        <v>11</v>
      </c>
      <c r="H12" s="14">
        <f>G12*2</f>
        <v>22</v>
      </c>
      <c r="I12" s="31" t="s">
        <v>39</v>
      </c>
      <c r="J12" s="105"/>
      <c r="K12" s="32">
        <v>0.08</v>
      </c>
      <c r="L12" s="121">
        <f t="shared" si="0"/>
        <v>0</v>
      </c>
      <c r="M12" s="121">
        <f t="shared" si="1"/>
        <v>0</v>
      </c>
      <c r="N12" s="121">
        <f t="shared" si="2"/>
        <v>0</v>
      </c>
      <c r="O12" s="121">
        <f t="shared" si="3"/>
        <v>0</v>
      </c>
      <c r="P12" s="121">
        <f t="shared" si="4"/>
        <v>0</v>
      </c>
      <c r="Q12" s="17">
        <f t="shared" si="5"/>
        <v>13</v>
      </c>
      <c r="R12" s="113">
        <f t="shared" si="6"/>
        <v>0</v>
      </c>
      <c r="S12" s="113">
        <f t="shared" si="7"/>
        <v>0</v>
      </c>
      <c r="T12" s="113">
        <f t="shared" si="8"/>
        <v>0</v>
      </c>
      <c r="U12" s="136">
        <f t="shared" si="9"/>
        <v>0</v>
      </c>
      <c r="V12" s="196" t="s">
        <v>229</v>
      </c>
    </row>
    <row r="13" spans="1:23" ht="15" thickBot="1" x14ac:dyDescent="0.35">
      <c r="A13" s="222" t="s">
        <v>48</v>
      </c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129">
        <f>N7+N8+N9+N10+N11+N12</f>
        <v>0</v>
      </c>
      <c r="O13" s="129">
        <f>O7+O8+O9+O10+O11+O12</f>
        <v>0</v>
      </c>
      <c r="P13" s="129">
        <f>P7+P8+P9+P10+P11+P12</f>
        <v>0</v>
      </c>
      <c r="Q13" s="186" t="s">
        <v>19</v>
      </c>
      <c r="R13" s="129">
        <f>R7+R8+R9+R10+R11+R12</f>
        <v>0</v>
      </c>
      <c r="S13" s="129">
        <f>S7+S8+S9+S10+S11+S12</f>
        <v>0</v>
      </c>
      <c r="T13" s="129">
        <f>T7+T8+T9+T10+T11+T12</f>
        <v>0</v>
      </c>
      <c r="U13" s="187">
        <f>U7+U8+U9+U10+U11+U12</f>
        <v>0</v>
      </c>
      <c r="V13" s="199" t="s">
        <v>19</v>
      </c>
    </row>
    <row r="14" spans="1:23" ht="15.75" customHeight="1" thickBot="1" x14ac:dyDescent="0.35">
      <c r="A14" s="219" t="s">
        <v>49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1"/>
    </row>
    <row r="15" spans="1:23" ht="36.75" customHeight="1" x14ac:dyDescent="0.3">
      <c r="A15" s="9">
        <v>1</v>
      </c>
      <c r="B15" s="9">
        <v>416</v>
      </c>
      <c r="C15" s="63" t="s">
        <v>50</v>
      </c>
      <c r="D15" s="155" t="s">
        <v>51</v>
      </c>
      <c r="E15" s="11"/>
      <c r="F15" s="11"/>
      <c r="G15" s="12">
        <v>30</v>
      </c>
      <c r="H15" s="14">
        <f t="shared" ref="H15:H22" si="10">G15*2</f>
        <v>60</v>
      </c>
      <c r="I15" s="15" t="s">
        <v>39</v>
      </c>
      <c r="J15" s="106"/>
      <c r="K15" s="16">
        <v>0.08</v>
      </c>
      <c r="L15" s="119">
        <f t="shared" ref="L15:L22" si="11">J15*K15</f>
        <v>0</v>
      </c>
      <c r="M15" s="119">
        <f t="shared" ref="M15:M22" si="12">J15+L15</f>
        <v>0</v>
      </c>
      <c r="N15" s="112">
        <f t="shared" ref="N15:N22" si="13">H15*J15</f>
        <v>0</v>
      </c>
      <c r="O15" s="119">
        <f t="shared" ref="O15:O22" si="14">N15*0.08</f>
        <v>0</v>
      </c>
      <c r="P15" s="119">
        <f t="shared" ref="P15:P22" si="15">N15+O15</f>
        <v>0</v>
      </c>
      <c r="Q15" s="17">
        <f t="shared" ref="Q15:Q22" si="16">ROUNDDOWN(H15*0.6,0)</f>
        <v>36</v>
      </c>
      <c r="R15" s="119">
        <f t="shared" ref="R15:R22" si="17">Q15*J15</f>
        <v>0</v>
      </c>
      <c r="S15" s="119">
        <f t="shared" ref="S15:S22" si="18">Q15*M15</f>
        <v>0</v>
      </c>
      <c r="T15" s="122">
        <f t="shared" ref="T15:T22" si="19">N15+R15</f>
        <v>0</v>
      </c>
      <c r="U15" s="137">
        <f t="shared" ref="U15:U22" si="20">P15+S15</f>
        <v>0</v>
      </c>
      <c r="V15" s="196" t="s">
        <v>242</v>
      </c>
    </row>
    <row r="16" spans="1:23" ht="53.25" customHeight="1" x14ac:dyDescent="0.3">
      <c r="A16" s="18">
        <v>2</v>
      </c>
      <c r="B16" s="18">
        <v>416</v>
      </c>
      <c r="C16" s="10" t="s">
        <v>52</v>
      </c>
      <c r="D16" s="153" t="s">
        <v>53</v>
      </c>
      <c r="E16" s="24"/>
      <c r="F16" s="24"/>
      <c r="G16" s="12">
        <v>46</v>
      </c>
      <c r="H16" s="14">
        <f t="shared" si="10"/>
        <v>92</v>
      </c>
      <c r="I16" s="21" t="s">
        <v>39</v>
      </c>
      <c r="J16" s="104"/>
      <c r="K16" s="22">
        <v>0.08</v>
      </c>
      <c r="L16" s="113">
        <f t="shared" si="11"/>
        <v>0</v>
      </c>
      <c r="M16" s="113">
        <f t="shared" si="12"/>
        <v>0</v>
      </c>
      <c r="N16" s="113">
        <f t="shared" si="13"/>
        <v>0</v>
      </c>
      <c r="O16" s="113">
        <f t="shared" si="14"/>
        <v>0</v>
      </c>
      <c r="P16" s="113">
        <f t="shared" si="15"/>
        <v>0</v>
      </c>
      <c r="Q16" s="17">
        <f t="shared" si="16"/>
        <v>55</v>
      </c>
      <c r="R16" s="113">
        <f t="shared" si="17"/>
        <v>0</v>
      </c>
      <c r="S16" s="113">
        <f t="shared" si="18"/>
        <v>0</v>
      </c>
      <c r="T16" s="120">
        <f t="shared" si="19"/>
        <v>0</v>
      </c>
      <c r="U16" s="138">
        <f t="shared" si="20"/>
        <v>0</v>
      </c>
      <c r="V16" s="196" t="s">
        <v>242</v>
      </c>
    </row>
    <row r="17" spans="1:22" ht="32.25" customHeight="1" x14ac:dyDescent="0.3">
      <c r="A17" s="18">
        <v>3</v>
      </c>
      <c r="B17" s="18">
        <v>416</v>
      </c>
      <c r="C17" s="10" t="s">
        <v>54</v>
      </c>
      <c r="D17" s="156" t="s">
        <v>55</v>
      </c>
      <c r="E17" s="24"/>
      <c r="F17" s="24"/>
      <c r="G17" s="12">
        <v>20</v>
      </c>
      <c r="H17" s="14">
        <f t="shared" si="10"/>
        <v>40</v>
      </c>
      <c r="I17" s="21" t="s">
        <v>39</v>
      </c>
      <c r="J17" s="104"/>
      <c r="K17" s="22">
        <v>0.08</v>
      </c>
      <c r="L17" s="113">
        <f t="shared" si="11"/>
        <v>0</v>
      </c>
      <c r="M17" s="113">
        <f t="shared" si="12"/>
        <v>0</v>
      </c>
      <c r="N17" s="113">
        <f t="shared" si="13"/>
        <v>0</v>
      </c>
      <c r="O17" s="113">
        <f t="shared" si="14"/>
        <v>0</v>
      </c>
      <c r="P17" s="113">
        <f t="shared" si="15"/>
        <v>0</v>
      </c>
      <c r="Q17" s="17">
        <f t="shared" si="16"/>
        <v>24</v>
      </c>
      <c r="R17" s="113">
        <f t="shared" si="17"/>
        <v>0</v>
      </c>
      <c r="S17" s="113">
        <f t="shared" si="18"/>
        <v>0</v>
      </c>
      <c r="T17" s="120">
        <f t="shared" si="19"/>
        <v>0</v>
      </c>
      <c r="U17" s="138">
        <f t="shared" si="20"/>
        <v>0</v>
      </c>
      <c r="V17" s="196" t="s">
        <v>242</v>
      </c>
    </row>
    <row r="18" spans="1:22" ht="30" customHeight="1" x14ac:dyDescent="0.3">
      <c r="A18" s="18">
        <v>4</v>
      </c>
      <c r="B18" s="18">
        <v>416</v>
      </c>
      <c r="C18" s="10" t="s">
        <v>56</v>
      </c>
      <c r="D18" s="156" t="s">
        <v>57</v>
      </c>
      <c r="E18" s="24"/>
      <c r="F18" s="24"/>
      <c r="G18" s="12">
        <v>20</v>
      </c>
      <c r="H18" s="14">
        <f t="shared" si="10"/>
        <v>40</v>
      </c>
      <c r="I18" s="21" t="s">
        <v>39</v>
      </c>
      <c r="J18" s="104"/>
      <c r="K18" s="22">
        <v>0.08</v>
      </c>
      <c r="L18" s="113">
        <f t="shared" si="11"/>
        <v>0</v>
      </c>
      <c r="M18" s="113">
        <f t="shared" si="12"/>
        <v>0</v>
      </c>
      <c r="N18" s="113">
        <f t="shared" si="13"/>
        <v>0</v>
      </c>
      <c r="O18" s="113">
        <f t="shared" si="14"/>
        <v>0</v>
      </c>
      <c r="P18" s="113">
        <f t="shared" si="15"/>
        <v>0</v>
      </c>
      <c r="Q18" s="17">
        <f t="shared" si="16"/>
        <v>24</v>
      </c>
      <c r="R18" s="113">
        <f t="shared" si="17"/>
        <v>0</v>
      </c>
      <c r="S18" s="113">
        <f t="shared" si="18"/>
        <v>0</v>
      </c>
      <c r="T18" s="120">
        <f t="shared" si="19"/>
        <v>0</v>
      </c>
      <c r="U18" s="138">
        <f t="shared" si="20"/>
        <v>0</v>
      </c>
      <c r="V18" s="196" t="s">
        <v>242</v>
      </c>
    </row>
    <row r="19" spans="1:22" ht="33" customHeight="1" x14ac:dyDescent="0.3">
      <c r="A19" s="18">
        <v>5</v>
      </c>
      <c r="B19" s="18">
        <v>416</v>
      </c>
      <c r="C19" s="10" t="s">
        <v>56</v>
      </c>
      <c r="D19" s="156" t="s">
        <v>58</v>
      </c>
      <c r="E19" s="24"/>
      <c r="F19" s="24"/>
      <c r="G19" s="12">
        <v>27</v>
      </c>
      <c r="H19" s="14">
        <f t="shared" si="10"/>
        <v>54</v>
      </c>
      <c r="I19" s="21" t="s">
        <v>39</v>
      </c>
      <c r="J19" s="104"/>
      <c r="K19" s="22">
        <v>0.08</v>
      </c>
      <c r="L19" s="113">
        <f t="shared" si="11"/>
        <v>0</v>
      </c>
      <c r="M19" s="113">
        <f t="shared" si="12"/>
        <v>0</v>
      </c>
      <c r="N19" s="113">
        <f t="shared" si="13"/>
        <v>0</v>
      </c>
      <c r="O19" s="113">
        <f t="shared" si="14"/>
        <v>0</v>
      </c>
      <c r="P19" s="113">
        <f t="shared" si="15"/>
        <v>0</v>
      </c>
      <c r="Q19" s="17">
        <f t="shared" si="16"/>
        <v>32</v>
      </c>
      <c r="R19" s="113">
        <f t="shared" si="17"/>
        <v>0</v>
      </c>
      <c r="S19" s="113">
        <f t="shared" si="18"/>
        <v>0</v>
      </c>
      <c r="T19" s="120">
        <f t="shared" si="19"/>
        <v>0</v>
      </c>
      <c r="U19" s="138">
        <f t="shared" si="20"/>
        <v>0</v>
      </c>
      <c r="V19" s="196" t="s">
        <v>242</v>
      </c>
    </row>
    <row r="20" spans="1:22" ht="45" customHeight="1" x14ac:dyDescent="0.3">
      <c r="A20" s="18">
        <v>6</v>
      </c>
      <c r="B20" s="18">
        <v>416</v>
      </c>
      <c r="C20" s="206" t="s">
        <v>232</v>
      </c>
      <c r="D20" s="156" t="s">
        <v>59</v>
      </c>
      <c r="E20" s="24"/>
      <c r="F20" s="24"/>
      <c r="G20" s="12">
        <v>390</v>
      </c>
      <c r="H20" s="14">
        <f t="shared" si="10"/>
        <v>780</v>
      </c>
      <c r="I20" s="20" t="s">
        <v>39</v>
      </c>
      <c r="J20" s="104"/>
      <c r="K20" s="22">
        <v>0.08</v>
      </c>
      <c r="L20" s="113">
        <f t="shared" si="11"/>
        <v>0</v>
      </c>
      <c r="M20" s="113">
        <f t="shared" si="12"/>
        <v>0</v>
      </c>
      <c r="N20" s="113">
        <f t="shared" si="13"/>
        <v>0</v>
      </c>
      <c r="O20" s="113">
        <f t="shared" si="14"/>
        <v>0</v>
      </c>
      <c r="P20" s="113">
        <f t="shared" si="15"/>
        <v>0</v>
      </c>
      <c r="Q20" s="17">
        <f t="shared" si="16"/>
        <v>468</v>
      </c>
      <c r="R20" s="113">
        <f t="shared" si="17"/>
        <v>0</v>
      </c>
      <c r="S20" s="113">
        <f t="shared" si="18"/>
        <v>0</v>
      </c>
      <c r="T20" s="120">
        <f t="shared" si="19"/>
        <v>0</v>
      </c>
      <c r="U20" s="138">
        <f t="shared" si="20"/>
        <v>0</v>
      </c>
      <c r="V20" s="196" t="s">
        <v>242</v>
      </c>
    </row>
    <row r="21" spans="1:22" ht="45" customHeight="1" x14ac:dyDescent="0.3">
      <c r="A21" s="26">
        <v>7</v>
      </c>
      <c r="B21" s="18">
        <v>416</v>
      </c>
      <c r="C21" s="27" t="s">
        <v>60</v>
      </c>
      <c r="D21" s="157" t="s">
        <v>61</v>
      </c>
      <c r="E21" s="34"/>
      <c r="F21" s="34"/>
      <c r="G21" s="35">
        <v>11</v>
      </c>
      <c r="H21" s="14">
        <f t="shared" si="10"/>
        <v>22</v>
      </c>
      <c r="I21" s="29" t="s">
        <v>39</v>
      </c>
      <c r="J21" s="105"/>
      <c r="K21" s="22">
        <v>0.08</v>
      </c>
      <c r="L21" s="113">
        <f t="shared" si="11"/>
        <v>0</v>
      </c>
      <c r="M21" s="113">
        <f t="shared" si="12"/>
        <v>0</v>
      </c>
      <c r="N21" s="121">
        <f t="shared" si="13"/>
        <v>0</v>
      </c>
      <c r="O21" s="121">
        <f t="shared" si="14"/>
        <v>0</v>
      </c>
      <c r="P21" s="121">
        <f t="shared" si="15"/>
        <v>0</v>
      </c>
      <c r="Q21" s="17">
        <f t="shared" si="16"/>
        <v>13</v>
      </c>
      <c r="R21" s="113">
        <f t="shared" si="17"/>
        <v>0</v>
      </c>
      <c r="S21" s="113">
        <f t="shared" si="18"/>
        <v>0</v>
      </c>
      <c r="T21" s="120">
        <f t="shared" si="19"/>
        <v>0</v>
      </c>
      <c r="U21" s="138">
        <f t="shared" si="20"/>
        <v>0</v>
      </c>
      <c r="V21" s="196" t="s">
        <v>242</v>
      </c>
    </row>
    <row r="22" spans="1:22" ht="45.75" customHeight="1" thickBot="1" x14ac:dyDescent="0.35">
      <c r="A22" s="26">
        <v>8</v>
      </c>
      <c r="B22" s="18">
        <v>416</v>
      </c>
      <c r="C22" s="10" t="s">
        <v>62</v>
      </c>
      <c r="D22" s="157" t="s">
        <v>63</v>
      </c>
      <c r="E22" s="34"/>
      <c r="F22" s="34"/>
      <c r="G22" s="29">
        <v>5</v>
      </c>
      <c r="H22" s="14">
        <f t="shared" si="10"/>
        <v>10</v>
      </c>
      <c r="I22" s="29" t="s">
        <v>39</v>
      </c>
      <c r="J22" s="105"/>
      <c r="K22" s="32">
        <v>0.08</v>
      </c>
      <c r="L22" s="121">
        <f t="shared" si="11"/>
        <v>0</v>
      </c>
      <c r="M22" s="121">
        <f t="shared" si="12"/>
        <v>0</v>
      </c>
      <c r="N22" s="121">
        <f t="shared" si="13"/>
        <v>0</v>
      </c>
      <c r="O22" s="121">
        <f t="shared" si="14"/>
        <v>0</v>
      </c>
      <c r="P22" s="121">
        <f t="shared" si="15"/>
        <v>0</v>
      </c>
      <c r="Q22" s="17">
        <f t="shared" si="16"/>
        <v>6</v>
      </c>
      <c r="R22" s="113">
        <f t="shared" si="17"/>
        <v>0</v>
      </c>
      <c r="S22" s="113">
        <f t="shared" si="18"/>
        <v>0</v>
      </c>
      <c r="T22" s="120">
        <f t="shared" si="19"/>
        <v>0</v>
      </c>
      <c r="U22" s="138">
        <f t="shared" si="20"/>
        <v>0</v>
      </c>
      <c r="V22" s="196" t="s">
        <v>242</v>
      </c>
    </row>
    <row r="23" spans="1:22" ht="15" thickBot="1" x14ac:dyDescent="0.35">
      <c r="A23" s="222" t="s">
        <v>48</v>
      </c>
      <c r="B23" s="222"/>
      <c r="C23" s="222"/>
      <c r="D23" s="222"/>
      <c r="E23" s="222"/>
      <c r="F23" s="222"/>
      <c r="G23" s="222"/>
      <c r="H23" s="222"/>
      <c r="I23" s="222"/>
      <c r="J23" s="222"/>
      <c r="K23" s="222"/>
      <c r="L23" s="222"/>
      <c r="M23" s="222"/>
      <c r="N23" s="129">
        <f>N15+N16+N17+N18+N19+N20+N21+N22</f>
        <v>0</v>
      </c>
      <c r="O23" s="129">
        <f>O15+O16+O17+O18+O19+O20+O21+O22</f>
        <v>0</v>
      </c>
      <c r="P23" s="129">
        <f>P15+P16+P17+P18+P19+P20+P21+P22</f>
        <v>0</v>
      </c>
      <c r="Q23" s="33" t="s">
        <v>19</v>
      </c>
      <c r="R23" s="129">
        <f>R15+R16+R17+R18+R19+R20+R21+R22</f>
        <v>0</v>
      </c>
      <c r="S23" s="129">
        <f>S15+S16+S17+S18+S19+S20+S21+S22</f>
        <v>0</v>
      </c>
      <c r="T23" s="129">
        <f>T15+T16+T17+T18+T19+T20+T21+T22</f>
        <v>0</v>
      </c>
      <c r="U23" s="139">
        <f>U15+U16+U17+U18+U19+U20+U21+U22</f>
        <v>0</v>
      </c>
      <c r="V23" s="199" t="s">
        <v>19</v>
      </c>
    </row>
    <row r="24" spans="1:22" ht="15.75" customHeight="1" thickBot="1" x14ac:dyDescent="0.35">
      <c r="A24" s="219" t="s">
        <v>64</v>
      </c>
      <c r="B24" s="220"/>
      <c r="C24" s="220"/>
      <c r="D24" s="220"/>
      <c r="E24" s="220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1"/>
    </row>
    <row r="25" spans="1:22" ht="34.35" customHeight="1" x14ac:dyDescent="0.3">
      <c r="A25" s="9">
        <v>1</v>
      </c>
      <c r="B25" s="9">
        <v>416</v>
      </c>
      <c r="C25" s="63" t="s">
        <v>65</v>
      </c>
      <c r="D25" s="158" t="s">
        <v>217</v>
      </c>
      <c r="E25" s="36"/>
      <c r="F25" s="36"/>
      <c r="G25" s="37">
        <v>5739</v>
      </c>
      <c r="H25" s="14">
        <f>G25*2</f>
        <v>11478</v>
      </c>
      <c r="I25" s="12" t="s">
        <v>39</v>
      </c>
      <c r="J25" s="106"/>
      <c r="K25" s="16">
        <v>0.08</v>
      </c>
      <c r="L25" s="119">
        <f>J25*K25</f>
        <v>0</v>
      </c>
      <c r="M25" s="119">
        <f>J25+L25</f>
        <v>0</v>
      </c>
      <c r="N25" s="119">
        <f>H25*J25</f>
        <v>0</v>
      </c>
      <c r="O25" s="119">
        <f>N25*0.08</f>
        <v>0</v>
      </c>
      <c r="P25" s="119">
        <f>N25+O25</f>
        <v>0</v>
      </c>
      <c r="Q25" s="17">
        <f>ROUNDDOWN(H25*0.6,0)</f>
        <v>6886</v>
      </c>
      <c r="R25" s="119">
        <f>Q25*J25</f>
        <v>0</v>
      </c>
      <c r="S25" s="119">
        <f>Q25*M25</f>
        <v>0</v>
      </c>
      <c r="T25" s="122">
        <f>N25+R25</f>
        <v>0</v>
      </c>
      <c r="U25" s="137">
        <f>P25+S25</f>
        <v>0</v>
      </c>
      <c r="V25" s="196" t="s">
        <v>229</v>
      </c>
    </row>
    <row r="26" spans="1:22" ht="30" customHeight="1" x14ac:dyDescent="0.3">
      <c r="A26" s="18">
        <v>2</v>
      </c>
      <c r="B26" s="18">
        <v>416</v>
      </c>
      <c r="C26" s="10" t="s">
        <v>66</v>
      </c>
      <c r="D26" s="159" t="s">
        <v>218</v>
      </c>
      <c r="E26" s="38"/>
      <c r="F26" s="38"/>
      <c r="G26" s="37">
        <v>2244</v>
      </c>
      <c r="H26" s="14">
        <f>G26*2</f>
        <v>4488</v>
      </c>
      <c r="I26" s="20" t="s">
        <v>39</v>
      </c>
      <c r="J26" s="104"/>
      <c r="K26" s="22">
        <v>0.08</v>
      </c>
      <c r="L26" s="113">
        <f>J26*K26</f>
        <v>0</v>
      </c>
      <c r="M26" s="113">
        <f>J26+L26</f>
        <v>0</v>
      </c>
      <c r="N26" s="113">
        <f>H26*J26</f>
        <v>0</v>
      </c>
      <c r="O26" s="113">
        <f>N26*0.08</f>
        <v>0</v>
      </c>
      <c r="P26" s="113">
        <f>N26+O26</f>
        <v>0</v>
      </c>
      <c r="Q26" s="17">
        <f>ROUNDDOWN(H26*0.6,0)</f>
        <v>2692</v>
      </c>
      <c r="R26" s="113">
        <f>Q26*J26</f>
        <v>0</v>
      </c>
      <c r="S26" s="113">
        <f>Q26*M26</f>
        <v>0</v>
      </c>
      <c r="T26" s="120">
        <f>N26+R26</f>
        <v>0</v>
      </c>
      <c r="U26" s="138">
        <f>P26+S26</f>
        <v>0</v>
      </c>
      <c r="V26" s="196" t="s">
        <v>229</v>
      </c>
    </row>
    <row r="27" spans="1:22" ht="30.6" customHeight="1" x14ac:dyDescent="0.3">
      <c r="A27" s="18">
        <v>3</v>
      </c>
      <c r="B27" s="18">
        <v>416</v>
      </c>
      <c r="C27" s="10" t="s">
        <v>67</v>
      </c>
      <c r="D27" s="156" t="s">
        <v>68</v>
      </c>
      <c r="E27" s="24"/>
      <c r="F27" s="24"/>
      <c r="G27" s="12">
        <v>670</v>
      </c>
      <c r="H27" s="14">
        <f>G27*2</f>
        <v>1340</v>
      </c>
      <c r="I27" s="21" t="s">
        <v>39</v>
      </c>
      <c r="J27" s="104"/>
      <c r="K27" s="22">
        <v>0.08</v>
      </c>
      <c r="L27" s="113">
        <f>J27*K27</f>
        <v>0</v>
      </c>
      <c r="M27" s="113">
        <f>J27+L27</f>
        <v>0</v>
      </c>
      <c r="N27" s="113">
        <f>H27*J27</f>
        <v>0</v>
      </c>
      <c r="O27" s="113">
        <f>N27*0.08</f>
        <v>0</v>
      </c>
      <c r="P27" s="113">
        <f>N27+O27</f>
        <v>0</v>
      </c>
      <c r="Q27" s="17">
        <f>ROUNDDOWN(H27*0.6,0)</f>
        <v>804</v>
      </c>
      <c r="R27" s="113">
        <f>Q27*J27</f>
        <v>0</v>
      </c>
      <c r="S27" s="113">
        <f>Q27*M27</f>
        <v>0</v>
      </c>
      <c r="T27" s="120">
        <f>N27+R27</f>
        <v>0</v>
      </c>
      <c r="U27" s="138">
        <f>P27+S27</f>
        <v>0</v>
      </c>
      <c r="V27" s="196" t="s">
        <v>229</v>
      </c>
    </row>
    <row r="28" spans="1:22" ht="45.75" customHeight="1" thickBot="1" x14ac:dyDescent="0.35">
      <c r="A28" s="18">
        <v>4</v>
      </c>
      <c r="B28" s="18">
        <v>416</v>
      </c>
      <c r="C28" s="10" t="s">
        <v>69</v>
      </c>
      <c r="D28" s="156" t="s">
        <v>70</v>
      </c>
      <c r="E28" s="24"/>
      <c r="F28" s="24"/>
      <c r="G28" s="39">
        <v>2200</v>
      </c>
      <c r="H28" s="14">
        <f>G28*2</f>
        <v>4400</v>
      </c>
      <c r="I28" s="21" t="s">
        <v>39</v>
      </c>
      <c r="J28" s="104"/>
      <c r="K28" s="22">
        <v>0.08</v>
      </c>
      <c r="L28" s="113">
        <f>J28*K28</f>
        <v>0</v>
      </c>
      <c r="M28" s="113">
        <f>J28+L28</f>
        <v>0</v>
      </c>
      <c r="N28" s="113">
        <f>H28*J28</f>
        <v>0</v>
      </c>
      <c r="O28" s="113">
        <f>N28*0.08</f>
        <v>0</v>
      </c>
      <c r="P28" s="113">
        <f>N28+O28</f>
        <v>0</v>
      </c>
      <c r="Q28" s="17">
        <f>ROUNDDOWN(H28*0.6,0)</f>
        <v>2640</v>
      </c>
      <c r="R28" s="113">
        <f>Q28*J28</f>
        <v>0</v>
      </c>
      <c r="S28" s="113">
        <f>Q28*M28</f>
        <v>0</v>
      </c>
      <c r="T28" s="120">
        <f>N28+R28</f>
        <v>0</v>
      </c>
      <c r="U28" s="138">
        <f>P28+S28</f>
        <v>0</v>
      </c>
      <c r="V28" s="196" t="s">
        <v>229</v>
      </c>
    </row>
    <row r="29" spans="1:22" ht="15" thickBot="1" x14ac:dyDescent="0.35">
      <c r="A29" s="222" t="s">
        <v>48</v>
      </c>
      <c r="B29" s="222"/>
      <c r="C29" s="222"/>
      <c r="D29" s="222"/>
      <c r="E29" s="222"/>
      <c r="F29" s="222"/>
      <c r="G29" s="222"/>
      <c r="H29" s="222"/>
      <c r="I29" s="222"/>
      <c r="J29" s="222"/>
      <c r="K29" s="222"/>
      <c r="L29" s="222"/>
      <c r="M29" s="222"/>
      <c r="N29" s="129">
        <f>N25+N26+N27+N28</f>
        <v>0</v>
      </c>
      <c r="O29" s="129">
        <f>O25+O26+O27+O28</f>
        <v>0</v>
      </c>
      <c r="P29" s="129">
        <f>P25+P26+P27+P28</f>
        <v>0</v>
      </c>
      <c r="Q29" s="33" t="s">
        <v>19</v>
      </c>
      <c r="R29" s="129">
        <f>R25+R26+R27+R28</f>
        <v>0</v>
      </c>
      <c r="S29" s="129">
        <f>S25+S26+S27+S28</f>
        <v>0</v>
      </c>
      <c r="T29" s="129">
        <f>T25+T26+T27+T28</f>
        <v>0</v>
      </c>
      <c r="U29" s="139">
        <f>U25+U26+U27+U28</f>
        <v>0</v>
      </c>
      <c r="V29" s="199" t="s">
        <v>19</v>
      </c>
    </row>
    <row r="30" spans="1:22" ht="15.75" customHeight="1" thickBot="1" x14ac:dyDescent="0.35">
      <c r="A30" s="219" t="s">
        <v>71</v>
      </c>
      <c r="B30" s="220"/>
      <c r="C30" s="220"/>
      <c r="D30" s="220"/>
      <c r="E30" s="220"/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1"/>
    </row>
    <row r="31" spans="1:22" ht="48" customHeight="1" thickBot="1" x14ac:dyDescent="0.35">
      <c r="A31" s="40">
        <v>1</v>
      </c>
      <c r="B31" s="40">
        <v>416</v>
      </c>
      <c r="C31" s="45" t="s">
        <v>72</v>
      </c>
      <c r="D31" s="160" t="s">
        <v>73</v>
      </c>
      <c r="E31" s="41"/>
      <c r="F31" s="41"/>
      <c r="G31" s="35">
        <v>50</v>
      </c>
      <c r="H31" s="100">
        <f>G31*2</f>
        <v>100</v>
      </c>
      <c r="I31" s="42" t="s">
        <v>39</v>
      </c>
      <c r="J31" s="107"/>
      <c r="K31" s="43">
        <v>0.08</v>
      </c>
      <c r="L31" s="112">
        <f>J31*K31</f>
        <v>0</v>
      </c>
      <c r="M31" s="112">
        <f>J31+L31</f>
        <v>0</v>
      </c>
      <c r="N31" s="112">
        <f>H31*J31</f>
        <v>0</v>
      </c>
      <c r="O31" s="112">
        <f>N31*0.08</f>
        <v>0</v>
      </c>
      <c r="P31" s="112">
        <f>N31+O31</f>
        <v>0</v>
      </c>
      <c r="Q31" s="101">
        <f>ROUNDDOWN(H31*0.6,0)</f>
        <v>60</v>
      </c>
      <c r="R31" s="124">
        <f>Q31*J31</f>
        <v>0</v>
      </c>
      <c r="S31" s="124">
        <f>Q31*M31</f>
        <v>0</v>
      </c>
      <c r="T31" s="124">
        <f>N31+R31</f>
        <v>0</v>
      </c>
      <c r="U31" s="140">
        <f>P31+S31</f>
        <v>0</v>
      </c>
      <c r="V31" s="196" t="s">
        <v>242</v>
      </c>
    </row>
    <row r="32" spans="1:22" ht="15.75" customHeight="1" thickBot="1" x14ac:dyDescent="0.35">
      <c r="A32" s="219" t="s">
        <v>74</v>
      </c>
      <c r="B32" s="220"/>
      <c r="C32" s="220"/>
      <c r="D32" s="220"/>
      <c r="E32" s="220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1"/>
    </row>
    <row r="33" spans="1:22" x14ac:dyDescent="0.3">
      <c r="A33" s="9">
        <v>1</v>
      </c>
      <c r="B33" s="9">
        <v>416</v>
      </c>
      <c r="C33" s="63" t="s">
        <v>75</v>
      </c>
      <c r="D33" s="150" t="s">
        <v>76</v>
      </c>
      <c r="E33" s="11"/>
      <c r="F33" s="11"/>
      <c r="G33" s="39">
        <v>21827</v>
      </c>
      <c r="H33" s="147">
        <v>23654</v>
      </c>
      <c r="I33" s="15" t="s">
        <v>39</v>
      </c>
      <c r="J33" s="106"/>
      <c r="K33" s="44">
        <v>0.08</v>
      </c>
      <c r="L33" s="122">
        <f>J33*K33</f>
        <v>0</v>
      </c>
      <c r="M33" s="122">
        <f>J33+L33</f>
        <v>0</v>
      </c>
      <c r="N33" s="122">
        <f>H33*J33</f>
        <v>0</v>
      </c>
      <c r="O33" s="122">
        <f>N33*0.08</f>
        <v>0</v>
      </c>
      <c r="P33" s="122">
        <f>N33+O33</f>
        <v>0</v>
      </c>
      <c r="Q33" s="17">
        <f>ROUNDDOWN(H33*0.6,0)</f>
        <v>14192</v>
      </c>
      <c r="R33" s="122">
        <f>Q33*J33</f>
        <v>0</v>
      </c>
      <c r="S33" s="122">
        <f>Q33*M33</f>
        <v>0</v>
      </c>
      <c r="T33" s="122">
        <f>N33+R33</f>
        <v>0</v>
      </c>
      <c r="U33" s="137">
        <f>P33+S33</f>
        <v>0</v>
      </c>
      <c r="V33" s="196" t="s">
        <v>243</v>
      </c>
    </row>
    <row r="34" spans="1:22" ht="33.75" customHeight="1" x14ac:dyDescent="0.3">
      <c r="A34" s="18">
        <v>2</v>
      </c>
      <c r="B34" s="18">
        <v>416</v>
      </c>
      <c r="C34" s="10" t="s">
        <v>77</v>
      </c>
      <c r="D34" s="153" t="s">
        <v>78</v>
      </c>
      <c r="E34" s="24"/>
      <c r="F34" s="24"/>
      <c r="G34" s="39">
        <v>2832</v>
      </c>
      <c r="H34" s="14">
        <f>G34*2</f>
        <v>5664</v>
      </c>
      <c r="I34" s="21" t="s">
        <v>39</v>
      </c>
      <c r="J34" s="104"/>
      <c r="K34" s="22">
        <v>0.08</v>
      </c>
      <c r="L34" s="113">
        <f>J34*K34</f>
        <v>0</v>
      </c>
      <c r="M34" s="113">
        <f>J34+L34</f>
        <v>0</v>
      </c>
      <c r="N34" s="113">
        <f>H34*J34</f>
        <v>0</v>
      </c>
      <c r="O34" s="113">
        <f>N34*0.08</f>
        <v>0</v>
      </c>
      <c r="P34" s="113">
        <f>N34+O34</f>
        <v>0</v>
      </c>
      <c r="Q34" s="17">
        <f>ROUNDDOWN(H34*0.6,0)</f>
        <v>3398</v>
      </c>
      <c r="R34" s="120">
        <f>Q34*J34</f>
        <v>0</v>
      </c>
      <c r="S34" s="120">
        <f>Q34*M34</f>
        <v>0</v>
      </c>
      <c r="T34" s="120">
        <f>N34+R34</f>
        <v>0</v>
      </c>
      <c r="U34" s="138">
        <f>P34+S34</f>
        <v>0</v>
      </c>
      <c r="V34" s="196" t="s">
        <v>243</v>
      </c>
    </row>
    <row r="35" spans="1:22" ht="71.25" customHeight="1" x14ac:dyDescent="0.3">
      <c r="A35" s="18">
        <v>3</v>
      </c>
      <c r="B35" s="18">
        <v>416</v>
      </c>
      <c r="C35" s="10" t="s">
        <v>79</v>
      </c>
      <c r="D35" s="156" t="s">
        <v>80</v>
      </c>
      <c r="E35" s="24"/>
      <c r="F35" s="24"/>
      <c r="G35" s="12">
        <v>324</v>
      </c>
      <c r="H35" s="14">
        <f>G35*2</f>
        <v>648</v>
      </c>
      <c r="I35" s="21" t="s">
        <v>81</v>
      </c>
      <c r="J35" s="104"/>
      <c r="K35" s="22">
        <v>0.08</v>
      </c>
      <c r="L35" s="113">
        <f>J35*K35</f>
        <v>0</v>
      </c>
      <c r="M35" s="113">
        <f>J35+L35</f>
        <v>0</v>
      </c>
      <c r="N35" s="113">
        <f>H35*J35</f>
        <v>0</v>
      </c>
      <c r="O35" s="113">
        <f>N35*0.08</f>
        <v>0</v>
      </c>
      <c r="P35" s="113">
        <f>N35+O35</f>
        <v>0</v>
      </c>
      <c r="Q35" s="17">
        <f>ROUNDDOWN(H35*0.6,0)</f>
        <v>388</v>
      </c>
      <c r="R35" s="120">
        <f>Q35*J35</f>
        <v>0</v>
      </c>
      <c r="S35" s="120">
        <f>Q35*M35</f>
        <v>0</v>
      </c>
      <c r="T35" s="120">
        <f>N35+R35</f>
        <v>0</v>
      </c>
      <c r="U35" s="138">
        <f>P35+S35</f>
        <v>0</v>
      </c>
      <c r="V35" s="196" t="s">
        <v>243</v>
      </c>
    </row>
    <row r="36" spans="1:22" ht="35.25" customHeight="1" x14ac:dyDescent="0.3">
      <c r="A36" s="40">
        <v>4</v>
      </c>
      <c r="B36" s="18">
        <v>416</v>
      </c>
      <c r="C36" s="45" t="s">
        <v>82</v>
      </c>
      <c r="D36" s="161" t="s">
        <v>83</v>
      </c>
      <c r="E36" s="41"/>
      <c r="F36" s="41"/>
      <c r="G36" s="20">
        <v>107</v>
      </c>
      <c r="H36" s="14">
        <f>G36*2</f>
        <v>214</v>
      </c>
      <c r="I36" s="42" t="s">
        <v>39</v>
      </c>
      <c r="J36" s="107"/>
      <c r="K36" s="32">
        <v>0.08</v>
      </c>
      <c r="L36" s="121">
        <f>J36*K36</f>
        <v>0</v>
      </c>
      <c r="M36" s="121">
        <f>J36+L36</f>
        <v>0</v>
      </c>
      <c r="N36" s="113">
        <f>H36*J36</f>
        <v>0</v>
      </c>
      <c r="O36" s="113">
        <f>N36*0.08</f>
        <v>0</v>
      </c>
      <c r="P36" s="113">
        <f>N36+O36</f>
        <v>0</v>
      </c>
      <c r="Q36" s="17">
        <f>ROUNDDOWN(H36*0.6,0)</f>
        <v>128</v>
      </c>
      <c r="R36" s="120">
        <f>Q36*J36</f>
        <v>0</v>
      </c>
      <c r="S36" s="120">
        <f>Q36*M36</f>
        <v>0</v>
      </c>
      <c r="T36" s="120">
        <f>N36+R36</f>
        <v>0</v>
      </c>
      <c r="U36" s="138">
        <f>P36+S36</f>
        <v>0</v>
      </c>
      <c r="V36" s="196" t="s">
        <v>243</v>
      </c>
    </row>
    <row r="37" spans="1:22" ht="48" customHeight="1" thickBot="1" x14ac:dyDescent="0.35">
      <c r="A37" s="18">
        <v>5</v>
      </c>
      <c r="B37" s="18">
        <v>416</v>
      </c>
      <c r="C37" s="10" t="s">
        <v>84</v>
      </c>
      <c r="D37" s="151" t="s">
        <v>85</v>
      </c>
      <c r="E37" s="19"/>
      <c r="F37" s="19"/>
      <c r="G37" s="39">
        <v>1380</v>
      </c>
      <c r="H37" s="14">
        <f>G37*2</f>
        <v>2760</v>
      </c>
      <c r="I37" s="20" t="s">
        <v>39</v>
      </c>
      <c r="J37" s="104"/>
      <c r="K37" s="25">
        <v>0.08</v>
      </c>
      <c r="L37" s="120">
        <f>J37*K37</f>
        <v>0</v>
      </c>
      <c r="M37" s="120">
        <f>J37+L37</f>
        <v>0</v>
      </c>
      <c r="N37" s="120">
        <f>H37*J37</f>
        <v>0</v>
      </c>
      <c r="O37" s="120">
        <f>N37*0.08</f>
        <v>0</v>
      </c>
      <c r="P37" s="120">
        <f>N37+O37</f>
        <v>0</v>
      </c>
      <c r="Q37" s="17">
        <f>ROUNDDOWN(H37*0.6,0)</f>
        <v>1656</v>
      </c>
      <c r="R37" s="120">
        <f>Q37*J37</f>
        <v>0</v>
      </c>
      <c r="S37" s="120">
        <f>Q37*M37</f>
        <v>0</v>
      </c>
      <c r="T37" s="120">
        <f>N37+R37</f>
        <v>0</v>
      </c>
      <c r="U37" s="138">
        <f>P37+S37</f>
        <v>0</v>
      </c>
      <c r="V37" s="196" t="s">
        <v>243</v>
      </c>
    </row>
    <row r="38" spans="1:22" ht="15" thickBot="1" x14ac:dyDescent="0.35">
      <c r="A38" s="222" t="s">
        <v>48</v>
      </c>
      <c r="B38" s="222"/>
      <c r="C38" s="222"/>
      <c r="D38" s="222"/>
      <c r="E38" s="222"/>
      <c r="F38" s="222"/>
      <c r="G38" s="222"/>
      <c r="H38" s="222"/>
      <c r="I38" s="222"/>
      <c r="J38" s="222"/>
      <c r="K38" s="222"/>
      <c r="L38" s="222"/>
      <c r="M38" s="222"/>
      <c r="N38" s="129">
        <f>N33+N34+N35+N36+N37</f>
        <v>0</v>
      </c>
      <c r="O38" s="129">
        <f>O33+O34+O35+O36+O37</f>
        <v>0</v>
      </c>
      <c r="P38" s="129">
        <f>P33+P34+P35+P36+P37</f>
        <v>0</v>
      </c>
      <c r="Q38" s="33" t="s">
        <v>19</v>
      </c>
      <c r="R38" s="129">
        <f>R33+R34+R35+R36+R37</f>
        <v>0</v>
      </c>
      <c r="S38" s="129">
        <f>S33+S34+S35+S36+S37</f>
        <v>0</v>
      </c>
      <c r="T38" s="129">
        <f>T33+T34+T35+T36+T37</f>
        <v>0</v>
      </c>
      <c r="U38" s="139">
        <f>U33+U34+U35+U36+U37</f>
        <v>0</v>
      </c>
      <c r="V38" s="199" t="s">
        <v>19</v>
      </c>
    </row>
    <row r="39" spans="1:22" ht="15.75" customHeight="1" thickBot="1" x14ac:dyDescent="0.35">
      <c r="A39" s="219" t="s">
        <v>86</v>
      </c>
      <c r="B39" s="220"/>
      <c r="C39" s="220"/>
      <c r="D39" s="220"/>
      <c r="E39" s="220"/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20"/>
      <c r="V39" s="221"/>
    </row>
    <row r="40" spans="1:22" ht="49.5" customHeight="1" x14ac:dyDescent="0.3">
      <c r="A40" s="9">
        <v>1</v>
      </c>
      <c r="B40" s="9">
        <v>416</v>
      </c>
      <c r="C40" s="63" t="s">
        <v>87</v>
      </c>
      <c r="D40" s="155" t="s">
        <v>88</v>
      </c>
      <c r="E40" s="11"/>
      <c r="F40" s="11"/>
      <c r="G40" s="39">
        <v>17743</v>
      </c>
      <c r="H40" s="14">
        <f>G40*2</f>
        <v>35486</v>
      </c>
      <c r="I40" s="15" t="s">
        <v>39</v>
      </c>
      <c r="J40" s="106"/>
      <c r="K40" s="16">
        <v>0.08</v>
      </c>
      <c r="L40" s="119">
        <f>J40*K40</f>
        <v>0</v>
      </c>
      <c r="M40" s="119">
        <f>J40+L40</f>
        <v>0</v>
      </c>
      <c r="N40" s="119">
        <f>H40*J40</f>
        <v>0</v>
      </c>
      <c r="O40" s="119">
        <f>N40*0.08</f>
        <v>0</v>
      </c>
      <c r="P40" s="119">
        <f>N40+O40</f>
        <v>0</v>
      </c>
      <c r="Q40" s="17">
        <f>ROUNDDOWN(H40*0.6,0)</f>
        <v>21291</v>
      </c>
      <c r="R40" s="122">
        <f>Q40*J40</f>
        <v>0</v>
      </c>
      <c r="S40" s="122">
        <f>Q40*M40</f>
        <v>0</v>
      </c>
      <c r="T40" s="122">
        <f>N40+R40</f>
        <v>0</v>
      </c>
      <c r="U40" s="137">
        <f>P40+S40</f>
        <v>0</v>
      </c>
      <c r="V40" s="196" t="s">
        <v>242</v>
      </c>
    </row>
    <row r="41" spans="1:22" ht="62.25" customHeight="1" thickBot="1" x14ac:dyDescent="0.35">
      <c r="A41" s="18">
        <f>A40+1</f>
        <v>2</v>
      </c>
      <c r="B41" s="18">
        <v>416</v>
      </c>
      <c r="C41" s="10" t="s">
        <v>89</v>
      </c>
      <c r="D41" s="153" t="s">
        <v>90</v>
      </c>
      <c r="E41" s="24"/>
      <c r="F41" s="24"/>
      <c r="G41" s="39">
        <v>5470</v>
      </c>
      <c r="H41" s="147">
        <v>5840</v>
      </c>
      <c r="I41" s="21" t="s">
        <v>39</v>
      </c>
      <c r="J41" s="104"/>
      <c r="K41" s="22">
        <v>0.08</v>
      </c>
      <c r="L41" s="113">
        <f>J41*K41</f>
        <v>0</v>
      </c>
      <c r="M41" s="113">
        <f>J41+L41</f>
        <v>0</v>
      </c>
      <c r="N41" s="113">
        <f>H41*J41</f>
        <v>0</v>
      </c>
      <c r="O41" s="113">
        <f>N41*0.08</f>
        <v>0</v>
      </c>
      <c r="P41" s="113">
        <f>N41+O41</f>
        <v>0</v>
      </c>
      <c r="Q41" s="17">
        <f>ROUNDDOWN(H41*0.6,0)</f>
        <v>3504</v>
      </c>
      <c r="R41" s="120">
        <f>Q41*J41</f>
        <v>0</v>
      </c>
      <c r="S41" s="120">
        <f>Q41*M41</f>
        <v>0</v>
      </c>
      <c r="T41" s="120">
        <f>N41+R41</f>
        <v>0</v>
      </c>
      <c r="U41" s="138">
        <f>P41+S41</f>
        <v>0</v>
      </c>
      <c r="V41" s="196" t="s">
        <v>242</v>
      </c>
    </row>
    <row r="42" spans="1:22" ht="15" thickBot="1" x14ac:dyDescent="0.35">
      <c r="A42" s="222" t="s">
        <v>48</v>
      </c>
      <c r="B42" s="222"/>
      <c r="C42" s="222"/>
      <c r="D42" s="222"/>
      <c r="E42" s="222"/>
      <c r="F42" s="222"/>
      <c r="G42" s="222"/>
      <c r="H42" s="222"/>
      <c r="I42" s="222"/>
      <c r="J42" s="222"/>
      <c r="K42" s="222"/>
      <c r="L42" s="222"/>
      <c r="M42" s="222"/>
      <c r="N42" s="129">
        <f>N40+N41</f>
        <v>0</v>
      </c>
      <c r="O42" s="129">
        <f>O40+O41</f>
        <v>0</v>
      </c>
      <c r="P42" s="129">
        <f>P40+P41</f>
        <v>0</v>
      </c>
      <c r="Q42" s="33" t="s">
        <v>19</v>
      </c>
      <c r="R42" s="129">
        <f>R40+R41</f>
        <v>0</v>
      </c>
      <c r="S42" s="129">
        <f>S40+S41</f>
        <v>0</v>
      </c>
      <c r="T42" s="129">
        <f>T40+T41</f>
        <v>0</v>
      </c>
      <c r="U42" s="139">
        <f>U40+U41</f>
        <v>0</v>
      </c>
      <c r="V42" s="199" t="s">
        <v>19</v>
      </c>
    </row>
    <row r="43" spans="1:22" ht="15.75" customHeight="1" thickBot="1" x14ac:dyDescent="0.35">
      <c r="A43" s="219" t="s">
        <v>91</v>
      </c>
      <c r="B43" s="220"/>
      <c r="C43" s="220"/>
      <c r="D43" s="220"/>
      <c r="E43" s="220"/>
      <c r="F43" s="220"/>
      <c r="G43" s="220"/>
      <c r="H43" s="220"/>
      <c r="I43" s="220"/>
      <c r="J43" s="220"/>
      <c r="K43" s="220"/>
      <c r="L43" s="220"/>
      <c r="M43" s="220"/>
      <c r="N43" s="220"/>
      <c r="O43" s="220"/>
      <c r="P43" s="220"/>
      <c r="Q43" s="220"/>
      <c r="R43" s="220"/>
      <c r="S43" s="220"/>
      <c r="T43" s="220"/>
      <c r="U43" s="220"/>
      <c r="V43" s="221"/>
    </row>
    <row r="44" spans="1:22" ht="45.75" customHeight="1" x14ac:dyDescent="0.3">
      <c r="A44" s="9">
        <v>1</v>
      </c>
      <c r="B44" s="9">
        <v>416</v>
      </c>
      <c r="C44" s="63" t="s">
        <v>92</v>
      </c>
      <c r="D44" s="162" t="s">
        <v>231</v>
      </c>
      <c r="E44" s="46"/>
      <c r="F44" s="46"/>
      <c r="G44" s="12">
        <v>73</v>
      </c>
      <c r="H44" s="14">
        <f>G44*2</f>
        <v>146</v>
      </c>
      <c r="I44" s="15" t="s">
        <v>39</v>
      </c>
      <c r="J44" s="106"/>
      <c r="K44" s="44">
        <v>0.08</v>
      </c>
      <c r="L44" s="122">
        <f>J44*K44</f>
        <v>0</v>
      </c>
      <c r="M44" s="122">
        <f>J44+L44</f>
        <v>0</v>
      </c>
      <c r="N44" s="122">
        <f>H44*J44</f>
        <v>0</v>
      </c>
      <c r="O44" s="122">
        <f>N44*0.08</f>
        <v>0</v>
      </c>
      <c r="P44" s="122">
        <f>N44+O44</f>
        <v>0</v>
      </c>
      <c r="Q44" s="17">
        <f>ROUNDDOWN(H44*0.6,0)</f>
        <v>87</v>
      </c>
      <c r="R44" s="122">
        <f>Q44*J44</f>
        <v>0</v>
      </c>
      <c r="S44" s="122">
        <f>Q44*M44</f>
        <v>0</v>
      </c>
      <c r="T44" s="122">
        <f>R44+N44</f>
        <v>0</v>
      </c>
      <c r="U44" s="137">
        <f>P44+S44</f>
        <v>0</v>
      </c>
      <c r="V44" s="207" t="s">
        <v>229</v>
      </c>
    </row>
    <row r="45" spans="1:22" ht="44.25" customHeight="1" thickBot="1" x14ac:dyDescent="0.35">
      <c r="A45" s="26">
        <v>2</v>
      </c>
      <c r="B45" s="18">
        <v>416</v>
      </c>
      <c r="C45" s="10" t="s">
        <v>93</v>
      </c>
      <c r="D45" s="163" t="s">
        <v>230</v>
      </c>
      <c r="E45" s="47"/>
      <c r="F45" s="47"/>
      <c r="G45" s="35">
        <v>12</v>
      </c>
      <c r="H45" s="14">
        <f>G45*2</f>
        <v>24</v>
      </c>
      <c r="I45" s="31" t="s">
        <v>39</v>
      </c>
      <c r="J45" s="105"/>
      <c r="K45" s="48">
        <v>0.08</v>
      </c>
      <c r="L45" s="123">
        <f>J45*K45</f>
        <v>0</v>
      </c>
      <c r="M45" s="123">
        <f>J45+L45</f>
        <v>0</v>
      </c>
      <c r="N45" s="120">
        <f>H45*J45</f>
        <v>0</v>
      </c>
      <c r="O45" s="120">
        <f>N45*0.08</f>
        <v>0</v>
      </c>
      <c r="P45" s="120">
        <f>N45+O45</f>
        <v>0</v>
      </c>
      <c r="Q45" s="17">
        <f>ROUNDDOWN(H45*0.6,0)</f>
        <v>14</v>
      </c>
      <c r="R45" s="120">
        <f>Q45*J45</f>
        <v>0</v>
      </c>
      <c r="S45" s="120">
        <f>Q45*M45</f>
        <v>0</v>
      </c>
      <c r="T45" s="120">
        <f>R45+N45</f>
        <v>0</v>
      </c>
      <c r="U45" s="138">
        <f>P45+S45</f>
        <v>0</v>
      </c>
      <c r="V45" s="207" t="s">
        <v>229</v>
      </c>
    </row>
    <row r="46" spans="1:22" ht="15" thickBot="1" x14ac:dyDescent="0.35">
      <c r="A46" s="259" t="s">
        <v>48</v>
      </c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129">
        <f>N44+N45</f>
        <v>0</v>
      </c>
      <c r="O46" s="129">
        <f>O44+O45</f>
        <v>0</v>
      </c>
      <c r="P46" s="129">
        <f>P44+P45</f>
        <v>0</v>
      </c>
      <c r="Q46" s="33" t="s">
        <v>19</v>
      </c>
      <c r="R46" s="129">
        <f>R44+R45</f>
        <v>0</v>
      </c>
      <c r="S46" s="129">
        <f>S44+S45</f>
        <v>0</v>
      </c>
      <c r="T46" s="129">
        <f>T44+T45</f>
        <v>0</v>
      </c>
      <c r="U46" s="139">
        <f>U44+U45</f>
        <v>0</v>
      </c>
      <c r="V46" s="199" t="s">
        <v>19</v>
      </c>
    </row>
    <row r="47" spans="1:22" ht="15.75" customHeight="1" thickBot="1" x14ac:dyDescent="0.35">
      <c r="A47" s="219" t="s">
        <v>94</v>
      </c>
      <c r="B47" s="220"/>
      <c r="C47" s="220"/>
      <c r="D47" s="220"/>
      <c r="E47" s="220"/>
      <c r="F47" s="220"/>
      <c r="G47" s="220"/>
      <c r="H47" s="220"/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20"/>
      <c r="T47" s="220"/>
      <c r="U47" s="220"/>
      <c r="V47" s="221"/>
    </row>
    <row r="48" spans="1:22" s="51" customFormat="1" ht="30" customHeight="1" thickBot="1" x14ac:dyDescent="0.35">
      <c r="A48" s="40">
        <v>1</v>
      </c>
      <c r="B48" s="40">
        <v>416</v>
      </c>
      <c r="C48" s="45" t="s">
        <v>95</v>
      </c>
      <c r="D48" s="164" t="s">
        <v>96</v>
      </c>
      <c r="E48" s="41"/>
      <c r="F48" s="41"/>
      <c r="G48" s="35">
        <v>206</v>
      </c>
      <c r="H48" s="100">
        <f>G48*2</f>
        <v>412</v>
      </c>
      <c r="I48" s="42" t="s">
        <v>39</v>
      </c>
      <c r="J48" s="107"/>
      <c r="K48" s="50">
        <v>0.08</v>
      </c>
      <c r="L48" s="124">
        <f>J48*K48</f>
        <v>0</v>
      </c>
      <c r="M48" s="124">
        <f>J48+L48</f>
        <v>0</v>
      </c>
      <c r="N48" s="124">
        <f>H48*J48</f>
        <v>0</v>
      </c>
      <c r="O48" s="124">
        <f>N48*0.08</f>
        <v>0</v>
      </c>
      <c r="P48" s="124">
        <f>N48+O48</f>
        <v>0</v>
      </c>
      <c r="Q48" s="101">
        <f>ROUNDDOWN(H48*0.6,0)</f>
        <v>247</v>
      </c>
      <c r="R48" s="124">
        <f>Q48*J48</f>
        <v>0</v>
      </c>
      <c r="S48" s="124">
        <f>Q48*M48</f>
        <v>0</v>
      </c>
      <c r="T48" s="124">
        <f>R48+N48</f>
        <v>0</v>
      </c>
      <c r="U48" s="140">
        <f>S48+P48</f>
        <v>0</v>
      </c>
      <c r="V48" s="196" t="s">
        <v>243</v>
      </c>
    </row>
    <row r="49" spans="1:22" ht="15.75" customHeight="1" thickBot="1" x14ac:dyDescent="0.35">
      <c r="A49" s="219" t="s">
        <v>97</v>
      </c>
      <c r="B49" s="220"/>
      <c r="C49" s="220"/>
      <c r="D49" s="220"/>
      <c r="E49" s="220"/>
      <c r="F49" s="220"/>
      <c r="G49" s="220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1"/>
    </row>
    <row r="50" spans="1:22" ht="30" customHeight="1" thickBot="1" x14ac:dyDescent="0.35">
      <c r="A50" s="40">
        <v>1</v>
      </c>
      <c r="B50" s="40">
        <v>416</v>
      </c>
      <c r="C50" s="45" t="s">
        <v>98</v>
      </c>
      <c r="D50" s="160" t="s">
        <v>99</v>
      </c>
      <c r="E50" s="41"/>
      <c r="F50" s="41"/>
      <c r="G50" s="35">
        <v>35</v>
      </c>
      <c r="H50" s="100">
        <f>G50*2</f>
        <v>70</v>
      </c>
      <c r="I50" s="35" t="s">
        <v>39</v>
      </c>
      <c r="J50" s="107"/>
      <c r="K50" s="50">
        <v>0.08</v>
      </c>
      <c r="L50" s="124">
        <f>J50*K50</f>
        <v>0</v>
      </c>
      <c r="M50" s="124">
        <f>J50+L50</f>
        <v>0</v>
      </c>
      <c r="N50" s="124">
        <f>H50*J50</f>
        <v>0</v>
      </c>
      <c r="O50" s="124">
        <f>N50*0.08</f>
        <v>0</v>
      </c>
      <c r="P50" s="124">
        <f>N50+O50</f>
        <v>0</v>
      </c>
      <c r="Q50" s="101">
        <f>ROUNDDOWN(H50*0.6,0)</f>
        <v>42</v>
      </c>
      <c r="R50" s="124">
        <f>Q50*J50</f>
        <v>0</v>
      </c>
      <c r="S50" s="124">
        <f>Q50*M50</f>
        <v>0</v>
      </c>
      <c r="T50" s="124">
        <f>R50+N50</f>
        <v>0</v>
      </c>
      <c r="U50" s="140">
        <f>S50+P50</f>
        <v>0</v>
      </c>
      <c r="V50" s="200" t="s">
        <v>229</v>
      </c>
    </row>
    <row r="51" spans="1:22" ht="15.75" customHeight="1" thickBot="1" x14ac:dyDescent="0.35">
      <c r="A51" s="219" t="s">
        <v>100</v>
      </c>
      <c r="B51" s="220"/>
      <c r="C51" s="220"/>
      <c r="D51" s="220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1"/>
    </row>
    <row r="52" spans="1:22" ht="30" customHeight="1" thickBot="1" x14ac:dyDescent="0.35">
      <c r="A52" s="40">
        <v>1</v>
      </c>
      <c r="B52" s="40">
        <v>416</v>
      </c>
      <c r="C52" s="45" t="s">
        <v>101</v>
      </c>
      <c r="D52" s="165" t="s">
        <v>102</v>
      </c>
      <c r="E52" s="52"/>
      <c r="F52" s="52"/>
      <c r="G52" s="35">
        <v>70</v>
      </c>
      <c r="H52" s="100">
        <f>G52*2</f>
        <v>140</v>
      </c>
      <c r="I52" s="35" t="s">
        <v>39</v>
      </c>
      <c r="J52" s="107"/>
      <c r="K52" s="50">
        <v>0.08</v>
      </c>
      <c r="L52" s="124">
        <f>J52*K52</f>
        <v>0</v>
      </c>
      <c r="M52" s="124">
        <f>J52+L52</f>
        <v>0</v>
      </c>
      <c r="N52" s="124">
        <f>H52*J52</f>
        <v>0</v>
      </c>
      <c r="O52" s="124">
        <f>N52*0.08</f>
        <v>0</v>
      </c>
      <c r="P52" s="124">
        <f>N52+O52</f>
        <v>0</v>
      </c>
      <c r="Q52" s="101">
        <f>ROUNDDOWN(H52*0.6,0)</f>
        <v>84</v>
      </c>
      <c r="R52" s="124">
        <f>Q52*J52</f>
        <v>0</v>
      </c>
      <c r="S52" s="124">
        <f>Q52*M52</f>
        <v>0</v>
      </c>
      <c r="T52" s="124">
        <f>R52+N52</f>
        <v>0</v>
      </c>
      <c r="U52" s="140">
        <f>S52+P52</f>
        <v>0</v>
      </c>
      <c r="V52" s="200" t="s">
        <v>229</v>
      </c>
    </row>
    <row r="53" spans="1:22" ht="15.75" customHeight="1" thickBot="1" x14ac:dyDescent="0.35">
      <c r="A53" s="219" t="s">
        <v>103</v>
      </c>
      <c r="B53" s="220"/>
      <c r="C53" s="220"/>
      <c r="D53" s="220"/>
      <c r="E53" s="220"/>
      <c r="F53" s="220"/>
      <c r="G53" s="22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1"/>
    </row>
    <row r="54" spans="1:22" ht="56.25" customHeight="1" thickBot="1" x14ac:dyDescent="0.35">
      <c r="A54" s="53">
        <v>1</v>
      </c>
      <c r="B54" s="40">
        <v>416</v>
      </c>
      <c r="C54" s="188" t="s">
        <v>104</v>
      </c>
      <c r="D54" s="166" t="s">
        <v>105</v>
      </c>
      <c r="E54" s="55"/>
      <c r="F54" s="55"/>
      <c r="G54" s="57">
        <v>21841</v>
      </c>
      <c r="H54" s="148">
        <v>23382</v>
      </c>
      <c r="I54" s="56" t="s">
        <v>39</v>
      </c>
      <c r="J54" s="108"/>
      <c r="K54" s="43">
        <v>0.08</v>
      </c>
      <c r="L54" s="112">
        <f>J54*K54</f>
        <v>0</v>
      </c>
      <c r="M54" s="112">
        <f>J54+L54</f>
        <v>0</v>
      </c>
      <c r="N54" s="112">
        <f>H54*J54</f>
        <v>0</v>
      </c>
      <c r="O54" s="112">
        <f>N54*0.08</f>
        <v>0</v>
      </c>
      <c r="P54" s="112">
        <f>N54+O54</f>
        <v>0</v>
      </c>
      <c r="Q54" s="189">
        <f>ROUNDDOWN(H54*0.6,0)</f>
        <v>14029</v>
      </c>
      <c r="R54" s="112">
        <f>Q54*J54</f>
        <v>0</v>
      </c>
      <c r="S54" s="112">
        <f>Q54*M54</f>
        <v>0</v>
      </c>
      <c r="T54" s="112">
        <f>R54+N54</f>
        <v>0</v>
      </c>
      <c r="U54" s="141">
        <f>S54+P54</f>
        <v>0</v>
      </c>
      <c r="V54" s="196" t="s">
        <v>243</v>
      </c>
    </row>
    <row r="55" spans="1:22" ht="15.75" customHeight="1" thickBot="1" x14ac:dyDescent="0.35">
      <c r="A55" s="219" t="s">
        <v>106</v>
      </c>
      <c r="B55" s="220"/>
      <c r="C55" s="220"/>
      <c r="D55" s="220"/>
      <c r="E55" s="220"/>
      <c r="F55" s="220"/>
      <c r="G55" s="220"/>
      <c r="H55" s="220"/>
      <c r="I55" s="220"/>
      <c r="J55" s="220"/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1"/>
    </row>
    <row r="56" spans="1:22" ht="54" customHeight="1" thickBot="1" x14ac:dyDescent="0.35">
      <c r="A56" s="40">
        <v>1</v>
      </c>
      <c r="B56" s="40">
        <v>416</v>
      </c>
      <c r="C56" s="45" t="s">
        <v>107</v>
      </c>
      <c r="D56" s="161" t="s">
        <v>108</v>
      </c>
      <c r="E56" s="41"/>
      <c r="F56" s="41"/>
      <c r="G56" s="35">
        <v>687</v>
      </c>
      <c r="H56" s="100">
        <f>G56*2</f>
        <v>1374</v>
      </c>
      <c r="I56" s="42" t="s">
        <v>39</v>
      </c>
      <c r="J56" s="107"/>
      <c r="K56" s="43">
        <v>0.08</v>
      </c>
      <c r="L56" s="112">
        <f>J56*K56</f>
        <v>0</v>
      </c>
      <c r="M56" s="112">
        <f>J56+L56</f>
        <v>0</v>
      </c>
      <c r="N56" s="112">
        <f>H56*J56</f>
        <v>0</v>
      </c>
      <c r="O56" s="112">
        <f>N56*0.08</f>
        <v>0</v>
      </c>
      <c r="P56" s="112">
        <f>N56+O56</f>
        <v>0</v>
      </c>
      <c r="Q56" s="101">
        <f>ROUNDDOWN(H56*0.6,0)</f>
        <v>824</v>
      </c>
      <c r="R56" s="124">
        <f>Q56*J56</f>
        <v>0</v>
      </c>
      <c r="S56" s="124">
        <f>Q56*M56</f>
        <v>0</v>
      </c>
      <c r="T56" s="124">
        <f>R56+N56</f>
        <v>0</v>
      </c>
      <c r="U56" s="140">
        <f>S56+P56</f>
        <v>0</v>
      </c>
      <c r="V56" s="196" t="s">
        <v>242</v>
      </c>
    </row>
    <row r="57" spans="1:22" ht="15.75" customHeight="1" thickBot="1" x14ac:dyDescent="0.35">
      <c r="A57" s="219" t="s">
        <v>109</v>
      </c>
      <c r="B57" s="220"/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1"/>
    </row>
    <row r="58" spans="1:22" ht="45.75" customHeight="1" thickBot="1" x14ac:dyDescent="0.35">
      <c r="A58" s="40">
        <v>1</v>
      </c>
      <c r="B58" s="40">
        <v>416</v>
      </c>
      <c r="C58" s="45" t="s">
        <v>110</v>
      </c>
      <c r="D58" s="160" t="s">
        <v>111</v>
      </c>
      <c r="E58" s="41"/>
      <c r="F58" s="41"/>
      <c r="G58" s="35">
        <v>55</v>
      </c>
      <c r="H58" s="100">
        <f>G58*2</f>
        <v>110</v>
      </c>
      <c r="I58" s="42" t="s">
        <v>39</v>
      </c>
      <c r="J58" s="107"/>
      <c r="K58" s="43">
        <v>0.08</v>
      </c>
      <c r="L58" s="112">
        <f>J58*K58</f>
        <v>0</v>
      </c>
      <c r="M58" s="112">
        <f>J58+L58</f>
        <v>0</v>
      </c>
      <c r="N58" s="112">
        <f>H58*J58</f>
        <v>0</v>
      </c>
      <c r="O58" s="112">
        <f>N58*0.08</f>
        <v>0</v>
      </c>
      <c r="P58" s="112">
        <f>N58+O58</f>
        <v>0</v>
      </c>
      <c r="Q58" s="101">
        <f>ROUNDDOWN(H58*0.6,0)</f>
        <v>66</v>
      </c>
      <c r="R58" s="124">
        <f>Q58*J58</f>
        <v>0</v>
      </c>
      <c r="S58" s="124">
        <f>Q58*M58</f>
        <v>0</v>
      </c>
      <c r="T58" s="124">
        <f>R58+N58</f>
        <v>0</v>
      </c>
      <c r="U58" s="140">
        <f>S58+P58</f>
        <v>0</v>
      </c>
      <c r="V58" s="196" t="s">
        <v>242</v>
      </c>
    </row>
    <row r="59" spans="1:22" ht="15.75" customHeight="1" thickBot="1" x14ac:dyDescent="0.35">
      <c r="A59" s="219" t="s">
        <v>112</v>
      </c>
      <c r="B59" s="220"/>
      <c r="C59" s="220"/>
      <c r="D59" s="220"/>
      <c r="E59" s="220"/>
      <c r="F59" s="220"/>
      <c r="G59" s="220"/>
      <c r="H59" s="220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0"/>
      <c r="U59" s="220"/>
      <c r="V59" s="221"/>
    </row>
    <row r="60" spans="1:22" ht="53.25" customHeight="1" thickBot="1" x14ac:dyDescent="0.35">
      <c r="A60" s="40">
        <v>1</v>
      </c>
      <c r="B60" s="40">
        <v>416</v>
      </c>
      <c r="C60" s="45" t="s">
        <v>113</v>
      </c>
      <c r="D60" s="190" t="s">
        <v>114</v>
      </c>
      <c r="E60" s="64"/>
      <c r="F60" s="64"/>
      <c r="G60" s="35">
        <v>100</v>
      </c>
      <c r="H60" s="100">
        <f>G60*2</f>
        <v>200</v>
      </c>
      <c r="I60" s="42" t="s">
        <v>39</v>
      </c>
      <c r="J60" s="107"/>
      <c r="K60" s="43">
        <v>0.08</v>
      </c>
      <c r="L60" s="112">
        <f>J60*K60</f>
        <v>0</v>
      </c>
      <c r="M60" s="112">
        <f>J60+L60</f>
        <v>0</v>
      </c>
      <c r="N60" s="112">
        <f>H60*J60</f>
        <v>0</v>
      </c>
      <c r="O60" s="112">
        <f>N60*0.08</f>
        <v>0</v>
      </c>
      <c r="P60" s="112">
        <f>N60+O60</f>
        <v>0</v>
      </c>
      <c r="Q60" s="101">
        <f>ROUNDDOWN(H60*0.6,0)</f>
        <v>120</v>
      </c>
      <c r="R60" s="124">
        <f>Q60*J60</f>
        <v>0</v>
      </c>
      <c r="S60" s="124">
        <f>Q60*M60</f>
        <v>0</v>
      </c>
      <c r="T60" s="124">
        <f>R60+N60</f>
        <v>0</v>
      </c>
      <c r="U60" s="140">
        <f>S60+P60</f>
        <v>0</v>
      </c>
      <c r="V60" s="196" t="s">
        <v>242</v>
      </c>
    </row>
    <row r="61" spans="1:22" ht="15.75" customHeight="1" thickBot="1" x14ac:dyDescent="0.35">
      <c r="A61" s="219" t="s">
        <v>115</v>
      </c>
      <c r="B61" s="220"/>
      <c r="C61" s="220"/>
      <c r="D61" s="220"/>
      <c r="E61" s="220"/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0"/>
      <c r="T61" s="220"/>
      <c r="U61" s="220"/>
      <c r="V61" s="221"/>
    </row>
    <row r="62" spans="1:22" ht="45" customHeight="1" thickBot="1" x14ac:dyDescent="0.35">
      <c r="A62" s="40">
        <v>1</v>
      </c>
      <c r="B62" s="40">
        <v>416</v>
      </c>
      <c r="C62" s="45" t="s">
        <v>116</v>
      </c>
      <c r="D62" s="160" t="s">
        <v>219</v>
      </c>
      <c r="E62" s="41"/>
      <c r="F62" s="41"/>
      <c r="G62" s="35">
        <v>4</v>
      </c>
      <c r="H62" s="100">
        <f>G62*2</f>
        <v>8</v>
      </c>
      <c r="I62" s="42" t="s">
        <v>39</v>
      </c>
      <c r="J62" s="107"/>
      <c r="K62" s="50">
        <v>0.08</v>
      </c>
      <c r="L62" s="124">
        <f>J62*K62</f>
        <v>0</v>
      </c>
      <c r="M62" s="124">
        <f>J62+L62</f>
        <v>0</v>
      </c>
      <c r="N62" s="124">
        <f>H62*J62</f>
        <v>0</v>
      </c>
      <c r="O62" s="124">
        <f>N62*0.08</f>
        <v>0</v>
      </c>
      <c r="P62" s="124">
        <f>N62+O62</f>
        <v>0</v>
      </c>
      <c r="Q62" s="101">
        <f>ROUNDDOWN(H62*0.6,0)</f>
        <v>4</v>
      </c>
      <c r="R62" s="124">
        <f>Q62*J62</f>
        <v>0</v>
      </c>
      <c r="S62" s="124">
        <f>Q62*M62</f>
        <v>0</v>
      </c>
      <c r="T62" s="124">
        <f>R62+N62</f>
        <v>0</v>
      </c>
      <c r="U62" s="140">
        <f>S62+P62</f>
        <v>0</v>
      </c>
      <c r="V62" s="208" t="s">
        <v>229</v>
      </c>
    </row>
    <row r="63" spans="1:22" ht="15.75" customHeight="1" thickBot="1" x14ac:dyDescent="0.35">
      <c r="A63" s="219" t="s">
        <v>117</v>
      </c>
      <c r="B63" s="220"/>
      <c r="C63" s="220"/>
      <c r="D63" s="220"/>
      <c r="E63" s="220"/>
      <c r="F63" s="220"/>
      <c r="G63" s="220"/>
      <c r="H63" s="220"/>
      <c r="I63" s="220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0"/>
      <c r="U63" s="220"/>
      <c r="V63" s="221"/>
    </row>
    <row r="64" spans="1:22" ht="73.5" customHeight="1" thickBot="1" x14ac:dyDescent="0.35">
      <c r="A64" s="59">
        <v>1</v>
      </c>
      <c r="B64" s="40">
        <v>416</v>
      </c>
      <c r="C64" s="45" t="s">
        <v>118</v>
      </c>
      <c r="D64" s="167" t="s">
        <v>119</v>
      </c>
      <c r="E64" s="60"/>
      <c r="F64" s="60"/>
      <c r="G64" s="35">
        <v>20</v>
      </c>
      <c r="H64" s="100">
        <f>G64*2</f>
        <v>40</v>
      </c>
      <c r="I64" s="61" t="s">
        <v>120</v>
      </c>
      <c r="J64" s="107"/>
      <c r="K64" s="50">
        <v>0.08</v>
      </c>
      <c r="L64" s="124">
        <f>J64*K64</f>
        <v>0</v>
      </c>
      <c r="M64" s="124">
        <f>J64+L64</f>
        <v>0</v>
      </c>
      <c r="N64" s="124">
        <f>H64*J64</f>
        <v>0</v>
      </c>
      <c r="O64" s="124">
        <f>N64*0.08</f>
        <v>0</v>
      </c>
      <c r="P64" s="124">
        <f>N64+O64</f>
        <v>0</v>
      </c>
      <c r="Q64" s="101">
        <f>ROUNDDOWN(H64*0.6,0)</f>
        <v>24</v>
      </c>
      <c r="R64" s="124">
        <f>Q64*J64</f>
        <v>0</v>
      </c>
      <c r="S64" s="124">
        <f>Q64*M64</f>
        <v>0</v>
      </c>
      <c r="T64" s="124">
        <f>R64+N64</f>
        <v>0</v>
      </c>
      <c r="U64" s="140">
        <f>S64+P64</f>
        <v>0</v>
      </c>
      <c r="V64" s="208" t="s">
        <v>229</v>
      </c>
    </row>
    <row r="65" spans="1:22" ht="15.75" customHeight="1" thickBot="1" x14ac:dyDescent="0.35">
      <c r="A65" s="219" t="s">
        <v>121</v>
      </c>
      <c r="B65" s="220"/>
      <c r="C65" s="220"/>
      <c r="D65" s="220"/>
      <c r="E65" s="220"/>
      <c r="F65" s="220"/>
      <c r="G65" s="220"/>
      <c r="H65" s="220"/>
      <c r="I65" s="220"/>
      <c r="J65" s="220"/>
      <c r="K65" s="220"/>
      <c r="L65" s="220"/>
      <c r="M65" s="220"/>
      <c r="N65" s="220"/>
      <c r="O65" s="220"/>
      <c r="P65" s="220"/>
      <c r="Q65" s="220"/>
      <c r="R65" s="220"/>
      <c r="S65" s="220"/>
      <c r="T65" s="220"/>
      <c r="U65" s="220"/>
      <c r="V65" s="221"/>
    </row>
    <row r="66" spans="1:22" ht="26.25" customHeight="1" thickBot="1" x14ac:dyDescent="0.35">
      <c r="A66" s="40">
        <v>1</v>
      </c>
      <c r="B66" s="40">
        <v>416</v>
      </c>
      <c r="C66" s="45" t="s">
        <v>122</v>
      </c>
      <c r="D66" s="168" t="s">
        <v>123</v>
      </c>
      <c r="E66" s="41"/>
      <c r="F66" s="41"/>
      <c r="G66" s="62">
        <v>170375</v>
      </c>
      <c r="H66" s="100">
        <f>G66*2</f>
        <v>340750</v>
      </c>
      <c r="I66" s="42" t="s">
        <v>39</v>
      </c>
      <c r="J66" s="107"/>
      <c r="K66" s="43">
        <v>0.08</v>
      </c>
      <c r="L66" s="112">
        <f>J66*K66</f>
        <v>0</v>
      </c>
      <c r="M66" s="112">
        <f>J66+L66</f>
        <v>0</v>
      </c>
      <c r="N66" s="112">
        <f>H66*J66</f>
        <v>0</v>
      </c>
      <c r="O66" s="112">
        <f>N66*0.08</f>
        <v>0</v>
      </c>
      <c r="P66" s="112">
        <f>N66+O66</f>
        <v>0</v>
      </c>
      <c r="Q66" s="101">
        <f>ROUNDDOWN(H66*0.6,0)</f>
        <v>204450</v>
      </c>
      <c r="R66" s="124">
        <f>Q66*J66</f>
        <v>0</v>
      </c>
      <c r="S66" s="124">
        <f>Q66*M66</f>
        <v>0</v>
      </c>
      <c r="T66" s="124">
        <f>R66+N66</f>
        <v>0</v>
      </c>
      <c r="U66" s="140">
        <f>S66+P66</f>
        <v>0</v>
      </c>
      <c r="V66" s="196" t="s">
        <v>243</v>
      </c>
    </row>
    <row r="67" spans="1:22" ht="15.75" customHeight="1" thickBot="1" x14ac:dyDescent="0.35">
      <c r="A67" s="219" t="s">
        <v>124</v>
      </c>
      <c r="B67" s="220"/>
      <c r="C67" s="220"/>
      <c r="D67" s="220"/>
      <c r="E67" s="220"/>
      <c r="F67" s="220"/>
      <c r="G67" s="220"/>
      <c r="H67" s="220"/>
      <c r="I67" s="220"/>
      <c r="J67" s="220"/>
      <c r="K67" s="220"/>
      <c r="L67" s="220"/>
      <c r="M67" s="220"/>
      <c r="N67" s="220"/>
      <c r="O67" s="220"/>
      <c r="P67" s="220"/>
      <c r="Q67" s="220"/>
      <c r="R67" s="220"/>
      <c r="S67" s="220"/>
      <c r="T67" s="220"/>
      <c r="U67" s="220"/>
      <c r="V67" s="221"/>
    </row>
    <row r="68" spans="1:22" ht="27" customHeight="1" thickBot="1" x14ac:dyDescent="0.35">
      <c r="A68" s="40">
        <v>1</v>
      </c>
      <c r="B68" s="40">
        <v>416</v>
      </c>
      <c r="C68" s="45" t="s">
        <v>125</v>
      </c>
      <c r="D68" s="169" t="s">
        <v>126</v>
      </c>
      <c r="E68" s="64"/>
      <c r="F68" s="64"/>
      <c r="G68" s="62">
        <v>8240</v>
      </c>
      <c r="H68" s="100">
        <f>G68*2</f>
        <v>16480</v>
      </c>
      <c r="I68" s="35" t="s">
        <v>39</v>
      </c>
      <c r="J68" s="107"/>
      <c r="K68" s="43">
        <v>0.08</v>
      </c>
      <c r="L68" s="112">
        <f>J68*K68</f>
        <v>0</v>
      </c>
      <c r="M68" s="112">
        <f>J68+L68</f>
        <v>0</v>
      </c>
      <c r="N68" s="112">
        <f>H68*J68</f>
        <v>0</v>
      </c>
      <c r="O68" s="112">
        <f>N68*0.08</f>
        <v>0</v>
      </c>
      <c r="P68" s="112">
        <f>N68+O68</f>
        <v>0</v>
      </c>
      <c r="Q68" s="101">
        <f>ROUNDDOWN(H68*0.6,0)</f>
        <v>9888</v>
      </c>
      <c r="R68" s="124">
        <f>Q68*J68</f>
        <v>0</v>
      </c>
      <c r="S68" s="124">
        <f>Q68*M68</f>
        <v>0</v>
      </c>
      <c r="T68" s="124">
        <f>R68+N68</f>
        <v>0</v>
      </c>
      <c r="U68" s="140">
        <f>S68+P68</f>
        <v>0</v>
      </c>
      <c r="V68" s="196" t="s">
        <v>243</v>
      </c>
    </row>
    <row r="69" spans="1:22" ht="15.75" customHeight="1" thickBot="1" x14ac:dyDescent="0.35">
      <c r="A69" s="219" t="s">
        <v>127</v>
      </c>
      <c r="B69" s="220"/>
      <c r="C69" s="220"/>
      <c r="D69" s="220"/>
      <c r="E69" s="220"/>
      <c r="F69" s="220"/>
      <c r="G69" s="220"/>
      <c r="H69" s="220"/>
      <c r="I69" s="220"/>
      <c r="J69" s="220"/>
      <c r="K69" s="220"/>
      <c r="L69" s="220"/>
      <c r="M69" s="220"/>
      <c r="N69" s="220"/>
      <c r="O69" s="220"/>
      <c r="P69" s="220"/>
      <c r="Q69" s="220"/>
      <c r="R69" s="220"/>
      <c r="S69" s="220"/>
      <c r="T69" s="220"/>
      <c r="U69" s="220"/>
      <c r="V69" s="221"/>
    </row>
    <row r="70" spans="1:22" ht="45.75" customHeight="1" thickBot="1" x14ac:dyDescent="0.35">
      <c r="A70" s="40">
        <v>1</v>
      </c>
      <c r="B70" s="40">
        <v>416</v>
      </c>
      <c r="C70" s="45" t="s">
        <v>128</v>
      </c>
      <c r="D70" s="160" t="s">
        <v>129</v>
      </c>
      <c r="E70" s="41"/>
      <c r="F70" s="41"/>
      <c r="G70" s="35">
        <v>9</v>
      </c>
      <c r="H70" s="100">
        <f>G70*2</f>
        <v>18</v>
      </c>
      <c r="I70" s="42" t="s">
        <v>39</v>
      </c>
      <c r="J70" s="107"/>
      <c r="K70" s="43">
        <v>0.08</v>
      </c>
      <c r="L70" s="112">
        <f>J70*K70</f>
        <v>0</v>
      </c>
      <c r="M70" s="112">
        <f>J70+L70</f>
        <v>0</v>
      </c>
      <c r="N70" s="112">
        <f>H70*J70</f>
        <v>0</v>
      </c>
      <c r="O70" s="112">
        <f>N70*0.08</f>
        <v>0</v>
      </c>
      <c r="P70" s="112">
        <f>N70+O70</f>
        <v>0</v>
      </c>
      <c r="Q70" s="101">
        <f>ROUNDDOWN(H70*0.6,0)</f>
        <v>10</v>
      </c>
      <c r="R70" s="124">
        <f>Q70*J70</f>
        <v>0</v>
      </c>
      <c r="S70" s="124">
        <f>Q70*M70</f>
        <v>0</v>
      </c>
      <c r="T70" s="124">
        <f>R70+N70</f>
        <v>0</v>
      </c>
      <c r="U70" s="140">
        <f>S70+P70</f>
        <v>0</v>
      </c>
      <c r="V70" s="208" t="s">
        <v>229</v>
      </c>
    </row>
    <row r="71" spans="1:22" ht="15.75" customHeight="1" thickBot="1" x14ac:dyDescent="0.35">
      <c r="A71" s="219" t="s">
        <v>130</v>
      </c>
      <c r="B71" s="220"/>
      <c r="C71" s="220"/>
      <c r="D71" s="220"/>
      <c r="E71" s="220"/>
      <c r="F71" s="220"/>
      <c r="G71" s="220"/>
      <c r="H71" s="220"/>
      <c r="I71" s="220"/>
      <c r="J71" s="220"/>
      <c r="K71" s="220"/>
      <c r="L71" s="220"/>
      <c r="M71" s="220"/>
      <c r="N71" s="220"/>
      <c r="O71" s="220"/>
      <c r="P71" s="220"/>
      <c r="Q71" s="220"/>
      <c r="R71" s="220"/>
      <c r="S71" s="220"/>
      <c r="T71" s="220"/>
      <c r="U71" s="220"/>
      <c r="V71" s="221"/>
    </row>
    <row r="72" spans="1:22" ht="29.25" customHeight="1" thickBot="1" x14ac:dyDescent="0.35">
      <c r="A72" s="40">
        <v>1</v>
      </c>
      <c r="B72" s="40">
        <v>416</v>
      </c>
      <c r="C72" s="45" t="s">
        <v>131</v>
      </c>
      <c r="D72" s="161" t="s">
        <v>132</v>
      </c>
      <c r="E72" s="41"/>
      <c r="F72" s="41"/>
      <c r="G72" s="35">
        <v>20</v>
      </c>
      <c r="H72" s="100">
        <f>G72*2</f>
        <v>40</v>
      </c>
      <c r="I72" s="42" t="s">
        <v>39</v>
      </c>
      <c r="J72" s="107"/>
      <c r="K72" s="50">
        <v>0.08</v>
      </c>
      <c r="L72" s="124">
        <f>J72*K72</f>
        <v>0</v>
      </c>
      <c r="M72" s="124">
        <f>J72+L72</f>
        <v>0</v>
      </c>
      <c r="N72" s="124">
        <f>H72*J72</f>
        <v>0</v>
      </c>
      <c r="O72" s="124">
        <f>N72*0.08</f>
        <v>0</v>
      </c>
      <c r="P72" s="124">
        <f>N72+O72</f>
        <v>0</v>
      </c>
      <c r="Q72" s="101">
        <f>ROUNDDOWN(H72*0.6,0)</f>
        <v>24</v>
      </c>
      <c r="R72" s="124">
        <f>Q72*J72</f>
        <v>0</v>
      </c>
      <c r="S72" s="124">
        <f>Q72*M72</f>
        <v>0</v>
      </c>
      <c r="T72" s="124">
        <f>R72+N72</f>
        <v>0</v>
      </c>
      <c r="U72" s="140">
        <f>S72+P72</f>
        <v>0</v>
      </c>
      <c r="V72" s="208" t="s">
        <v>229</v>
      </c>
    </row>
    <row r="73" spans="1:22" ht="15.75" customHeight="1" thickBot="1" x14ac:dyDescent="0.35">
      <c r="A73" s="219" t="s">
        <v>133</v>
      </c>
      <c r="B73" s="220"/>
      <c r="C73" s="220"/>
      <c r="D73" s="220"/>
      <c r="E73" s="220"/>
      <c r="F73" s="220"/>
      <c r="G73" s="220"/>
      <c r="H73" s="220"/>
      <c r="I73" s="220"/>
      <c r="J73" s="220"/>
      <c r="K73" s="220"/>
      <c r="L73" s="220"/>
      <c r="M73" s="220"/>
      <c r="N73" s="220"/>
      <c r="O73" s="220"/>
      <c r="P73" s="220"/>
      <c r="Q73" s="220"/>
      <c r="R73" s="220"/>
      <c r="S73" s="220"/>
      <c r="T73" s="220"/>
      <c r="U73" s="220"/>
      <c r="V73" s="221"/>
    </row>
    <row r="74" spans="1:22" ht="32.25" customHeight="1" thickBot="1" x14ac:dyDescent="0.35">
      <c r="A74" s="40">
        <v>1</v>
      </c>
      <c r="B74" s="40">
        <v>416</v>
      </c>
      <c r="C74" s="45" t="s">
        <v>56</v>
      </c>
      <c r="D74" s="160" t="s">
        <v>134</v>
      </c>
      <c r="E74" s="41"/>
      <c r="F74" s="41"/>
      <c r="G74" s="62">
        <v>1200</v>
      </c>
      <c r="H74" s="100">
        <f>G74*2</f>
        <v>2400</v>
      </c>
      <c r="I74" s="42" t="s">
        <v>39</v>
      </c>
      <c r="J74" s="107"/>
      <c r="K74" s="43">
        <v>0.08</v>
      </c>
      <c r="L74" s="112">
        <f>J74*K74</f>
        <v>0</v>
      </c>
      <c r="M74" s="112">
        <f>J74+L74</f>
        <v>0</v>
      </c>
      <c r="N74" s="112">
        <f>H74*J74</f>
        <v>0</v>
      </c>
      <c r="O74" s="112">
        <f>N74*0.08</f>
        <v>0</v>
      </c>
      <c r="P74" s="112">
        <f>N74+O74</f>
        <v>0</v>
      </c>
      <c r="Q74" s="101">
        <f>ROUNDDOWN(H74*0.6,0)</f>
        <v>1440</v>
      </c>
      <c r="R74" s="124">
        <f>Q74*J74</f>
        <v>0</v>
      </c>
      <c r="S74" s="124">
        <f>Q74*M74</f>
        <v>0</v>
      </c>
      <c r="T74" s="124">
        <f>R74+N74</f>
        <v>0</v>
      </c>
      <c r="U74" s="140">
        <f>S74+P74</f>
        <v>0</v>
      </c>
      <c r="V74" s="196" t="s">
        <v>243</v>
      </c>
    </row>
    <row r="75" spans="1:22" ht="15.75" customHeight="1" thickBot="1" x14ac:dyDescent="0.35">
      <c r="A75" s="219" t="s">
        <v>135</v>
      </c>
      <c r="B75" s="220"/>
      <c r="C75" s="220"/>
      <c r="D75" s="220"/>
      <c r="E75" s="220"/>
      <c r="F75" s="220"/>
      <c r="G75" s="220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0"/>
      <c r="S75" s="220"/>
      <c r="T75" s="220"/>
      <c r="U75" s="220"/>
      <c r="V75" s="221"/>
    </row>
    <row r="76" spans="1:22" ht="78.75" customHeight="1" thickBot="1" x14ac:dyDescent="0.35">
      <c r="A76" s="40">
        <v>1</v>
      </c>
      <c r="B76" s="40">
        <v>416</v>
      </c>
      <c r="C76" s="45" t="s">
        <v>136</v>
      </c>
      <c r="D76" s="170" t="s">
        <v>137</v>
      </c>
      <c r="E76" s="65"/>
      <c r="F76" s="65"/>
      <c r="G76" s="66">
        <v>210</v>
      </c>
      <c r="H76" s="100">
        <f>G76*2</f>
        <v>420</v>
      </c>
      <c r="I76" s="35" t="s">
        <v>39</v>
      </c>
      <c r="J76" s="107"/>
      <c r="K76" s="50">
        <v>0.08</v>
      </c>
      <c r="L76" s="124">
        <f>J76*K76</f>
        <v>0</v>
      </c>
      <c r="M76" s="124">
        <f>J76+L76</f>
        <v>0</v>
      </c>
      <c r="N76" s="124">
        <f>H76*J76</f>
        <v>0</v>
      </c>
      <c r="O76" s="124">
        <f>N76*0.08</f>
        <v>0</v>
      </c>
      <c r="P76" s="124">
        <f>N76+O76</f>
        <v>0</v>
      </c>
      <c r="Q76" s="101">
        <f>ROUNDDOWN(H76*0.6,0)</f>
        <v>252</v>
      </c>
      <c r="R76" s="124">
        <f>Q76*J76</f>
        <v>0</v>
      </c>
      <c r="S76" s="124">
        <f>Q76*M76</f>
        <v>0</v>
      </c>
      <c r="T76" s="124">
        <f>R76+N76</f>
        <v>0</v>
      </c>
      <c r="U76" s="140">
        <f>S76+P76</f>
        <v>0</v>
      </c>
      <c r="V76" s="200" t="s">
        <v>242</v>
      </c>
    </row>
    <row r="77" spans="1:22" ht="15.75" customHeight="1" thickBot="1" x14ac:dyDescent="0.35">
      <c r="A77" s="219" t="s">
        <v>138</v>
      </c>
      <c r="B77" s="220"/>
      <c r="C77" s="220"/>
      <c r="D77" s="220"/>
      <c r="E77" s="220"/>
      <c r="F77" s="220"/>
      <c r="G77" s="220"/>
      <c r="H77" s="220"/>
      <c r="I77" s="220"/>
      <c r="J77" s="220"/>
      <c r="K77" s="220"/>
      <c r="L77" s="220"/>
      <c r="M77" s="220"/>
      <c r="N77" s="220"/>
      <c r="O77" s="220"/>
      <c r="P77" s="220"/>
      <c r="Q77" s="220"/>
      <c r="R77" s="220"/>
      <c r="S77" s="220"/>
      <c r="T77" s="220"/>
      <c r="U77" s="220"/>
      <c r="V77" s="221"/>
    </row>
    <row r="78" spans="1:22" ht="88.5" customHeight="1" thickBot="1" x14ac:dyDescent="0.35">
      <c r="A78" s="40">
        <v>1</v>
      </c>
      <c r="B78" s="40">
        <v>416</v>
      </c>
      <c r="C78" s="45" t="s">
        <v>139</v>
      </c>
      <c r="D78" s="160" t="s">
        <v>220</v>
      </c>
      <c r="E78" s="41"/>
      <c r="F78" s="41"/>
      <c r="G78" s="35">
        <v>11</v>
      </c>
      <c r="H78" s="100">
        <f>G78*2</f>
        <v>22</v>
      </c>
      <c r="I78" s="42" t="s">
        <v>39</v>
      </c>
      <c r="J78" s="107"/>
      <c r="K78" s="50">
        <v>0.08</v>
      </c>
      <c r="L78" s="124">
        <f>J78*K78</f>
        <v>0</v>
      </c>
      <c r="M78" s="124">
        <f>J78+L78</f>
        <v>0</v>
      </c>
      <c r="N78" s="124">
        <f>H78*J78</f>
        <v>0</v>
      </c>
      <c r="O78" s="124">
        <f>N78*0.08</f>
        <v>0</v>
      </c>
      <c r="P78" s="124">
        <f>N78+O78</f>
        <v>0</v>
      </c>
      <c r="Q78" s="101">
        <f>ROUNDDOWN(H78*0.6,0)</f>
        <v>13</v>
      </c>
      <c r="R78" s="124">
        <f>Q78*J78</f>
        <v>0</v>
      </c>
      <c r="S78" s="124">
        <f>Q78*M78</f>
        <v>0</v>
      </c>
      <c r="T78" s="124">
        <f>R78+N78</f>
        <v>0</v>
      </c>
      <c r="U78" s="140">
        <f>S78+P78</f>
        <v>0</v>
      </c>
      <c r="V78" s="200" t="s">
        <v>242</v>
      </c>
    </row>
    <row r="79" spans="1:22" ht="15.75" customHeight="1" thickBot="1" x14ac:dyDescent="0.35">
      <c r="A79" s="219" t="s">
        <v>140</v>
      </c>
      <c r="B79" s="220"/>
      <c r="C79" s="220"/>
      <c r="D79" s="220"/>
      <c r="E79" s="220"/>
      <c r="F79" s="220"/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20"/>
      <c r="T79" s="220"/>
      <c r="U79" s="220"/>
      <c r="V79" s="221"/>
    </row>
    <row r="80" spans="1:22" ht="39.75" customHeight="1" thickBot="1" x14ac:dyDescent="0.35">
      <c r="A80" s="40">
        <v>1</v>
      </c>
      <c r="B80" s="40">
        <v>416</v>
      </c>
      <c r="C80" s="45" t="s">
        <v>141</v>
      </c>
      <c r="D80" s="160" t="s">
        <v>142</v>
      </c>
      <c r="E80" s="41"/>
      <c r="F80" s="41"/>
      <c r="G80" s="35">
        <v>120</v>
      </c>
      <c r="H80" s="100">
        <f>G80*2</f>
        <v>240</v>
      </c>
      <c r="I80" s="42" t="s">
        <v>39</v>
      </c>
      <c r="J80" s="107"/>
      <c r="K80" s="43">
        <v>0.08</v>
      </c>
      <c r="L80" s="112">
        <f>J80*K80</f>
        <v>0</v>
      </c>
      <c r="M80" s="112">
        <f>J80+L80</f>
        <v>0</v>
      </c>
      <c r="N80" s="112">
        <f>H80*J80</f>
        <v>0</v>
      </c>
      <c r="O80" s="112">
        <f>N80*0.08</f>
        <v>0</v>
      </c>
      <c r="P80" s="112">
        <f>N80+O80</f>
        <v>0</v>
      </c>
      <c r="Q80" s="101">
        <f>ROUNDDOWN(H80*0.6,0)</f>
        <v>144</v>
      </c>
      <c r="R80" s="124">
        <f>Q80*J80</f>
        <v>0</v>
      </c>
      <c r="S80" s="124">
        <f>Q80*M80</f>
        <v>0</v>
      </c>
      <c r="T80" s="124">
        <f>R80+N80</f>
        <v>0</v>
      </c>
      <c r="U80" s="140">
        <f>S80+P80</f>
        <v>0</v>
      </c>
      <c r="V80" s="200" t="s">
        <v>242</v>
      </c>
    </row>
    <row r="81" spans="1:22" ht="15.75" customHeight="1" thickBot="1" x14ac:dyDescent="0.35">
      <c r="A81" s="219" t="s">
        <v>143</v>
      </c>
      <c r="B81" s="220"/>
      <c r="C81" s="220"/>
      <c r="D81" s="220"/>
      <c r="E81" s="220"/>
      <c r="F81" s="220"/>
      <c r="G81" s="220"/>
      <c r="H81" s="220"/>
      <c r="I81" s="220"/>
      <c r="J81" s="220"/>
      <c r="K81" s="220"/>
      <c r="L81" s="220"/>
      <c r="M81" s="220"/>
      <c r="N81" s="220"/>
      <c r="O81" s="220"/>
      <c r="P81" s="220"/>
      <c r="Q81" s="220"/>
      <c r="R81" s="220"/>
      <c r="S81" s="220"/>
      <c r="T81" s="220"/>
      <c r="U81" s="220"/>
      <c r="V81" s="221"/>
    </row>
    <row r="82" spans="1:22" ht="44.25" customHeight="1" thickBot="1" x14ac:dyDescent="0.35">
      <c r="A82" s="40">
        <v>1</v>
      </c>
      <c r="B82" s="40">
        <v>416</v>
      </c>
      <c r="C82" s="45" t="s">
        <v>144</v>
      </c>
      <c r="D82" s="160" t="s">
        <v>145</v>
      </c>
      <c r="E82" s="41"/>
      <c r="F82" s="41"/>
      <c r="G82" s="35">
        <v>70</v>
      </c>
      <c r="H82" s="100">
        <f>G82*2</f>
        <v>140</v>
      </c>
      <c r="I82" s="42" t="s">
        <v>39</v>
      </c>
      <c r="J82" s="107"/>
      <c r="K82" s="43">
        <v>0.08</v>
      </c>
      <c r="L82" s="112">
        <f>J82*K82</f>
        <v>0</v>
      </c>
      <c r="M82" s="112">
        <f>J82+L82</f>
        <v>0</v>
      </c>
      <c r="N82" s="112">
        <f>H82*J82</f>
        <v>0</v>
      </c>
      <c r="O82" s="112">
        <f>N82*0.08</f>
        <v>0</v>
      </c>
      <c r="P82" s="112">
        <f>N82+O82</f>
        <v>0</v>
      </c>
      <c r="Q82" s="101">
        <f>ROUNDDOWN(H82*0.6,0)</f>
        <v>84</v>
      </c>
      <c r="R82" s="124">
        <f>Q82*J82</f>
        <v>0</v>
      </c>
      <c r="S82" s="124">
        <f>Q82*M82</f>
        <v>0</v>
      </c>
      <c r="T82" s="124">
        <f>R82+N82</f>
        <v>0</v>
      </c>
      <c r="U82" s="140">
        <f>S82+P82</f>
        <v>0</v>
      </c>
      <c r="V82" s="200" t="s">
        <v>242</v>
      </c>
    </row>
    <row r="83" spans="1:22" ht="15.75" customHeight="1" thickBot="1" x14ac:dyDescent="0.35">
      <c r="A83" s="219" t="s">
        <v>146</v>
      </c>
      <c r="B83" s="220"/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  <c r="O83" s="220"/>
      <c r="P83" s="220"/>
      <c r="Q83" s="220"/>
      <c r="R83" s="220"/>
      <c r="S83" s="220"/>
      <c r="T83" s="220"/>
      <c r="U83" s="220"/>
      <c r="V83" s="221"/>
    </row>
    <row r="84" spans="1:22" ht="31.5" customHeight="1" x14ac:dyDescent="0.3">
      <c r="A84" s="9">
        <v>1</v>
      </c>
      <c r="B84" s="9">
        <v>416</v>
      </c>
      <c r="C84" s="63" t="s">
        <v>147</v>
      </c>
      <c r="D84" s="150" t="s">
        <v>221</v>
      </c>
      <c r="E84" s="11"/>
      <c r="F84" s="11"/>
      <c r="G84" s="12">
        <v>27</v>
      </c>
      <c r="H84" s="14">
        <f>G84*2</f>
        <v>54</v>
      </c>
      <c r="I84" s="15" t="s">
        <v>39</v>
      </c>
      <c r="J84" s="106"/>
      <c r="K84" s="44">
        <v>0.08</v>
      </c>
      <c r="L84" s="122">
        <f>J84*K84</f>
        <v>0</v>
      </c>
      <c r="M84" s="122">
        <f>J84+L84</f>
        <v>0</v>
      </c>
      <c r="N84" s="122">
        <f>H84*J84</f>
        <v>0</v>
      </c>
      <c r="O84" s="122">
        <f>N84*0.08</f>
        <v>0</v>
      </c>
      <c r="P84" s="122">
        <f>N84+O84</f>
        <v>0</v>
      </c>
      <c r="Q84" s="17">
        <f>ROUNDDOWN(H84*0.6,0)</f>
        <v>32</v>
      </c>
      <c r="R84" s="122">
        <f>Q84*J84</f>
        <v>0</v>
      </c>
      <c r="S84" s="122">
        <f>Q84*M84</f>
        <v>0</v>
      </c>
      <c r="T84" s="122">
        <f>R84+N84</f>
        <v>0</v>
      </c>
      <c r="U84" s="137">
        <f>S84+P84</f>
        <v>0</v>
      </c>
      <c r="V84" s="196" t="s">
        <v>229</v>
      </c>
    </row>
    <row r="85" spans="1:22" ht="31.5" customHeight="1" x14ac:dyDescent="0.3">
      <c r="A85" s="18">
        <v>2</v>
      </c>
      <c r="B85" s="18">
        <v>416</v>
      </c>
      <c r="C85" s="10" t="s">
        <v>148</v>
      </c>
      <c r="D85" s="153" t="s">
        <v>149</v>
      </c>
      <c r="E85" s="24"/>
      <c r="F85" s="24"/>
      <c r="G85" s="12">
        <v>143</v>
      </c>
      <c r="H85" s="14">
        <f>G85*2</f>
        <v>286</v>
      </c>
      <c r="I85" s="21" t="s">
        <v>39</v>
      </c>
      <c r="J85" s="104"/>
      <c r="K85" s="22">
        <v>0.08</v>
      </c>
      <c r="L85" s="113">
        <f>J85*K85</f>
        <v>0</v>
      </c>
      <c r="M85" s="113">
        <f>J85+L85</f>
        <v>0</v>
      </c>
      <c r="N85" s="113">
        <f>H85*J85</f>
        <v>0</v>
      </c>
      <c r="O85" s="113">
        <f>N85*0.08</f>
        <v>0</v>
      </c>
      <c r="P85" s="113">
        <f>N85+O85</f>
        <v>0</v>
      </c>
      <c r="Q85" s="17">
        <f>ROUNDDOWN(H85*0.6,0)</f>
        <v>171</v>
      </c>
      <c r="R85" s="120">
        <f>Q85*J85</f>
        <v>0</v>
      </c>
      <c r="S85" s="120">
        <f>Q85*M85</f>
        <v>0</v>
      </c>
      <c r="T85" s="120">
        <f>R85+N85</f>
        <v>0</v>
      </c>
      <c r="U85" s="138">
        <f>S85+P85</f>
        <v>0</v>
      </c>
      <c r="V85" s="197" t="s">
        <v>229</v>
      </c>
    </row>
    <row r="86" spans="1:22" ht="23.25" customHeight="1" x14ac:dyDescent="0.3">
      <c r="A86" s="18">
        <v>3</v>
      </c>
      <c r="B86" s="18">
        <v>416</v>
      </c>
      <c r="C86" s="10" t="s">
        <v>150</v>
      </c>
      <c r="D86" s="153" t="s">
        <v>151</v>
      </c>
      <c r="E86" s="24"/>
      <c r="F86" s="24"/>
      <c r="G86" s="12">
        <v>148</v>
      </c>
      <c r="H86" s="14">
        <f>G86*2</f>
        <v>296</v>
      </c>
      <c r="I86" s="21" t="s">
        <v>39</v>
      </c>
      <c r="J86" s="104"/>
      <c r="K86" s="22">
        <v>0.08</v>
      </c>
      <c r="L86" s="113">
        <f>J86*K86</f>
        <v>0</v>
      </c>
      <c r="M86" s="113">
        <f>J86+L86</f>
        <v>0</v>
      </c>
      <c r="N86" s="113">
        <f>H86*J86</f>
        <v>0</v>
      </c>
      <c r="O86" s="113">
        <f>N86*0.08</f>
        <v>0</v>
      </c>
      <c r="P86" s="113">
        <f>N86+O86</f>
        <v>0</v>
      </c>
      <c r="Q86" s="17">
        <f>ROUNDDOWN(H86*0.6,0)</f>
        <v>177</v>
      </c>
      <c r="R86" s="120">
        <f>Q86*J86</f>
        <v>0</v>
      </c>
      <c r="S86" s="120">
        <f>Q86*M86</f>
        <v>0</v>
      </c>
      <c r="T86" s="120">
        <f>R86+N86</f>
        <v>0</v>
      </c>
      <c r="U86" s="138">
        <f>S86+P86</f>
        <v>0</v>
      </c>
      <c r="V86" s="197" t="s">
        <v>229</v>
      </c>
    </row>
    <row r="87" spans="1:22" ht="23.25" customHeight="1" thickBot="1" x14ac:dyDescent="0.35">
      <c r="A87" s="26">
        <f>A86+1</f>
        <v>4</v>
      </c>
      <c r="B87" s="18">
        <v>416</v>
      </c>
      <c r="C87" s="10" t="s">
        <v>152</v>
      </c>
      <c r="D87" s="154" t="s">
        <v>153</v>
      </c>
      <c r="E87" s="28"/>
      <c r="F87" s="28"/>
      <c r="G87" s="35">
        <v>11</v>
      </c>
      <c r="H87" s="14">
        <f>G87*2</f>
        <v>22</v>
      </c>
      <c r="I87" s="31" t="s">
        <v>39</v>
      </c>
      <c r="J87" s="105"/>
      <c r="K87" s="32">
        <v>0.08</v>
      </c>
      <c r="L87" s="121">
        <f>J87*K87</f>
        <v>0</v>
      </c>
      <c r="M87" s="121">
        <f>J87+L87</f>
        <v>0</v>
      </c>
      <c r="N87" s="113">
        <f>H87*J87</f>
        <v>0</v>
      </c>
      <c r="O87" s="113">
        <f>N87*0.08</f>
        <v>0</v>
      </c>
      <c r="P87" s="113">
        <f>N87+O87</f>
        <v>0</v>
      </c>
      <c r="Q87" s="17">
        <f>ROUNDDOWN(H87*0.6,0)</f>
        <v>13</v>
      </c>
      <c r="R87" s="120">
        <f>Q87*J87</f>
        <v>0</v>
      </c>
      <c r="S87" s="120">
        <f>Q87*M87</f>
        <v>0</v>
      </c>
      <c r="T87" s="120">
        <f>R87+N87</f>
        <v>0</v>
      </c>
      <c r="U87" s="138">
        <f>S87+P87</f>
        <v>0</v>
      </c>
      <c r="V87" s="198" t="s">
        <v>229</v>
      </c>
    </row>
    <row r="88" spans="1:22" ht="15" thickBot="1" x14ac:dyDescent="0.35">
      <c r="A88" s="222" t="s">
        <v>48</v>
      </c>
      <c r="B88" s="222"/>
      <c r="C88" s="222"/>
      <c r="D88" s="222"/>
      <c r="E88" s="222"/>
      <c r="F88" s="222"/>
      <c r="G88" s="222"/>
      <c r="H88" s="222"/>
      <c r="I88" s="222"/>
      <c r="J88" s="222"/>
      <c r="K88" s="222"/>
      <c r="L88" s="222"/>
      <c r="M88" s="222"/>
      <c r="N88" s="129">
        <f>N84+N85+N86+N87</f>
        <v>0</v>
      </c>
      <c r="O88" s="129">
        <f>O84+O85+O86+O87</f>
        <v>0</v>
      </c>
      <c r="P88" s="129">
        <f>P84+P85+P86+P87</f>
        <v>0</v>
      </c>
      <c r="Q88" s="186" t="s">
        <v>19</v>
      </c>
      <c r="R88" s="129">
        <f>SUM(R84:R87)</f>
        <v>0</v>
      </c>
      <c r="S88" s="129">
        <f>SUM(S84:S87)</f>
        <v>0</v>
      </c>
      <c r="T88" s="129">
        <f>R88+N88</f>
        <v>0</v>
      </c>
      <c r="U88" s="139">
        <f>S88+P88</f>
        <v>0</v>
      </c>
      <c r="V88" s="199"/>
    </row>
    <row r="89" spans="1:22" ht="15.75" customHeight="1" thickBot="1" x14ac:dyDescent="0.35">
      <c r="A89" s="219" t="s">
        <v>154</v>
      </c>
      <c r="B89" s="220"/>
      <c r="C89" s="220"/>
      <c r="D89" s="220"/>
      <c r="E89" s="220"/>
      <c r="F89" s="220"/>
      <c r="G89" s="220"/>
      <c r="H89" s="220"/>
      <c r="I89" s="220"/>
      <c r="J89" s="220"/>
      <c r="K89" s="220"/>
      <c r="L89" s="220"/>
      <c r="M89" s="220"/>
      <c r="N89" s="220"/>
      <c r="O89" s="220"/>
      <c r="P89" s="220"/>
      <c r="Q89" s="220"/>
      <c r="R89" s="220"/>
      <c r="S89" s="220"/>
      <c r="T89" s="220"/>
      <c r="U89" s="220"/>
      <c r="V89" s="221"/>
    </row>
    <row r="90" spans="1:22" ht="93.75" customHeight="1" x14ac:dyDescent="0.3">
      <c r="A90" s="67">
        <v>1</v>
      </c>
      <c r="B90" s="9">
        <v>416</v>
      </c>
      <c r="C90" s="63" t="s">
        <v>155</v>
      </c>
      <c r="D90" s="171" t="s">
        <v>233</v>
      </c>
      <c r="E90" s="68"/>
      <c r="F90" s="68"/>
      <c r="G90" s="70">
        <v>10985</v>
      </c>
      <c r="H90" s="147">
        <v>12720</v>
      </c>
      <c r="I90" s="71" t="s">
        <v>39</v>
      </c>
      <c r="J90" s="109"/>
      <c r="K90" s="72">
        <v>0.08</v>
      </c>
      <c r="L90" s="125">
        <f>J90*K90</f>
        <v>0</v>
      </c>
      <c r="M90" s="125">
        <f>J90+L90</f>
        <v>0</v>
      </c>
      <c r="N90" s="125">
        <f>H90*J90</f>
        <v>0</v>
      </c>
      <c r="O90" s="125">
        <f>N90*0.08</f>
        <v>0</v>
      </c>
      <c r="P90" s="125">
        <f>N90+O90</f>
        <v>0</v>
      </c>
      <c r="Q90" s="17">
        <f>ROUNDDOWN(H90*0.6,0)</f>
        <v>7632</v>
      </c>
      <c r="R90" s="125">
        <f>Q90*J90</f>
        <v>0</v>
      </c>
      <c r="S90" s="125">
        <f>Q90*M90</f>
        <v>0</v>
      </c>
      <c r="T90" s="125">
        <f t="shared" ref="T90:T95" si="21">R90+N90</f>
        <v>0</v>
      </c>
      <c r="U90" s="143">
        <f t="shared" ref="U90:U95" si="22">S90+P90</f>
        <v>0</v>
      </c>
      <c r="V90" s="196" t="s">
        <v>243</v>
      </c>
    </row>
    <row r="91" spans="1:22" ht="105" customHeight="1" x14ac:dyDescent="0.3">
      <c r="A91" s="73">
        <v>2</v>
      </c>
      <c r="B91" s="18">
        <v>416</v>
      </c>
      <c r="C91" s="10" t="s">
        <v>156</v>
      </c>
      <c r="D91" s="172" t="s">
        <v>234</v>
      </c>
      <c r="E91" s="74"/>
      <c r="F91" s="74"/>
      <c r="G91" s="69">
        <v>627</v>
      </c>
      <c r="H91" s="147">
        <v>754</v>
      </c>
      <c r="I91" s="75" t="s">
        <v>39</v>
      </c>
      <c r="J91" s="110"/>
      <c r="K91" s="76">
        <v>0.08</v>
      </c>
      <c r="L91" s="126">
        <f>J91*K91</f>
        <v>0</v>
      </c>
      <c r="M91" s="126">
        <f>J91+L91</f>
        <v>0</v>
      </c>
      <c r="N91" s="126">
        <f>H91*J91</f>
        <v>0</v>
      </c>
      <c r="O91" s="126">
        <f>N91*0.08</f>
        <v>0</v>
      </c>
      <c r="P91" s="126">
        <f>N91+O91</f>
        <v>0</v>
      </c>
      <c r="Q91" s="17">
        <f>ROUNDDOWN(H91*0.6,0)</f>
        <v>452</v>
      </c>
      <c r="R91" s="127">
        <f>Q91*J91</f>
        <v>0</v>
      </c>
      <c r="S91" s="127">
        <f>Q91*M91</f>
        <v>0</v>
      </c>
      <c r="T91" s="127">
        <f t="shared" si="21"/>
        <v>0</v>
      </c>
      <c r="U91" s="144">
        <f t="shared" si="22"/>
        <v>0</v>
      </c>
      <c r="V91" s="196" t="s">
        <v>243</v>
      </c>
    </row>
    <row r="92" spans="1:22" ht="97.5" customHeight="1" x14ac:dyDescent="0.3">
      <c r="A92" s="73">
        <v>3</v>
      </c>
      <c r="B92" s="18">
        <v>416</v>
      </c>
      <c r="C92" s="10" t="s">
        <v>157</v>
      </c>
      <c r="D92" s="172" t="s">
        <v>235</v>
      </c>
      <c r="E92" s="74"/>
      <c r="F92" s="74"/>
      <c r="G92" s="70">
        <v>314030</v>
      </c>
      <c r="H92" s="147">
        <v>278060</v>
      </c>
      <c r="I92" s="75" t="s">
        <v>39</v>
      </c>
      <c r="J92" s="110"/>
      <c r="K92" s="76">
        <v>0.08</v>
      </c>
      <c r="L92" s="126">
        <f>J92*K92</f>
        <v>0</v>
      </c>
      <c r="M92" s="126">
        <f>J92+L92</f>
        <v>0</v>
      </c>
      <c r="N92" s="126">
        <f>H92*J92</f>
        <v>0</v>
      </c>
      <c r="O92" s="126">
        <f>N92*0.08</f>
        <v>0</v>
      </c>
      <c r="P92" s="126">
        <f>N92+O92</f>
        <v>0</v>
      </c>
      <c r="Q92" s="17">
        <f>ROUNDDOWN(H92*0.6,0)</f>
        <v>166836</v>
      </c>
      <c r="R92" s="127">
        <f>Q92*J92</f>
        <v>0</v>
      </c>
      <c r="S92" s="127">
        <f>Q92*M92</f>
        <v>0</v>
      </c>
      <c r="T92" s="127">
        <f t="shared" si="21"/>
        <v>0</v>
      </c>
      <c r="U92" s="144">
        <f t="shared" si="22"/>
        <v>0</v>
      </c>
      <c r="V92" s="196" t="s">
        <v>243</v>
      </c>
    </row>
    <row r="93" spans="1:22" ht="99.75" customHeight="1" x14ac:dyDescent="0.3">
      <c r="A93" s="73">
        <v>4</v>
      </c>
      <c r="B93" s="18">
        <v>416</v>
      </c>
      <c r="C93" s="10" t="s">
        <v>158</v>
      </c>
      <c r="D93" s="173" t="s">
        <v>236</v>
      </c>
      <c r="E93" s="77"/>
      <c r="F93" s="77"/>
      <c r="G93" s="70">
        <v>62193</v>
      </c>
      <c r="H93" s="147">
        <v>65136</v>
      </c>
      <c r="I93" s="75" t="s">
        <v>39</v>
      </c>
      <c r="J93" s="110"/>
      <c r="K93" s="76">
        <v>0.08</v>
      </c>
      <c r="L93" s="126">
        <f>J93*K93</f>
        <v>0</v>
      </c>
      <c r="M93" s="126">
        <f>J93+L93</f>
        <v>0</v>
      </c>
      <c r="N93" s="126">
        <f>H93*J93</f>
        <v>0</v>
      </c>
      <c r="O93" s="126">
        <f>N93*0.08</f>
        <v>0</v>
      </c>
      <c r="P93" s="126">
        <f>N93+O93</f>
        <v>0</v>
      </c>
      <c r="Q93" s="17">
        <f>ROUNDDOWN(H93*0.6,0)</f>
        <v>39081</v>
      </c>
      <c r="R93" s="127">
        <f>Q93*J93</f>
        <v>0</v>
      </c>
      <c r="S93" s="127">
        <f>Q93*M93</f>
        <v>0</v>
      </c>
      <c r="T93" s="127">
        <f t="shared" si="21"/>
        <v>0</v>
      </c>
      <c r="U93" s="144">
        <f t="shared" si="22"/>
        <v>0</v>
      </c>
      <c r="V93" s="196" t="s">
        <v>243</v>
      </c>
    </row>
    <row r="94" spans="1:22" s="51" customFormat="1" ht="79.5" customHeight="1" thickBot="1" x14ac:dyDescent="0.35">
      <c r="A94" s="73">
        <v>5</v>
      </c>
      <c r="B94" s="18">
        <v>416</v>
      </c>
      <c r="C94" s="10" t="s">
        <v>159</v>
      </c>
      <c r="D94" s="172" t="s">
        <v>237</v>
      </c>
      <c r="E94" s="74"/>
      <c r="F94" s="74"/>
      <c r="G94" s="69">
        <v>55</v>
      </c>
      <c r="H94" s="14">
        <f>G94*2</f>
        <v>110</v>
      </c>
      <c r="I94" s="75" t="s">
        <v>39</v>
      </c>
      <c r="J94" s="110"/>
      <c r="K94" s="78">
        <v>0.08</v>
      </c>
      <c r="L94" s="127">
        <f>J94*K94</f>
        <v>0</v>
      </c>
      <c r="M94" s="127">
        <f>J94+L94</f>
        <v>0</v>
      </c>
      <c r="N94" s="127">
        <f>H94*J94</f>
        <v>0</v>
      </c>
      <c r="O94" s="127">
        <f>N94*0.08</f>
        <v>0</v>
      </c>
      <c r="P94" s="127">
        <f>N94+O94</f>
        <v>0</v>
      </c>
      <c r="Q94" s="17">
        <f>ROUNDDOWN(H94*0.6,0)</f>
        <v>66</v>
      </c>
      <c r="R94" s="127">
        <f>Q94*J94</f>
        <v>0</v>
      </c>
      <c r="S94" s="127">
        <f>Q94*M94</f>
        <v>0</v>
      </c>
      <c r="T94" s="127">
        <f t="shared" si="21"/>
        <v>0</v>
      </c>
      <c r="U94" s="144">
        <f t="shared" si="22"/>
        <v>0</v>
      </c>
      <c r="V94" s="196" t="s">
        <v>243</v>
      </c>
    </row>
    <row r="95" spans="1:22" ht="15" thickBot="1" x14ac:dyDescent="0.35">
      <c r="A95" s="260" t="s">
        <v>48</v>
      </c>
      <c r="B95" s="260"/>
      <c r="C95" s="260"/>
      <c r="D95" s="260"/>
      <c r="E95" s="260"/>
      <c r="F95" s="260"/>
      <c r="G95" s="260"/>
      <c r="H95" s="260"/>
      <c r="I95" s="260"/>
      <c r="J95" s="260"/>
      <c r="K95" s="260"/>
      <c r="L95" s="260"/>
      <c r="M95" s="260"/>
      <c r="N95" s="130">
        <f>N90+N91+N92+N93+N94</f>
        <v>0</v>
      </c>
      <c r="O95" s="130">
        <f>O90+O91+O92+O93+O94</f>
        <v>0</v>
      </c>
      <c r="P95" s="130">
        <f>P90+P91+P92+P93+P94</f>
        <v>0</v>
      </c>
      <c r="Q95" s="186" t="s">
        <v>19</v>
      </c>
      <c r="R95" s="129">
        <f>SUM(R90:R94)</f>
        <v>0</v>
      </c>
      <c r="S95" s="129">
        <f>SUM(S90:S94)</f>
        <v>0</v>
      </c>
      <c r="T95" s="129">
        <f t="shared" si="21"/>
        <v>0</v>
      </c>
      <c r="U95" s="139">
        <f t="shared" si="22"/>
        <v>0</v>
      </c>
      <c r="V95" s="199" t="s">
        <v>19</v>
      </c>
    </row>
    <row r="96" spans="1:22" ht="15.75" customHeight="1" thickBot="1" x14ac:dyDescent="0.35">
      <c r="A96" s="261" t="s">
        <v>160</v>
      </c>
      <c r="B96" s="262"/>
      <c r="C96" s="262"/>
      <c r="D96" s="262"/>
      <c r="E96" s="262"/>
      <c r="F96" s="262"/>
      <c r="G96" s="262"/>
      <c r="H96" s="262"/>
      <c r="I96" s="262"/>
      <c r="J96" s="262"/>
      <c r="K96" s="262"/>
      <c r="L96" s="262"/>
      <c r="M96" s="262"/>
      <c r="N96" s="262"/>
      <c r="O96" s="262"/>
      <c r="P96" s="262"/>
      <c r="Q96" s="262"/>
      <c r="R96" s="262"/>
      <c r="S96" s="262"/>
      <c r="T96" s="262"/>
      <c r="U96" s="262"/>
      <c r="V96" s="263"/>
    </row>
    <row r="97" spans="1:22" ht="44.25" customHeight="1" x14ac:dyDescent="0.3">
      <c r="A97" s="67">
        <v>1</v>
      </c>
      <c r="B97" s="9">
        <v>416</v>
      </c>
      <c r="C97" s="63" t="s">
        <v>161</v>
      </c>
      <c r="D97" s="171" t="s">
        <v>162</v>
      </c>
      <c r="E97" s="68"/>
      <c r="F97" s="68"/>
      <c r="G97" s="70">
        <v>4580</v>
      </c>
      <c r="H97" s="14">
        <f>G97*2</f>
        <v>9160</v>
      </c>
      <c r="I97" s="71" t="s">
        <v>39</v>
      </c>
      <c r="J97" s="109"/>
      <c r="K97" s="72">
        <v>0.08</v>
      </c>
      <c r="L97" s="125">
        <f>J97*K97</f>
        <v>0</v>
      </c>
      <c r="M97" s="125">
        <f>J97+L97</f>
        <v>0</v>
      </c>
      <c r="N97" s="125">
        <f>H97*J97</f>
        <v>0</v>
      </c>
      <c r="O97" s="125">
        <f>N97*0.08</f>
        <v>0</v>
      </c>
      <c r="P97" s="125">
        <f>N97+O97</f>
        <v>0</v>
      </c>
      <c r="Q97" s="17">
        <f>ROUNDDOWN(H97*0.6,0)</f>
        <v>5496</v>
      </c>
      <c r="R97" s="125">
        <f>Q97*J97</f>
        <v>0</v>
      </c>
      <c r="S97" s="125">
        <f>Q97*M97</f>
        <v>0</v>
      </c>
      <c r="T97" s="125">
        <f>R97+N97</f>
        <v>0</v>
      </c>
      <c r="U97" s="143">
        <f>S97+P97</f>
        <v>0</v>
      </c>
      <c r="V97" s="196" t="s">
        <v>243</v>
      </c>
    </row>
    <row r="98" spans="1:22" ht="57.75" customHeight="1" thickBot="1" x14ac:dyDescent="0.35">
      <c r="A98" s="79">
        <v>2</v>
      </c>
      <c r="B98" s="18">
        <v>416</v>
      </c>
      <c r="C98" s="10" t="s">
        <v>163</v>
      </c>
      <c r="D98" s="174" t="s">
        <v>164</v>
      </c>
      <c r="E98" s="80"/>
      <c r="F98" s="80"/>
      <c r="G98" s="81">
        <v>155</v>
      </c>
      <c r="H98" s="14">
        <f>G98*2</f>
        <v>310</v>
      </c>
      <c r="I98" s="82" t="s">
        <v>39</v>
      </c>
      <c r="J98" s="111"/>
      <c r="K98" s="83">
        <v>0.08</v>
      </c>
      <c r="L98" s="128">
        <f>J98*K98</f>
        <v>0</v>
      </c>
      <c r="M98" s="128">
        <f>J98+L98</f>
        <v>0</v>
      </c>
      <c r="N98" s="128">
        <f>H98*J98</f>
        <v>0</v>
      </c>
      <c r="O98" s="128">
        <f>N98*0.08</f>
        <v>0</v>
      </c>
      <c r="P98" s="128">
        <f>N98+O98</f>
        <v>0</v>
      </c>
      <c r="Q98" s="17">
        <f>ROUNDDOWN(H98*0.6,0)</f>
        <v>186</v>
      </c>
      <c r="R98" s="133">
        <f>Q98*J98</f>
        <v>0</v>
      </c>
      <c r="S98" s="133">
        <f>Q98*M98</f>
        <v>0</v>
      </c>
      <c r="T98" s="133">
        <f>R98+N98</f>
        <v>0</v>
      </c>
      <c r="U98" s="145">
        <f>S98+P98</f>
        <v>0</v>
      </c>
      <c r="V98" s="198" t="s">
        <v>242</v>
      </c>
    </row>
    <row r="99" spans="1:22" ht="15" thickBot="1" x14ac:dyDescent="0.35">
      <c r="A99" s="222" t="s">
        <v>48</v>
      </c>
      <c r="B99" s="222"/>
      <c r="C99" s="222"/>
      <c r="D99" s="222"/>
      <c r="E99" s="222"/>
      <c r="F99" s="222"/>
      <c r="G99" s="222"/>
      <c r="H99" s="222"/>
      <c r="I99" s="222"/>
      <c r="J99" s="222"/>
      <c r="K99" s="222"/>
      <c r="L99" s="222"/>
      <c r="M99" s="222"/>
      <c r="N99" s="129">
        <f>N97+N98</f>
        <v>0</v>
      </c>
      <c r="O99" s="129">
        <f>O97+O98</f>
        <v>0</v>
      </c>
      <c r="P99" s="129">
        <f>P97+P98</f>
        <v>0</v>
      </c>
      <c r="Q99" s="186" t="s">
        <v>19</v>
      </c>
      <c r="R99" s="129">
        <f>R97+R98</f>
        <v>0</v>
      </c>
      <c r="S99" s="129">
        <f>S97+S98</f>
        <v>0</v>
      </c>
      <c r="T99" s="129">
        <f>T97+T98</f>
        <v>0</v>
      </c>
      <c r="U99" s="139">
        <f>U97+U98</f>
        <v>0</v>
      </c>
      <c r="V99" s="199" t="s">
        <v>19</v>
      </c>
    </row>
    <row r="100" spans="1:22" ht="15.75" customHeight="1" thickBot="1" x14ac:dyDescent="0.35">
      <c r="A100" s="261" t="s">
        <v>165</v>
      </c>
      <c r="B100" s="262"/>
      <c r="C100" s="262"/>
      <c r="D100" s="262"/>
      <c r="E100" s="262"/>
      <c r="F100" s="262"/>
      <c r="G100" s="262"/>
      <c r="H100" s="262"/>
      <c r="I100" s="262"/>
      <c r="J100" s="262"/>
      <c r="K100" s="262"/>
      <c r="L100" s="262"/>
      <c r="M100" s="262"/>
      <c r="N100" s="262"/>
      <c r="O100" s="262"/>
      <c r="P100" s="262"/>
      <c r="Q100" s="262"/>
      <c r="R100" s="262"/>
      <c r="S100" s="262"/>
      <c r="T100" s="262"/>
      <c r="U100" s="262"/>
      <c r="V100" s="263"/>
    </row>
    <row r="101" spans="1:22" ht="62.25" customHeight="1" x14ac:dyDescent="0.3">
      <c r="A101" s="67">
        <v>1</v>
      </c>
      <c r="B101" s="9">
        <v>416</v>
      </c>
      <c r="C101" s="63" t="s">
        <v>166</v>
      </c>
      <c r="D101" s="150" t="s">
        <v>167</v>
      </c>
      <c r="E101" s="68"/>
      <c r="F101" s="68"/>
      <c r="G101" s="69">
        <v>437</v>
      </c>
      <c r="H101" s="14">
        <f>G101*2</f>
        <v>874</v>
      </c>
      <c r="I101" s="71" t="s">
        <v>39</v>
      </c>
      <c r="J101" s="109"/>
      <c r="K101" s="72">
        <v>0.08</v>
      </c>
      <c r="L101" s="125">
        <f>J101*K101</f>
        <v>0</v>
      </c>
      <c r="M101" s="125">
        <f>J101+L101</f>
        <v>0</v>
      </c>
      <c r="N101" s="125">
        <f>H101*J101</f>
        <v>0</v>
      </c>
      <c r="O101" s="125">
        <f>N101*0.08</f>
        <v>0</v>
      </c>
      <c r="P101" s="125">
        <f>N101+O101</f>
        <v>0</v>
      </c>
      <c r="Q101" s="17">
        <f>ROUNDDOWN(H101*0.6,0)</f>
        <v>524</v>
      </c>
      <c r="R101" s="125">
        <f>Q101*J101</f>
        <v>0</v>
      </c>
      <c r="S101" s="125">
        <f>Q101*M101</f>
        <v>0</v>
      </c>
      <c r="T101" s="125">
        <f>R101+N101</f>
        <v>0</v>
      </c>
      <c r="U101" s="143">
        <f>S101+P101</f>
        <v>0</v>
      </c>
      <c r="V101" s="198" t="s">
        <v>242</v>
      </c>
    </row>
    <row r="102" spans="1:22" ht="54" customHeight="1" x14ac:dyDescent="0.3">
      <c r="A102" s="73">
        <v>2</v>
      </c>
      <c r="B102" s="18">
        <v>416</v>
      </c>
      <c r="C102" s="10" t="s">
        <v>168</v>
      </c>
      <c r="D102" s="153" t="s">
        <v>169</v>
      </c>
      <c r="E102" s="74"/>
      <c r="F102" s="74"/>
      <c r="G102" s="69">
        <v>582</v>
      </c>
      <c r="H102" s="14">
        <f>G102*2</f>
        <v>1164</v>
      </c>
      <c r="I102" s="75" t="s">
        <v>39</v>
      </c>
      <c r="J102" s="110"/>
      <c r="K102" s="76">
        <v>0.08</v>
      </c>
      <c r="L102" s="126">
        <f>J102*K102</f>
        <v>0</v>
      </c>
      <c r="M102" s="126">
        <f>J102+L102</f>
        <v>0</v>
      </c>
      <c r="N102" s="126">
        <f>H102*J102</f>
        <v>0</v>
      </c>
      <c r="O102" s="126">
        <f>N102*0.08</f>
        <v>0</v>
      </c>
      <c r="P102" s="126">
        <f>N102+O102</f>
        <v>0</v>
      </c>
      <c r="Q102" s="17">
        <f>ROUNDDOWN(H102*0.6,0)</f>
        <v>698</v>
      </c>
      <c r="R102" s="127">
        <f>Q102*J102</f>
        <v>0</v>
      </c>
      <c r="S102" s="127">
        <f>Q102*M102</f>
        <v>0</v>
      </c>
      <c r="T102" s="127">
        <f>R102+N102</f>
        <v>0</v>
      </c>
      <c r="U102" s="127">
        <f>S102+P102</f>
        <v>0</v>
      </c>
      <c r="V102" s="198" t="s">
        <v>242</v>
      </c>
    </row>
    <row r="103" spans="1:22" ht="54" customHeight="1" x14ac:dyDescent="0.3">
      <c r="A103" s="67">
        <v>3</v>
      </c>
      <c r="B103" s="18">
        <v>416</v>
      </c>
      <c r="C103" s="67" t="s">
        <v>56</v>
      </c>
      <c r="D103" s="150" t="s">
        <v>170</v>
      </c>
      <c r="E103" s="68"/>
      <c r="F103" s="68"/>
      <c r="G103" s="69">
        <v>100</v>
      </c>
      <c r="H103" s="14">
        <f>G103*2</f>
        <v>200</v>
      </c>
      <c r="I103" s="71" t="s">
        <v>39</v>
      </c>
      <c r="J103" s="109"/>
      <c r="K103" s="72">
        <v>0.08</v>
      </c>
      <c r="L103" s="125">
        <f>J103*K103</f>
        <v>0</v>
      </c>
      <c r="M103" s="125">
        <f>J103+L103</f>
        <v>0</v>
      </c>
      <c r="N103" s="125">
        <f>H103*J103</f>
        <v>0</v>
      </c>
      <c r="O103" s="125">
        <f>N103*0.08</f>
        <v>0</v>
      </c>
      <c r="P103" s="125">
        <f>N103+O103</f>
        <v>0</v>
      </c>
      <c r="Q103" s="17">
        <f>ROUNDDOWN(H103*0.6,0)</f>
        <v>120</v>
      </c>
      <c r="R103" s="125">
        <f>Q103*J103</f>
        <v>0</v>
      </c>
      <c r="S103" s="125">
        <f>Q103*M103</f>
        <v>0</v>
      </c>
      <c r="T103" s="125">
        <f>R103+N103</f>
        <v>0</v>
      </c>
      <c r="U103" s="127">
        <f>S103+P103</f>
        <v>0</v>
      </c>
      <c r="V103" s="198" t="s">
        <v>242</v>
      </c>
    </row>
    <row r="104" spans="1:22" ht="54" customHeight="1" thickBot="1" x14ac:dyDescent="0.35">
      <c r="A104" s="73">
        <v>4</v>
      </c>
      <c r="B104" s="18">
        <v>416</v>
      </c>
      <c r="C104" s="67" t="s">
        <v>56</v>
      </c>
      <c r="D104" s="153" t="s">
        <v>171</v>
      </c>
      <c r="E104" s="74"/>
      <c r="F104" s="74"/>
      <c r="G104" s="69">
        <v>100</v>
      </c>
      <c r="H104" s="14">
        <f>G104*2</f>
        <v>200</v>
      </c>
      <c r="I104" s="75" t="s">
        <v>39</v>
      </c>
      <c r="J104" s="110"/>
      <c r="K104" s="76">
        <v>0.08</v>
      </c>
      <c r="L104" s="126">
        <f>J104*K104</f>
        <v>0</v>
      </c>
      <c r="M104" s="126">
        <f>J104+L104</f>
        <v>0</v>
      </c>
      <c r="N104" s="126">
        <f>H104*J104</f>
        <v>0</v>
      </c>
      <c r="O104" s="126">
        <f>N104*0.08</f>
        <v>0</v>
      </c>
      <c r="P104" s="126">
        <f>N104+O104</f>
        <v>0</v>
      </c>
      <c r="Q104" s="17">
        <f>ROUNDDOWN(H104*0.6,0)</f>
        <v>120</v>
      </c>
      <c r="R104" s="127">
        <f>Q104*J104</f>
        <v>0</v>
      </c>
      <c r="S104" s="127">
        <f>Q104*M104</f>
        <v>0</v>
      </c>
      <c r="T104" s="125">
        <f>R104+N104</f>
        <v>0</v>
      </c>
      <c r="U104" s="143">
        <f>S104+P104</f>
        <v>0</v>
      </c>
      <c r="V104" s="198" t="s">
        <v>242</v>
      </c>
    </row>
    <row r="105" spans="1:22" ht="15" thickBot="1" x14ac:dyDescent="0.35">
      <c r="A105" s="222" t="s">
        <v>48</v>
      </c>
      <c r="B105" s="222"/>
      <c r="C105" s="222"/>
      <c r="D105" s="222"/>
      <c r="E105" s="222"/>
      <c r="F105" s="222"/>
      <c r="G105" s="222"/>
      <c r="H105" s="222"/>
      <c r="I105" s="222"/>
      <c r="J105" s="222"/>
      <c r="K105" s="222"/>
      <c r="L105" s="222"/>
      <c r="M105" s="222"/>
      <c r="N105" s="129">
        <f>N101+N102+N103+N104</f>
        <v>0</v>
      </c>
      <c r="O105" s="129">
        <f>O101+O102+O103+O104</f>
        <v>0</v>
      </c>
      <c r="P105" s="129">
        <f>P101+P102+P103+P104</f>
        <v>0</v>
      </c>
      <c r="Q105" s="186" t="s">
        <v>19</v>
      </c>
      <c r="R105" s="129">
        <f>R101+R102+R103+R104</f>
        <v>0</v>
      </c>
      <c r="S105" s="129">
        <f>S101+S102+S103+S104</f>
        <v>0</v>
      </c>
      <c r="T105" s="129">
        <f>T101+T102+T103+T104</f>
        <v>0</v>
      </c>
      <c r="U105" s="139">
        <f>U101+U102+U103+U104</f>
        <v>0</v>
      </c>
      <c r="V105" s="199"/>
    </row>
    <row r="106" spans="1:22" ht="15.75" customHeight="1" thickBot="1" x14ac:dyDescent="0.35">
      <c r="A106" s="219" t="s">
        <v>172</v>
      </c>
      <c r="B106" s="220"/>
      <c r="C106" s="220"/>
      <c r="D106" s="220"/>
      <c r="E106" s="220"/>
      <c r="F106" s="220"/>
      <c r="G106" s="220"/>
      <c r="H106" s="220"/>
      <c r="I106" s="220"/>
      <c r="J106" s="220"/>
      <c r="K106" s="220"/>
      <c r="L106" s="220"/>
      <c r="M106" s="220"/>
      <c r="N106" s="220"/>
      <c r="O106" s="220"/>
      <c r="P106" s="220"/>
      <c r="Q106" s="220"/>
      <c r="R106" s="220"/>
      <c r="S106" s="220"/>
      <c r="T106" s="220"/>
      <c r="U106" s="220"/>
      <c r="V106" s="221"/>
    </row>
    <row r="107" spans="1:22" ht="48.75" customHeight="1" thickBot="1" x14ac:dyDescent="0.35">
      <c r="A107" s="40">
        <v>1</v>
      </c>
      <c r="B107" s="40">
        <v>416</v>
      </c>
      <c r="C107" s="45" t="s">
        <v>173</v>
      </c>
      <c r="D107" s="169" t="s">
        <v>174</v>
      </c>
      <c r="E107" s="64"/>
      <c r="F107" s="64"/>
      <c r="G107" s="35">
        <v>5</v>
      </c>
      <c r="H107" s="100">
        <f>G107*2</f>
        <v>10</v>
      </c>
      <c r="I107" s="42" t="s">
        <v>39</v>
      </c>
      <c r="J107" s="107"/>
      <c r="K107" s="43">
        <v>0.08</v>
      </c>
      <c r="L107" s="112">
        <f>J107*K107</f>
        <v>0</v>
      </c>
      <c r="M107" s="112">
        <f>J107+L107</f>
        <v>0</v>
      </c>
      <c r="N107" s="112">
        <f>H107*J107</f>
        <v>0</v>
      </c>
      <c r="O107" s="112">
        <f>N107*0.08</f>
        <v>0</v>
      </c>
      <c r="P107" s="112">
        <f>N107+O107</f>
        <v>0</v>
      </c>
      <c r="Q107" s="101">
        <f>ROUNDDOWN(H107*0.6,0)</f>
        <v>6</v>
      </c>
      <c r="R107" s="124">
        <f>Q107*J107</f>
        <v>0</v>
      </c>
      <c r="S107" s="124">
        <f>Q107*M107</f>
        <v>0</v>
      </c>
      <c r="T107" s="124">
        <f>R107+N107</f>
        <v>0</v>
      </c>
      <c r="U107" s="140">
        <f>S107+P107</f>
        <v>0</v>
      </c>
      <c r="V107" s="208" t="s">
        <v>229</v>
      </c>
    </row>
    <row r="108" spans="1:22" ht="15.75" customHeight="1" thickBot="1" x14ac:dyDescent="0.35">
      <c r="A108" s="219" t="s">
        <v>175</v>
      </c>
      <c r="B108" s="220"/>
      <c r="C108" s="220"/>
      <c r="D108" s="220"/>
      <c r="E108" s="220"/>
      <c r="F108" s="220"/>
      <c r="G108" s="220"/>
      <c r="H108" s="220"/>
      <c r="I108" s="220"/>
      <c r="J108" s="220"/>
      <c r="K108" s="220"/>
      <c r="L108" s="220"/>
      <c r="M108" s="220"/>
      <c r="N108" s="220"/>
      <c r="O108" s="220"/>
      <c r="P108" s="220"/>
      <c r="Q108" s="220"/>
      <c r="R108" s="220"/>
      <c r="S108" s="220"/>
      <c r="T108" s="220"/>
      <c r="U108" s="220"/>
      <c r="V108" s="221"/>
    </row>
    <row r="109" spans="1:22" ht="81" customHeight="1" thickBot="1" x14ac:dyDescent="0.35">
      <c r="A109" s="40">
        <v>1</v>
      </c>
      <c r="B109" s="40">
        <v>416</v>
      </c>
      <c r="C109" s="45" t="s">
        <v>176</v>
      </c>
      <c r="D109" s="160" t="s">
        <v>177</v>
      </c>
      <c r="E109" s="41"/>
      <c r="F109" s="41"/>
      <c r="G109" s="35">
        <v>120</v>
      </c>
      <c r="H109" s="100">
        <f>G109*2</f>
        <v>240</v>
      </c>
      <c r="I109" s="42" t="s">
        <v>39</v>
      </c>
      <c r="J109" s="107"/>
      <c r="K109" s="43">
        <v>0.08</v>
      </c>
      <c r="L109" s="112">
        <f>J109*K109</f>
        <v>0</v>
      </c>
      <c r="M109" s="112">
        <f>J109+L109</f>
        <v>0</v>
      </c>
      <c r="N109" s="112">
        <f>H109*J109</f>
        <v>0</v>
      </c>
      <c r="O109" s="112">
        <f>N109*0.08</f>
        <v>0</v>
      </c>
      <c r="P109" s="112">
        <f>N109+O109</f>
        <v>0</v>
      </c>
      <c r="Q109" s="101">
        <f>ROUNDDOWN(H109*0.6,0)</f>
        <v>144</v>
      </c>
      <c r="R109" s="124">
        <f>Q109*J109</f>
        <v>0</v>
      </c>
      <c r="S109" s="124">
        <f>Q109*M109</f>
        <v>0</v>
      </c>
      <c r="T109" s="124">
        <f>R109+N109</f>
        <v>0</v>
      </c>
      <c r="U109" s="140">
        <f>S109+P109</f>
        <v>0</v>
      </c>
      <c r="V109" s="198" t="s">
        <v>242</v>
      </c>
    </row>
    <row r="110" spans="1:22" ht="15.75" customHeight="1" thickBot="1" x14ac:dyDescent="0.35">
      <c r="A110" s="219" t="s">
        <v>178</v>
      </c>
      <c r="B110" s="220"/>
      <c r="C110" s="220"/>
      <c r="D110" s="220"/>
      <c r="E110" s="220"/>
      <c r="F110" s="220"/>
      <c r="G110" s="220"/>
      <c r="H110" s="220"/>
      <c r="I110" s="220"/>
      <c r="J110" s="220"/>
      <c r="K110" s="220"/>
      <c r="L110" s="220"/>
      <c r="M110" s="220"/>
      <c r="N110" s="220"/>
      <c r="O110" s="220"/>
      <c r="P110" s="220"/>
      <c r="Q110" s="220"/>
      <c r="R110" s="220"/>
      <c r="S110" s="220"/>
      <c r="T110" s="220"/>
      <c r="U110" s="220"/>
      <c r="V110" s="221"/>
    </row>
    <row r="111" spans="1:22" ht="41.25" customHeight="1" thickBot="1" x14ac:dyDescent="0.35">
      <c r="A111" s="40">
        <v>1</v>
      </c>
      <c r="B111" s="40">
        <v>416</v>
      </c>
      <c r="C111" s="45" t="s">
        <v>179</v>
      </c>
      <c r="D111" s="169" t="s">
        <v>180</v>
      </c>
      <c r="E111" s="64"/>
      <c r="F111" s="64"/>
      <c r="G111" s="35">
        <v>132</v>
      </c>
      <c r="H111" s="100">
        <f>G111*2</f>
        <v>264</v>
      </c>
      <c r="I111" s="66" t="s">
        <v>39</v>
      </c>
      <c r="J111" s="107"/>
      <c r="K111" s="50">
        <v>0.08</v>
      </c>
      <c r="L111" s="124">
        <f>J111*K111</f>
        <v>0</v>
      </c>
      <c r="M111" s="124">
        <f>J111+L111</f>
        <v>0</v>
      </c>
      <c r="N111" s="124">
        <f>H111*J111</f>
        <v>0</v>
      </c>
      <c r="O111" s="124">
        <f>N111*0.08</f>
        <v>0</v>
      </c>
      <c r="P111" s="124">
        <f>N111+O111</f>
        <v>0</v>
      </c>
      <c r="Q111" s="101">
        <f>ROUNDDOWN(H111*0.6,0)</f>
        <v>158</v>
      </c>
      <c r="R111" s="124">
        <f>Q111*J111</f>
        <v>0</v>
      </c>
      <c r="S111" s="124">
        <f>Q111*M111</f>
        <v>0</v>
      </c>
      <c r="T111" s="124">
        <f>R111+N111</f>
        <v>0</v>
      </c>
      <c r="U111" s="140">
        <f>S111+P111</f>
        <v>0</v>
      </c>
      <c r="V111" s="208" t="s">
        <v>229</v>
      </c>
    </row>
    <row r="112" spans="1:22" ht="15.75" customHeight="1" thickBot="1" x14ac:dyDescent="0.35">
      <c r="A112" s="219" t="s">
        <v>181</v>
      </c>
      <c r="B112" s="220"/>
      <c r="C112" s="220"/>
      <c r="D112" s="220"/>
      <c r="E112" s="220"/>
      <c r="F112" s="220"/>
      <c r="G112" s="220"/>
      <c r="H112" s="220"/>
      <c r="I112" s="220"/>
      <c r="J112" s="220"/>
      <c r="K112" s="220"/>
      <c r="L112" s="220"/>
      <c r="M112" s="220"/>
      <c r="N112" s="220"/>
      <c r="O112" s="220"/>
      <c r="P112" s="220"/>
      <c r="Q112" s="220"/>
      <c r="R112" s="220"/>
      <c r="S112" s="220"/>
      <c r="T112" s="220"/>
      <c r="U112" s="220"/>
      <c r="V112" s="221"/>
    </row>
    <row r="113" spans="1:22" ht="52.5" customHeight="1" x14ac:dyDescent="0.3">
      <c r="A113" s="40">
        <v>1</v>
      </c>
      <c r="B113" s="9">
        <v>416</v>
      </c>
      <c r="C113" s="63" t="s">
        <v>182</v>
      </c>
      <c r="D113" s="150" t="s">
        <v>183</v>
      </c>
      <c r="E113" s="11"/>
      <c r="F113" s="11"/>
      <c r="G113" s="12">
        <v>17</v>
      </c>
      <c r="H113" s="14">
        <f>G113*2</f>
        <v>34</v>
      </c>
      <c r="I113" s="15" t="s">
        <v>39</v>
      </c>
      <c r="J113" s="106"/>
      <c r="K113" s="44">
        <v>0.08</v>
      </c>
      <c r="L113" s="122">
        <f>J113*K113</f>
        <v>0</v>
      </c>
      <c r="M113" s="122">
        <f>J113+L113</f>
        <v>0</v>
      </c>
      <c r="N113" s="112">
        <f>H113*J113</f>
        <v>0</v>
      </c>
      <c r="O113" s="122">
        <f>N113*0.08</f>
        <v>0</v>
      </c>
      <c r="P113" s="122">
        <f>N113+O113</f>
        <v>0</v>
      </c>
      <c r="Q113" s="17">
        <f>ROUNDDOWN(H113*0.6,0)</f>
        <v>20</v>
      </c>
      <c r="R113" s="122">
        <f>Q113*J113</f>
        <v>0</v>
      </c>
      <c r="S113" s="122">
        <f>Q113*M113</f>
        <v>0</v>
      </c>
      <c r="T113" s="122">
        <f>R113+N113</f>
        <v>0</v>
      </c>
      <c r="U113" s="137">
        <f>S113+P113</f>
        <v>0</v>
      </c>
      <c r="V113" s="196" t="s">
        <v>229</v>
      </c>
    </row>
    <row r="114" spans="1:22" ht="78" customHeight="1" thickBot="1" x14ac:dyDescent="0.35">
      <c r="A114" s="26">
        <v>2</v>
      </c>
      <c r="B114" s="18">
        <v>416</v>
      </c>
      <c r="C114" s="84" t="s">
        <v>184</v>
      </c>
      <c r="D114" s="175" t="s">
        <v>185</v>
      </c>
      <c r="E114" s="85"/>
      <c r="F114" s="85"/>
      <c r="G114" s="35">
        <v>64</v>
      </c>
      <c r="H114" s="14">
        <f>G114*2</f>
        <v>128</v>
      </c>
      <c r="I114" s="29" t="s">
        <v>186</v>
      </c>
      <c r="J114" s="105"/>
      <c r="K114" s="49">
        <v>0.08</v>
      </c>
      <c r="L114" s="123">
        <f>J114*K114</f>
        <v>0</v>
      </c>
      <c r="M114" s="123">
        <f>J114+L114</f>
        <v>0</v>
      </c>
      <c r="N114" s="121">
        <f>H114*J114</f>
        <v>0</v>
      </c>
      <c r="O114" s="121">
        <f>N114*0.08</f>
        <v>0</v>
      </c>
      <c r="P114" s="121">
        <f>N114+O114</f>
        <v>0</v>
      </c>
      <c r="Q114" s="17">
        <f>ROUNDDOWN(H114*0.6,0)</f>
        <v>76</v>
      </c>
      <c r="R114" s="123">
        <f>Q114*J114</f>
        <v>0</v>
      </c>
      <c r="S114" s="123">
        <f>Q114*M114</f>
        <v>0</v>
      </c>
      <c r="T114" s="123">
        <f>R114+N114</f>
        <v>0</v>
      </c>
      <c r="U114" s="142">
        <f>S114+P114</f>
        <v>0</v>
      </c>
      <c r="V114" s="208" t="s">
        <v>229</v>
      </c>
    </row>
    <row r="115" spans="1:22" ht="15" thickBot="1" x14ac:dyDescent="0.35">
      <c r="A115" s="222" t="s">
        <v>48</v>
      </c>
      <c r="B115" s="222"/>
      <c r="C115" s="222"/>
      <c r="D115" s="222"/>
      <c r="E115" s="222"/>
      <c r="F115" s="222"/>
      <c r="G115" s="222"/>
      <c r="H115" s="222"/>
      <c r="I115" s="222"/>
      <c r="J115" s="222"/>
      <c r="K115" s="222"/>
      <c r="L115" s="222"/>
      <c r="M115" s="222"/>
      <c r="N115" s="129">
        <f>N113+N114</f>
        <v>0</v>
      </c>
      <c r="O115" s="129">
        <f>O113+O114</f>
        <v>0</v>
      </c>
      <c r="P115" s="129">
        <f>P113+P114</f>
        <v>0</v>
      </c>
      <c r="Q115" s="186" t="s">
        <v>19</v>
      </c>
      <c r="R115" s="129">
        <f>R113+R114</f>
        <v>0</v>
      </c>
      <c r="S115" s="129">
        <f>S113+S114</f>
        <v>0</v>
      </c>
      <c r="T115" s="129">
        <f>T113+T114</f>
        <v>0</v>
      </c>
      <c r="U115" s="139">
        <f>U113+U114</f>
        <v>0</v>
      </c>
      <c r="V115" s="199" t="s">
        <v>19</v>
      </c>
    </row>
    <row r="116" spans="1:22" ht="15.75" customHeight="1" thickBot="1" x14ac:dyDescent="0.35">
      <c r="A116" s="219" t="s">
        <v>187</v>
      </c>
      <c r="B116" s="220"/>
      <c r="C116" s="220"/>
      <c r="D116" s="220"/>
      <c r="E116" s="220"/>
      <c r="F116" s="220"/>
      <c r="G116" s="220"/>
      <c r="H116" s="220"/>
      <c r="I116" s="220"/>
      <c r="J116" s="220"/>
      <c r="K116" s="220"/>
      <c r="L116" s="220"/>
      <c r="M116" s="220"/>
      <c r="N116" s="220"/>
      <c r="O116" s="220"/>
      <c r="P116" s="220"/>
      <c r="Q116" s="220"/>
      <c r="R116" s="220"/>
      <c r="S116" s="220"/>
      <c r="T116" s="220"/>
      <c r="U116" s="220"/>
      <c r="V116" s="221"/>
    </row>
    <row r="117" spans="1:22" ht="42" customHeight="1" thickBot="1" x14ac:dyDescent="0.35">
      <c r="A117" s="40">
        <v>1</v>
      </c>
      <c r="B117" s="40">
        <v>416</v>
      </c>
      <c r="C117" s="40" t="s">
        <v>56</v>
      </c>
      <c r="D117" s="161" t="s">
        <v>188</v>
      </c>
      <c r="E117" s="41"/>
      <c r="F117" s="41"/>
      <c r="G117" s="35">
        <v>20</v>
      </c>
      <c r="H117" s="100">
        <f>G117*2</f>
        <v>40</v>
      </c>
      <c r="I117" s="42" t="s">
        <v>39</v>
      </c>
      <c r="J117" s="107"/>
      <c r="K117" s="50">
        <v>0.08</v>
      </c>
      <c r="L117" s="112">
        <f>J117*K117</f>
        <v>0</v>
      </c>
      <c r="M117" s="112">
        <f>J117+L117</f>
        <v>0</v>
      </c>
      <c r="N117" s="112">
        <f>H117*J117</f>
        <v>0</v>
      </c>
      <c r="O117" s="112">
        <f>N117*0.08</f>
        <v>0</v>
      </c>
      <c r="P117" s="112">
        <f>N117+O117</f>
        <v>0</v>
      </c>
      <c r="Q117" s="101">
        <f>ROUNDDOWN(H117*0.6,0)</f>
        <v>24</v>
      </c>
      <c r="R117" s="124">
        <f>Q117*J117</f>
        <v>0</v>
      </c>
      <c r="S117" s="124">
        <f>Q117*M117</f>
        <v>0</v>
      </c>
      <c r="T117" s="124">
        <f>R117+N117</f>
        <v>0</v>
      </c>
      <c r="U117" s="140">
        <f>S117+P117</f>
        <v>0</v>
      </c>
      <c r="V117" s="198" t="s">
        <v>242</v>
      </c>
    </row>
    <row r="118" spans="1:22" ht="15.75" customHeight="1" thickBot="1" x14ac:dyDescent="0.35">
      <c r="A118" s="219" t="s">
        <v>189</v>
      </c>
      <c r="B118" s="220"/>
      <c r="C118" s="220"/>
      <c r="D118" s="220"/>
      <c r="E118" s="220"/>
      <c r="F118" s="220"/>
      <c r="G118" s="220"/>
      <c r="H118" s="220"/>
      <c r="I118" s="220"/>
      <c r="J118" s="220"/>
      <c r="K118" s="220"/>
      <c r="L118" s="220"/>
      <c r="M118" s="220"/>
      <c r="N118" s="220"/>
      <c r="O118" s="220"/>
      <c r="P118" s="220"/>
      <c r="Q118" s="220"/>
      <c r="R118" s="220"/>
      <c r="S118" s="220"/>
      <c r="T118" s="220"/>
      <c r="U118" s="220"/>
      <c r="V118" s="221"/>
    </row>
    <row r="119" spans="1:22" ht="52.5" customHeight="1" x14ac:dyDescent="0.3">
      <c r="A119" s="40">
        <v>1</v>
      </c>
      <c r="B119" s="9">
        <v>416</v>
      </c>
      <c r="C119" s="40" t="s">
        <v>190</v>
      </c>
      <c r="D119" s="155" t="s">
        <v>238</v>
      </c>
      <c r="E119" s="11"/>
      <c r="F119" s="11"/>
      <c r="G119" s="39">
        <v>22925</v>
      </c>
      <c r="H119" s="14">
        <f>G119*2</f>
        <v>45850</v>
      </c>
      <c r="I119" s="15" t="s">
        <v>39</v>
      </c>
      <c r="J119" s="106"/>
      <c r="K119" s="44">
        <v>0.08</v>
      </c>
      <c r="L119" s="119">
        <f>J119*K119</f>
        <v>0</v>
      </c>
      <c r="M119" s="119">
        <f>J119+L119</f>
        <v>0</v>
      </c>
      <c r="N119" s="119">
        <f>H119*J119</f>
        <v>0</v>
      </c>
      <c r="O119" s="119">
        <f>N119*0.08</f>
        <v>0</v>
      </c>
      <c r="P119" s="119">
        <f>N119+O119</f>
        <v>0</v>
      </c>
      <c r="Q119" s="17">
        <f>ROUNDDOWN(H119*0.6,0)</f>
        <v>27510</v>
      </c>
      <c r="R119" s="122">
        <f>Q119*J119</f>
        <v>0</v>
      </c>
      <c r="S119" s="122">
        <f>Q119*M119</f>
        <v>0</v>
      </c>
      <c r="T119" s="122">
        <f>R119+N119</f>
        <v>0</v>
      </c>
      <c r="U119" s="137">
        <f>S119+P119</f>
        <v>0</v>
      </c>
      <c r="V119" s="198" t="s">
        <v>242</v>
      </c>
    </row>
    <row r="120" spans="1:22" ht="66" customHeight="1" x14ac:dyDescent="0.3">
      <c r="A120" s="18">
        <v>2</v>
      </c>
      <c r="B120" s="18">
        <v>416</v>
      </c>
      <c r="C120" s="18" t="s">
        <v>191</v>
      </c>
      <c r="D120" s="156" t="s">
        <v>239</v>
      </c>
      <c r="E120" s="24"/>
      <c r="F120" s="24"/>
      <c r="G120" s="86">
        <v>9100</v>
      </c>
      <c r="H120" s="14">
        <f>G120*2</f>
        <v>18200</v>
      </c>
      <c r="I120" s="15" t="s">
        <v>39</v>
      </c>
      <c r="J120" s="104"/>
      <c r="K120" s="44">
        <v>0.08</v>
      </c>
      <c r="L120" s="119">
        <f>J120*K120</f>
        <v>0</v>
      </c>
      <c r="M120" s="119">
        <f>J120+L120</f>
        <v>0</v>
      </c>
      <c r="N120" s="119">
        <f>H120*J120</f>
        <v>0</v>
      </c>
      <c r="O120" s="119">
        <f>N120*0.08</f>
        <v>0</v>
      </c>
      <c r="P120" s="119">
        <f>N120+O120</f>
        <v>0</v>
      </c>
      <c r="Q120" s="17">
        <f>ROUNDDOWN(H120*0.6,0)</f>
        <v>10920</v>
      </c>
      <c r="R120" s="122">
        <f>Q120*J120</f>
        <v>0</v>
      </c>
      <c r="S120" s="122">
        <f>Q120*M120</f>
        <v>0</v>
      </c>
      <c r="T120" s="122">
        <f>R120+N120</f>
        <v>0</v>
      </c>
      <c r="U120" s="137">
        <f>S120+P120</f>
        <v>0</v>
      </c>
      <c r="V120" s="198" t="s">
        <v>242</v>
      </c>
    </row>
    <row r="121" spans="1:22" ht="56.25" customHeight="1" x14ac:dyDescent="0.3">
      <c r="A121" s="18">
        <v>3</v>
      </c>
      <c r="B121" s="18">
        <v>416</v>
      </c>
      <c r="C121" s="18" t="s">
        <v>192</v>
      </c>
      <c r="D121" s="156" t="s">
        <v>240</v>
      </c>
      <c r="E121" s="24"/>
      <c r="F121" s="24"/>
      <c r="G121" s="86">
        <v>1578</v>
      </c>
      <c r="H121" s="14">
        <f>G121*2</f>
        <v>3156</v>
      </c>
      <c r="I121" s="15" t="s">
        <v>39</v>
      </c>
      <c r="J121" s="104"/>
      <c r="K121" s="44">
        <v>0.08</v>
      </c>
      <c r="L121" s="119">
        <f>J121*K121</f>
        <v>0</v>
      </c>
      <c r="M121" s="119">
        <f>J121+L121</f>
        <v>0</v>
      </c>
      <c r="N121" s="119">
        <f>H121*J121</f>
        <v>0</v>
      </c>
      <c r="O121" s="119">
        <f>N121*0.08</f>
        <v>0</v>
      </c>
      <c r="P121" s="119">
        <f>N121+O121</f>
        <v>0</v>
      </c>
      <c r="Q121" s="17">
        <f>ROUNDDOWN(H121*0.6,0)</f>
        <v>1893</v>
      </c>
      <c r="R121" s="122">
        <f>Q121*J121</f>
        <v>0</v>
      </c>
      <c r="S121" s="122">
        <f>Q121*M121</f>
        <v>0</v>
      </c>
      <c r="T121" s="122">
        <f>R121+N121</f>
        <v>0</v>
      </c>
      <c r="U121" s="137">
        <f>S121+P121</f>
        <v>0</v>
      </c>
      <c r="V121" s="197" t="s">
        <v>229</v>
      </c>
    </row>
    <row r="122" spans="1:22" ht="69" customHeight="1" thickBot="1" x14ac:dyDescent="0.35">
      <c r="A122" s="18">
        <v>4</v>
      </c>
      <c r="B122" s="18">
        <v>416</v>
      </c>
      <c r="C122" s="18" t="s">
        <v>56</v>
      </c>
      <c r="D122" s="156" t="s">
        <v>241</v>
      </c>
      <c r="E122" s="24"/>
      <c r="F122" s="24"/>
      <c r="G122" s="20">
        <v>500</v>
      </c>
      <c r="H122" s="14">
        <f>G122*2</f>
        <v>1000</v>
      </c>
      <c r="I122" s="15" t="s">
        <v>39</v>
      </c>
      <c r="J122" s="104"/>
      <c r="K122" s="44">
        <v>0.08</v>
      </c>
      <c r="L122" s="119">
        <f>J122*K122</f>
        <v>0</v>
      </c>
      <c r="M122" s="119">
        <f>J122+L122</f>
        <v>0</v>
      </c>
      <c r="N122" s="119">
        <f>H122*J122</f>
        <v>0</v>
      </c>
      <c r="O122" s="119">
        <f>N122*0.08</f>
        <v>0</v>
      </c>
      <c r="P122" s="119">
        <f>N122+O122</f>
        <v>0</v>
      </c>
      <c r="Q122" s="17">
        <f>ROUNDDOWN(H122*0.6,0)</f>
        <v>600</v>
      </c>
      <c r="R122" s="122">
        <f>Q122*J122</f>
        <v>0</v>
      </c>
      <c r="S122" s="122">
        <f>Q122*M122</f>
        <v>0</v>
      </c>
      <c r="T122" s="122">
        <f>R122+N122</f>
        <v>0</v>
      </c>
      <c r="U122" s="137">
        <f>S122+P122</f>
        <v>0</v>
      </c>
      <c r="V122" s="198" t="s">
        <v>229</v>
      </c>
    </row>
    <row r="123" spans="1:22" ht="15" thickBot="1" x14ac:dyDescent="0.35">
      <c r="A123" s="230" t="s">
        <v>193</v>
      </c>
      <c r="B123" s="230"/>
      <c r="C123" s="230"/>
      <c r="D123" s="230"/>
      <c r="E123" s="230"/>
      <c r="F123" s="230"/>
      <c r="G123" s="230"/>
      <c r="H123" s="230"/>
      <c r="I123" s="230"/>
      <c r="J123" s="230"/>
      <c r="K123" s="230"/>
      <c r="L123" s="230"/>
      <c r="M123" s="230"/>
      <c r="N123" s="191">
        <f>N118+N119+N120+N121+N122</f>
        <v>0</v>
      </c>
      <c r="O123" s="191">
        <f>O118+O119+O120+O121+O122</f>
        <v>0</v>
      </c>
      <c r="P123" s="191">
        <f>P118+P119+P120+P121+P122</f>
        <v>0</v>
      </c>
      <c r="Q123" s="192" t="s">
        <v>19</v>
      </c>
      <c r="R123" s="191">
        <f>R119+R120+R121+R122</f>
        <v>0</v>
      </c>
      <c r="S123" s="191">
        <f>S119+S120+S121+S122</f>
        <v>0</v>
      </c>
      <c r="T123" s="191">
        <f>T119+T120+T121+T122</f>
        <v>0</v>
      </c>
      <c r="U123" s="193">
        <f>U119+U120+U121+U122</f>
        <v>0</v>
      </c>
      <c r="V123" s="199" t="s">
        <v>19</v>
      </c>
    </row>
    <row r="124" spans="1:22" ht="15.75" customHeight="1" thickBot="1" x14ac:dyDescent="0.35">
      <c r="A124" s="219" t="s">
        <v>194</v>
      </c>
      <c r="B124" s="220"/>
      <c r="C124" s="220"/>
      <c r="D124" s="220"/>
      <c r="E124" s="220"/>
      <c r="F124" s="220"/>
      <c r="G124" s="220"/>
      <c r="H124" s="220"/>
      <c r="I124" s="220"/>
      <c r="J124" s="220"/>
      <c r="K124" s="220"/>
      <c r="L124" s="220"/>
      <c r="M124" s="220"/>
      <c r="N124" s="220"/>
      <c r="O124" s="220"/>
      <c r="P124" s="220"/>
      <c r="Q124" s="220"/>
      <c r="R124" s="220"/>
      <c r="S124" s="220"/>
      <c r="T124" s="220"/>
      <c r="U124" s="220"/>
      <c r="V124" s="221"/>
    </row>
    <row r="125" spans="1:22" ht="42.75" customHeight="1" thickBot="1" x14ac:dyDescent="0.35">
      <c r="A125" s="40">
        <v>1</v>
      </c>
      <c r="B125" s="40"/>
      <c r="C125" s="40" t="s">
        <v>56</v>
      </c>
      <c r="D125" s="160" t="s">
        <v>244</v>
      </c>
      <c r="E125" s="41"/>
      <c r="F125" s="41"/>
      <c r="G125" s="62">
        <v>1</v>
      </c>
      <c r="H125" s="100">
        <f>G125*2</f>
        <v>2</v>
      </c>
      <c r="I125" s="42" t="s">
        <v>39</v>
      </c>
      <c r="J125" s="107"/>
      <c r="K125" s="50">
        <v>0.08</v>
      </c>
      <c r="L125" s="112">
        <f>J125*K125</f>
        <v>0</v>
      </c>
      <c r="M125" s="112">
        <f>J125+L125</f>
        <v>0</v>
      </c>
      <c r="N125" s="112">
        <f>H125*J125</f>
        <v>0</v>
      </c>
      <c r="O125" s="112">
        <f>N125*0.08</f>
        <v>0</v>
      </c>
      <c r="P125" s="112">
        <f>N125+O125</f>
        <v>0</v>
      </c>
      <c r="Q125" s="101">
        <f>ROUNDDOWN(H125*0.6,0)</f>
        <v>1</v>
      </c>
      <c r="R125" s="124">
        <f>Q125*J125</f>
        <v>0</v>
      </c>
      <c r="S125" s="124">
        <f>Q125*M125</f>
        <v>0</v>
      </c>
      <c r="T125" s="124">
        <f>R125+N125</f>
        <v>0</v>
      </c>
      <c r="U125" s="140">
        <f>S125+P125</f>
        <v>0</v>
      </c>
      <c r="V125" s="208" t="s">
        <v>229</v>
      </c>
    </row>
    <row r="126" spans="1:22" ht="15.75" customHeight="1" thickBot="1" x14ac:dyDescent="0.35">
      <c r="A126" s="219" t="s">
        <v>195</v>
      </c>
      <c r="B126" s="220"/>
      <c r="C126" s="220"/>
      <c r="D126" s="220"/>
      <c r="E126" s="220"/>
      <c r="F126" s="220"/>
      <c r="G126" s="220"/>
      <c r="H126" s="220"/>
      <c r="I126" s="220"/>
      <c r="J126" s="220"/>
      <c r="K126" s="220"/>
      <c r="L126" s="220"/>
      <c r="M126" s="220"/>
      <c r="N126" s="220"/>
      <c r="O126" s="220"/>
      <c r="P126" s="220"/>
      <c r="Q126" s="220"/>
      <c r="R126" s="220"/>
      <c r="S126" s="220"/>
      <c r="T126" s="220"/>
      <c r="U126" s="220"/>
      <c r="V126" s="229"/>
    </row>
    <row r="127" spans="1:22" ht="39.75" customHeight="1" x14ac:dyDescent="0.3">
      <c r="A127" s="88">
        <v>1</v>
      </c>
      <c r="B127" s="9">
        <v>415</v>
      </c>
      <c r="C127" s="88" t="s">
        <v>196</v>
      </c>
      <c r="D127" s="176" t="s">
        <v>197</v>
      </c>
      <c r="E127" s="58"/>
      <c r="F127" s="58"/>
      <c r="G127" s="88">
        <v>60</v>
      </c>
      <c r="H127" s="14">
        <v>120</v>
      </c>
      <c r="I127" s="42" t="s">
        <v>39</v>
      </c>
      <c r="J127" s="112"/>
      <c r="K127" s="50">
        <v>0.08</v>
      </c>
      <c r="L127" s="112">
        <f>J127*K127</f>
        <v>0</v>
      </c>
      <c r="M127" s="112">
        <f>J127+L127</f>
        <v>0</v>
      </c>
      <c r="N127" s="112">
        <f>H127*J127</f>
        <v>0</v>
      </c>
      <c r="O127" s="112">
        <f>N127*0.08</f>
        <v>0</v>
      </c>
      <c r="P127" s="112">
        <f>N127+O127</f>
        <v>0</v>
      </c>
      <c r="Q127" s="17">
        <f>ROUNDDOWN(H127*0.6,0)</f>
        <v>72</v>
      </c>
      <c r="R127" s="122">
        <f>Q127*J127</f>
        <v>0</v>
      </c>
      <c r="S127" s="122">
        <f>Q127*M127</f>
        <v>0</v>
      </c>
      <c r="T127" s="122">
        <f>R127+N127</f>
        <v>0</v>
      </c>
      <c r="U127" s="137">
        <f>S127+P127</f>
        <v>0</v>
      </c>
      <c r="V127" s="209" t="s">
        <v>229</v>
      </c>
    </row>
    <row r="128" spans="1:22" ht="165" customHeight="1" x14ac:dyDescent="0.3">
      <c r="A128" s="54">
        <v>2</v>
      </c>
      <c r="B128" s="9">
        <v>415</v>
      </c>
      <c r="C128" s="54" t="s">
        <v>198</v>
      </c>
      <c r="D128" s="177" t="s">
        <v>199</v>
      </c>
      <c r="E128" s="89"/>
      <c r="F128" s="89"/>
      <c r="G128" s="88">
        <v>5</v>
      </c>
      <c r="H128" s="14">
        <f>G128*2</f>
        <v>10</v>
      </c>
      <c r="I128" s="21" t="s">
        <v>39</v>
      </c>
      <c r="J128" s="113"/>
      <c r="K128" s="25">
        <v>0.08</v>
      </c>
      <c r="L128" s="113">
        <f>J128*K128</f>
        <v>0</v>
      </c>
      <c r="M128" s="113">
        <f>J128+L128</f>
        <v>0</v>
      </c>
      <c r="N128" s="113">
        <f>H128*J128</f>
        <v>0</v>
      </c>
      <c r="O128" s="113">
        <f>N128*0.08</f>
        <v>0</v>
      </c>
      <c r="P128" s="113">
        <f>N128+O128</f>
        <v>0</v>
      </c>
      <c r="Q128" s="17">
        <f>ROUNDDOWN(H128*0.6,0)</f>
        <v>6</v>
      </c>
      <c r="R128" s="122">
        <f>Q128*J128</f>
        <v>0</v>
      </c>
      <c r="S128" s="122">
        <f>Q128*M128</f>
        <v>0</v>
      </c>
      <c r="T128" s="122">
        <f>R128+N128</f>
        <v>0</v>
      </c>
      <c r="U128" s="137">
        <f>S128+P128</f>
        <v>0</v>
      </c>
      <c r="V128" s="208" t="s">
        <v>229</v>
      </c>
    </row>
    <row r="129" spans="1:23" ht="92.25" customHeight="1" x14ac:dyDescent="0.3">
      <c r="A129" s="54">
        <v>3</v>
      </c>
      <c r="B129" s="9">
        <v>415</v>
      </c>
      <c r="C129" s="10" t="s">
        <v>200</v>
      </c>
      <c r="D129" s="177" t="s">
        <v>201</v>
      </c>
      <c r="E129" s="89"/>
      <c r="F129" s="89"/>
      <c r="G129" s="12">
        <v>502</v>
      </c>
      <c r="H129" s="14">
        <f>G129*2</f>
        <v>1004</v>
      </c>
      <c r="I129" s="15" t="s">
        <v>39</v>
      </c>
      <c r="J129" s="104"/>
      <c r="K129" s="25">
        <v>0.08</v>
      </c>
      <c r="L129" s="113">
        <f>J129*K129</f>
        <v>0</v>
      </c>
      <c r="M129" s="113">
        <f>J129+L129</f>
        <v>0</v>
      </c>
      <c r="N129" s="119">
        <f>H129*J129</f>
        <v>0</v>
      </c>
      <c r="O129" s="119">
        <f>N129*0.08</f>
        <v>0</v>
      </c>
      <c r="P129" s="119">
        <f>N129+O129</f>
        <v>0</v>
      </c>
      <c r="Q129" s="17">
        <f>ROUNDDOWN(H129*0.6,0)</f>
        <v>602</v>
      </c>
      <c r="R129" s="122">
        <f>Q129*J129</f>
        <v>0</v>
      </c>
      <c r="S129" s="122">
        <f>Q129*M129</f>
        <v>0</v>
      </c>
      <c r="T129" s="122">
        <f>R129+N129</f>
        <v>0</v>
      </c>
      <c r="U129" s="137">
        <f>S129+P129</f>
        <v>0</v>
      </c>
      <c r="V129" s="197" t="s">
        <v>229</v>
      </c>
    </row>
    <row r="130" spans="1:23" ht="105" customHeight="1" thickBot="1" x14ac:dyDescent="0.35">
      <c r="A130" s="54">
        <v>4</v>
      </c>
      <c r="B130" s="9">
        <v>415</v>
      </c>
      <c r="C130" s="10" t="s">
        <v>202</v>
      </c>
      <c r="D130" s="177" t="s">
        <v>203</v>
      </c>
      <c r="E130" s="89"/>
      <c r="F130" s="89"/>
      <c r="G130" s="20">
        <v>410</v>
      </c>
      <c r="H130" s="14">
        <f>G130*2</f>
        <v>820</v>
      </c>
      <c r="I130" s="21" t="s">
        <v>39</v>
      </c>
      <c r="J130" s="104"/>
      <c r="K130" s="25">
        <v>0.08</v>
      </c>
      <c r="L130" s="120">
        <f>J130*K130</f>
        <v>0</v>
      </c>
      <c r="M130" s="120">
        <f>J130+L130</f>
        <v>0</v>
      </c>
      <c r="N130" s="120">
        <f>H130*J130</f>
        <v>0</v>
      </c>
      <c r="O130" s="120">
        <f>N130*0.08</f>
        <v>0</v>
      </c>
      <c r="P130" s="120">
        <f>N130+O130</f>
        <v>0</v>
      </c>
      <c r="Q130" s="17">
        <f>ROUNDDOWN(H130*0.6,0)</f>
        <v>492</v>
      </c>
      <c r="R130" s="120">
        <f>Q130*J130</f>
        <v>0</v>
      </c>
      <c r="S130" s="120">
        <f>Q130*M130</f>
        <v>0</v>
      </c>
      <c r="T130" s="120">
        <f>R130+N130</f>
        <v>0</v>
      </c>
      <c r="U130" s="138">
        <f>S130+P130</f>
        <v>0</v>
      </c>
      <c r="V130" s="208" t="s">
        <v>229</v>
      </c>
    </row>
    <row r="131" spans="1:23" ht="15" thickBot="1" x14ac:dyDescent="0.35">
      <c r="A131" s="230" t="s">
        <v>193</v>
      </c>
      <c r="B131" s="230"/>
      <c r="C131" s="230"/>
      <c r="D131" s="230"/>
      <c r="E131" s="230"/>
      <c r="F131" s="230"/>
      <c r="G131" s="230"/>
      <c r="H131" s="230"/>
      <c r="I131" s="230"/>
      <c r="J131" s="230"/>
      <c r="K131" s="230"/>
      <c r="L131" s="230"/>
      <c r="M131" s="230"/>
      <c r="N131" s="191">
        <f>N126+N127+N128+N129+N130</f>
        <v>0</v>
      </c>
      <c r="O131" s="191">
        <f>O126+O127+O128+O129+O130</f>
        <v>0</v>
      </c>
      <c r="P131" s="191">
        <f>P126+P127+P128+P129+P130</f>
        <v>0</v>
      </c>
      <c r="Q131" s="192" t="s">
        <v>19</v>
      </c>
      <c r="R131" s="191">
        <f>R127+R128+R129+R130</f>
        <v>0</v>
      </c>
      <c r="S131" s="191">
        <f>S127+S128+S129+S130</f>
        <v>0</v>
      </c>
      <c r="T131" s="191">
        <f>T127+T128+T129+T130</f>
        <v>0</v>
      </c>
      <c r="U131" s="193">
        <f>U127+U128+U129+U130</f>
        <v>0</v>
      </c>
      <c r="V131" s="199" t="s">
        <v>19</v>
      </c>
    </row>
    <row r="132" spans="1:23" ht="15.75" customHeight="1" thickBot="1" x14ac:dyDescent="0.35">
      <c r="A132" s="219" t="s">
        <v>204</v>
      </c>
      <c r="B132" s="220"/>
      <c r="C132" s="220"/>
      <c r="D132" s="220"/>
      <c r="E132" s="220"/>
      <c r="F132" s="220"/>
      <c r="G132" s="220"/>
      <c r="H132" s="220"/>
      <c r="I132" s="220"/>
      <c r="J132" s="220"/>
      <c r="K132" s="220"/>
      <c r="L132" s="220"/>
      <c r="M132" s="220"/>
      <c r="N132" s="220"/>
      <c r="O132" s="220"/>
      <c r="P132" s="220"/>
      <c r="Q132" s="220"/>
      <c r="R132" s="220"/>
      <c r="S132" s="220"/>
      <c r="T132" s="220"/>
      <c r="U132" s="220"/>
      <c r="V132" s="221"/>
    </row>
    <row r="133" spans="1:23" s="90" customFormat="1" ht="140.25" customHeight="1" thickBot="1" x14ac:dyDescent="0.35">
      <c r="A133" s="40">
        <v>1</v>
      </c>
      <c r="B133" s="40">
        <v>415</v>
      </c>
      <c r="C133" s="45" t="s">
        <v>205</v>
      </c>
      <c r="D133" s="165" t="s">
        <v>206</v>
      </c>
      <c r="E133" s="194"/>
      <c r="F133" s="194"/>
      <c r="G133" s="35">
        <v>10</v>
      </c>
      <c r="H133" s="100">
        <f>G133*2</f>
        <v>20</v>
      </c>
      <c r="I133" s="35" t="s">
        <v>39</v>
      </c>
      <c r="J133" s="107"/>
      <c r="K133" s="43">
        <v>0.08</v>
      </c>
      <c r="L133" s="112">
        <f>J133*K133</f>
        <v>0</v>
      </c>
      <c r="M133" s="112">
        <f>J133+L133</f>
        <v>0</v>
      </c>
      <c r="N133" s="112">
        <f>H133*J133</f>
        <v>0</v>
      </c>
      <c r="O133" s="112">
        <f>N133*0.08</f>
        <v>0</v>
      </c>
      <c r="P133" s="112">
        <f>N133+O133</f>
        <v>0</v>
      </c>
      <c r="Q133" s="101">
        <f>ROUNDDOWN(H133*0.6,0)</f>
        <v>12</v>
      </c>
      <c r="R133" s="124">
        <f>Q133*J133</f>
        <v>0</v>
      </c>
      <c r="S133" s="124">
        <f>Q133*M133</f>
        <v>0</v>
      </c>
      <c r="T133" s="124">
        <f>R133+N133</f>
        <v>0</v>
      </c>
      <c r="U133" s="140">
        <f>S133+P133</f>
        <v>0</v>
      </c>
      <c r="V133" s="200" t="s">
        <v>229</v>
      </c>
      <c r="W133" s="183"/>
    </row>
    <row r="134" spans="1:23" ht="16.5" customHeight="1" thickBot="1" x14ac:dyDescent="0.35">
      <c r="A134" s="219" t="s">
        <v>207</v>
      </c>
      <c r="B134" s="220"/>
      <c r="C134" s="220"/>
      <c r="D134" s="220"/>
      <c r="E134" s="220"/>
      <c r="F134" s="220"/>
      <c r="G134" s="220"/>
      <c r="H134" s="220"/>
      <c r="I134" s="220"/>
      <c r="J134" s="220"/>
      <c r="K134" s="220"/>
      <c r="L134" s="220"/>
      <c r="M134" s="220"/>
      <c r="N134" s="220"/>
      <c r="O134" s="220"/>
      <c r="P134" s="220"/>
      <c r="Q134" s="220"/>
      <c r="R134" s="220"/>
      <c r="S134" s="220"/>
      <c r="T134" s="220"/>
      <c r="U134" s="220"/>
      <c r="V134" s="221"/>
    </row>
    <row r="135" spans="1:23" s="94" customFormat="1" ht="45" customHeight="1" x14ac:dyDescent="0.3">
      <c r="A135" s="12">
        <v>1</v>
      </c>
      <c r="B135" s="9">
        <v>415</v>
      </c>
      <c r="C135" s="91" t="s">
        <v>208</v>
      </c>
      <c r="D135" s="178" t="s">
        <v>246</v>
      </c>
      <c r="E135" s="92"/>
      <c r="F135" s="92"/>
      <c r="G135" s="12">
        <v>171</v>
      </c>
      <c r="H135" s="93">
        <v>68</v>
      </c>
      <c r="I135" s="15" t="s">
        <v>120</v>
      </c>
      <c r="J135" s="114"/>
      <c r="K135" s="16">
        <v>0.08</v>
      </c>
      <c r="L135" s="122">
        <f>J135*K135</f>
        <v>0</v>
      </c>
      <c r="M135" s="119">
        <f>J135+L135</f>
        <v>0</v>
      </c>
      <c r="N135" s="119">
        <f>H135*J135</f>
        <v>0</v>
      </c>
      <c r="O135" s="119">
        <f>N135*0.08</f>
        <v>0</v>
      </c>
      <c r="P135" s="119">
        <f>N135+O135</f>
        <v>0</v>
      </c>
      <c r="Q135" s="17">
        <f>ROUNDDOWN(H135*0.6,0)</f>
        <v>40</v>
      </c>
      <c r="R135" s="122">
        <f>Q135*J135</f>
        <v>0</v>
      </c>
      <c r="S135" s="122">
        <f>Q135*M135</f>
        <v>0</v>
      </c>
      <c r="T135" s="122">
        <f>R135+N135</f>
        <v>0</v>
      </c>
      <c r="U135" s="137">
        <f>S135+P135</f>
        <v>0</v>
      </c>
      <c r="V135" s="207" t="s">
        <v>229</v>
      </c>
      <c r="W135" s="184"/>
    </row>
    <row r="136" spans="1:23" ht="45.75" customHeight="1" x14ac:dyDescent="0.3">
      <c r="A136" s="20">
        <v>2</v>
      </c>
      <c r="B136" s="9">
        <v>415</v>
      </c>
      <c r="C136" s="38" t="s">
        <v>209</v>
      </c>
      <c r="D136" s="179" t="s">
        <v>247</v>
      </c>
      <c r="E136" s="95"/>
      <c r="F136" s="95"/>
      <c r="G136" s="20">
        <v>5</v>
      </c>
      <c r="H136" s="96">
        <v>2</v>
      </c>
      <c r="I136" s="21" t="s">
        <v>120</v>
      </c>
      <c r="J136" s="115"/>
      <c r="K136" s="22">
        <v>0.08</v>
      </c>
      <c r="L136" s="120">
        <f>J136*K136</f>
        <v>0</v>
      </c>
      <c r="M136" s="113">
        <f>J136+L136</f>
        <v>0</v>
      </c>
      <c r="N136" s="113">
        <f>H136*J136</f>
        <v>0</v>
      </c>
      <c r="O136" s="113">
        <f>N136*0.08</f>
        <v>0</v>
      </c>
      <c r="P136" s="113">
        <f>N136+O136</f>
        <v>0</v>
      </c>
      <c r="Q136" s="17">
        <f>ROUNDDOWN(H136*0.6,0)</f>
        <v>1</v>
      </c>
      <c r="R136" s="120">
        <f>Q136*J136</f>
        <v>0</v>
      </c>
      <c r="S136" s="120">
        <f>Q136*M136</f>
        <v>0</v>
      </c>
      <c r="T136" s="120">
        <f>R136+N136</f>
        <v>0</v>
      </c>
      <c r="U136" s="138">
        <f>S136+P136</f>
        <v>0</v>
      </c>
      <c r="V136" s="209" t="s">
        <v>229</v>
      </c>
    </row>
    <row r="137" spans="1:23" ht="60.75" customHeight="1" thickBot="1" x14ac:dyDescent="0.35">
      <c r="A137" s="29">
        <v>3</v>
      </c>
      <c r="B137" s="9">
        <v>415</v>
      </c>
      <c r="C137" s="97" t="s">
        <v>210</v>
      </c>
      <c r="D137" s="180" t="s">
        <v>248</v>
      </c>
      <c r="E137" s="98"/>
      <c r="F137" s="98"/>
      <c r="G137" s="29">
        <v>10</v>
      </c>
      <c r="H137" s="99">
        <v>4</v>
      </c>
      <c r="I137" s="31" t="s">
        <v>120</v>
      </c>
      <c r="J137" s="116"/>
      <c r="K137" s="32">
        <v>0.08</v>
      </c>
      <c r="L137" s="123">
        <f>J137*K137</f>
        <v>0</v>
      </c>
      <c r="M137" s="121">
        <f>J137+L137</f>
        <v>0</v>
      </c>
      <c r="N137" s="113">
        <f>H137*J137</f>
        <v>0</v>
      </c>
      <c r="O137" s="113">
        <f>N137*0.08</f>
        <v>0</v>
      </c>
      <c r="P137" s="119">
        <f>N137+O137</f>
        <v>0</v>
      </c>
      <c r="Q137" s="17">
        <f>ROUNDDOWN(H137*0.6,0)</f>
        <v>2</v>
      </c>
      <c r="R137" s="120">
        <f>Q137*J137</f>
        <v>0</v>
      </c>
      <c r="S137" s="120">
        <f>Q137*M137</f>
        <v>0</v>
      </c>
      <c r="T137" s="120">
        <f>R137+N137</f>
        <v>0</v>
      </c>
      <c r="U137" s="138">
        <f>S137+P137</f>
        <v>0</v>
      </c>
      <c r="V137" s="209" t="s">
        <v>229</v>
      </c>
    </row>
    <row r="138" spans="1:23" ht="15" thickBot="1" x14ac:dyDescent="0.35">
      <c r="A138" s="231" t="s">
        <v>193</v>
      </c>
      <c r="B138" s="231"/>
      <c r="C138" s="231"/>
      <c r="D138" s="231"/>
      <c r="E138" s="231"/>
      <c r="F138" s="231"/>
      <c r="G138" s="231"/>
      <c r="H138" s="231"/>
      <c r="I138" s="231"/>
      <c r="J138" s="231"/>
      <c r="K138" s="231"/>
      <c r="L138" s="231"/>
      <c r="M138" s="231"/>
      <c r="N138" s="191">
        <f>N135+N136+N137</f>
        <v>0</v>
      </c>
      <c r="O138" s="191">
        <f>O135+O136+O137</f>
        <v>0</v>
      </c>
      <c r="P138" s="191">
        <f>+P135+P136+P137</f>
        <v>0</v>
      </c>
      <c r="Q138" s="192" t="s">
        <v>19</v>
      </c>
      <c r="R138" s="191">
        <f>R134+R135+R136+R137</f>
        <v>0</v>
      </c>
      <c r="S138" s="191">
        <f>S134+S135+S136+S137</f>
        <v>0</v>
      </c>
      <c r="T138" s="191">
        <f>T134+T135+T136+T137</f>
        <v>0</v>
      </c>
      <c r="U138" s="193">
        <f>U134+U135+U136+U137</f>
        <v>0</v>
      </c>
      <c r="V138" s="198" t="s">
        <v>19</v>
      </c>
    </row>
    <row r="139" spans="1:23" ht="16.5" customHeight="1" thickBot="1" x14ac:dyDescent="0.35">
      <c r="A139" s="226" t="s">
        <v>211</v>
      </c>
      <c r="B139" s="227"/>
      <c r="C139" s="227"/>
      <c r="D139" s="227"/>
      <c r="E139" s="227"/>
      <c r="F139" s="227"/>
      <c r="G139" s="227"/>
      <c r="H139" s="227"/>
      <c r="I139" s="227"/>
      <c r="J139" s="227"/>
      <c r="K139" s="227"/>
      <c r="L139" s="227"/>
      <c r="M139" s="227"/>
      <c r="N139" s="227"/>
      <c r="O139" s="227"/>
      <c r="P139" s="227"/>
      <c r="Q139" s="227"/>
      <c r="R139" s="227"/>
      <c r="S139" s="227"/>
      <c r="T139" s="227"/>
      <c r="U139" s="227"/>
      <c r="V139" s="228"/>
    </row>
    <row r="140" spans="1:23" s="94" customFormat="1" ht="104.25" customHeight="1" thickBot="1" x14ac:dyDescent="0.35">
      <c r="A140" s="9">
        <v>1</v>
      </c>
      <c r="B140" s="9">
        <v>415</v>
      </c>
      <c r="C140" s="63" t="s">
        <v>212</v>
      </c>
      <c r="D140" s="178" t="s">
        <v>213</v>
      </c>
      <c r="E140" s="92"/>
      <c r="F140" s="92"/>
      <c r="G140" s="12">
        <v>10</v>
      </c>
      <c r="H140" s="14">
        <f>G140*2</f>
        <v>20</v>
      </c>
      <c r="I140" s="15" t="s">
        <v>39</v>
      </c>
      <c r="J140" s="117"/>
      <c r="K140" s="16">
        <v>0.08</v>
      </c>
      <c r="L140" s="122">
        <f>J140*K140</f>
        <v>0</v>
      </c>
      <c r="M140" s="119">
        <f>J140+L140</f>
        <v>0</v>
      </c>
      <c r="N140" s="119">
        <f>H140*J140</f>
        <v>0</v>
      </c>
      <c r="O140" s="119">
        <f>N140*0.08</f>
        <v>0</v>
      </c>
      <c r="P140" s="119">
        <f>N140+O140</f>
        <v>0</v>
      </c>
      <c r="Q140" s="17">
        <f>ROUNDDOWN(H140*0.6,0)</f>
        <v>12</v>
      </c>
      <c r="R140" s="122">
        <f>Q140*J140</f>
        <v>0</v>
      </c>
      <c r="S140" s="122">
        <f>Q140*M140</f>
        <v>0</v>
      </c>
      <c r="T140" s="122">
        <f>R140+N140</f>
        <v>0</v>
      </c>
      <c r="U140" s="137">
        <f>S140+P140</f>
        <v>0</v>
      </c>
      <c r="V140" s="209" t="s">
        <v>229</v>
      </c>
      <c r="W140" s="184"/>
    </row>
    <row r="141" spans="1:23" ht="15" thickBot="1" x14ac:dyDescent="0.35">
      <c r="A141" s="232" t="s">
        <v>214</v>
      </c>
      <c r="B141" s="233"/>
      <c r="C141" s="233"/>
      <c r="D141" s="233"/>
      <c r="E141" s="233"/>
      <c r="F141" s="233"/>
      <c r="G141" s="233"/>
      <c r="H141" s="233"/>
      <c r="I141" s="233"/>
      <c r="J141" s="233"/>
      <c r="K141" s="233"/>
      <c r="L141" s="233"/>
      <c r="M141" s="234"/>
      <c r="N141" s="131">
        <f>N13+N23+N29+N31+N38+N42+N46+N48+N50+N52+N54+N56+N58+N60+N62+N64+N66+N68+N70+N72+N74+N76+N78+N80+N82+N88+N95+N99+N105+N107+N109+N111+N115+N117+N123+N125+N131+N133+N138+N140</f>
        <v>0</v>
      </c>
      <c r="O141" s="131">
        <f>O13+O23+O29+O31+O38+O42+O46+O48+O50+O52+O54+O56+O58+O60+O62+O64+O66+O68+O70+O72+O74+O76+O78+O80+O82+O88+O95+O99+O105+O107+O109+O111+O115+O117+O123+O125+O140+O138+O133+O131</f>
        <v>0</v>
      </c>
      <c r="P141" s="131">
        <f>P13+P23+P29+P31+P38+P42+P46+P48+P50+P52+P54+P56+P58+P60+P62+P64+P66+P68+P70+P72+P74+P76+P78+P80+P82+P88+P95+P99+P105+P107+P109+P111+P115+P117+P123+P125+P131+P133+P138+P140</f>
        <v>0</v>
      </c>
      <c r="Q141" s="87" t="s">
        <v>19</v>
      </c>
      <c r="R141" s="131">
        <f>R13+R23+R29+R31+R38+R42+R46+R48+R50+R52+R54+R56+R58+R60+R62+R64+R66+R68+R70+R72+R74+R76+R78+R80+R82+R88+R95+R99+R105+R107+R109+R111+R115+R117+R123+R125+R131+R133+R138+R140</f>
        <v>0</v>
      </c>
      <c r="S141" s="131">
        <f>S13+S23+S29+S31+S38+S42+S46+S48+S50+S52+S54+S56+S58+S60+S62+S64+S66+S68+S70+S72+S74+S76+S78+S80+S82+S88+S95+S99+S105+S107+S109+S111+S115+S117+S123+S125+S131+S133+S138+S140</f>
        <v>0</v>
      </c>
      <c r="T141" s="131">
        <f>T13+T23+T29+T31+T38+T42+T46+T48+T50+T52+T54+T56+T58+T60+T62+T64+T66+T68+T70+T72+T74+T76+T78+T80+T82+T88+T95+T99+T105+T107+T109+T111+T115+T117+T123+T125+T131+T133+T138+T140</f>
        <v>0</v>
      </c>
      <c r="U141" s="146">
        <f>U13+U23+U29+U31+U38+U42+U46+U48+U50+U52+U54+U56+U58+U60+U62+U64+U66+U68+U70+U72+U74+U76+U78+U80+U82+U88+U99+U95+U105+U107+U109+U111+U115+U117+U123+U125+U131+U133+U138+U140</f>
        <v>0</v>
      </c>
      <c r="V141" s="199"/>
    </row>
    <row r="142" spans="1:23" ht="17.25" customHeight="1" thickBot="1" x14ac:dyDescent="0.35">
      <c r="A142" s="2"/>
      <c r="B142" s="2"/>
      <c r="C142" s="2"/>
      <c r="D142" s="2"/>
      <c r="E142" s="2"/>
      <c r="F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1"/>
      <c r="U142"/>
      <c r="V142"/>
    </row>
    <row r="143" spans="1:23" ht="15.75" customHeight="1" thickBot="1" x14ac:dyDescent="0.35">
      <c r="A143" s="2"/>
      <c r="B143" s="210" t="s">
        <v>223</v>
      </c>
      <c r="C143" s="211"/>
      <c r="D143" s="212"/>
      <c r="E143" s="201"/>
      <c r="F143" s="201"/>
      <c r="G143" s="201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1"/>
      <c r="U143"/>
      <c r="V143"/>
    </row>
    <row r="144" spans="1:23" ht="62.25" customHeight="1" thickBot="1" x14ac:dyDescent="0.35">
      <c r="A144" s="2"/>
      <c r="B144" s="235" t="s">
        <v>225</v>
      </c>
      <c r="C144" s="236"/>
      <c r="D144" s="237"/>
      <c r="E144" s="202"/>
      <c r="F144" s="202"/>
      <c r="G144" s="20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1"/>
      <c r="U144"/>
      <c r="V144"/>
    </row>
    <row r="145" spans="1:23" ht="87.75" customHeight="1" thickBot="1" x14ac:dyDescent="0.35">
      <c r="A145" s="2"/>
      <c r="B145" s="213" t="s">
        <v>227</v>
      </c>
      <c r="C145" s="214"/>
      <c r="D145" s="215"/>
      <c r="E145" s="203"/>
      <c r="F145" s="203"/>
      <c r="G145" s="203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1"/>
      <c r="U145"/>
      <c r="V145"/>
    </row>
    <row r="146" spans="1:23" ht="15.75" customHeight="1" thickBot="1" x14ac:dyDescent="0.35">
      <c r="A146" s="2"/>
      <c r="B146" s="223" t="s">
        <v>245</v>
      </c>
      <c r="C146" s="224"/>
      <c r="D146" s="225"/>
      <c r="E146" s="204"/>
      <c r="F146" s="204"/>
      <c r="G146" s="204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/>
    </row>
    <row r="147" spans="1:23" ht="30" customHeight="1" thickBot="1" x14ac:dyDescent="0.35">
      <c r="A147" s="2"/>
      <c r="B147" s="216" t="s">
        <v>226</v>
      </c>
      <c r="C147" s="217"/>
      <c r="D147" s="218"/>
      <c r="E147" s="205"/>
      <c r="F147" s="205"/>
      <c r="G147" s="205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/>
    </row>
    <row r="148" spans="1:23" ht="33" customHeight="1" thickBot="1" x14ac:dyDescent="0.35">
      <c r="A148" s="2"/>
      <c r="B148" s="223" t="s">
        <v>224</v>
      </c>
      <c r="C148" s="224"/>
      <c r="D148" s="225"/>
      <c r="E148" s="204"/>
      <c r="F148" s="204"/>
      <c r="G148" s="204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/>
    </row>
    <row r="149" spans="1:23" ht="108" customHeight="1" thickBot="1" x14ac:dyDescent="0.35">
      <c r="A149" s="2"/>
      <c r="B149" s="223" t="s">
        <v>228</v>
      </c>
      <c r="C149" s="224"/>
      <c r="D149" s="225"/>
      <c r="E149" s="204"/>
      <c r="F149" s="204"/>
      <c r="G149" s="204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/>
    </row>
    <row r="150" spans="1:23" ht="42" customHeight="1" x14ac:dyDescent="0.3">
      <c r="A150" s="2"/>
      <c r="B150" s="2"/>
      <c r="C150" s="2"/>
      <c r="D150" s="2"/>
      <c r="E150" s="2"/>
      <c r="F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45" customHeight="1" x14ac:dyDescent="0.3">
      <c r="A151" s="2"/>
      <c r="B151" s="2"/>
      <c r="C151" s="2"/>
      <c r="D151" s="2"/>
      <c r="E151" s="2"/>
      <c r="F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88.5" customHeight="1" x14ac:dyDescent="0.3">
      <c r="A152" s="2"/>
      <c r="B152" s="2"/>
      <c r="C152" s="2"/>
      <c r="D152" s="2"/>
      <c r="E152" s="2"/>
      <c r="F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x14ac:dyDescent="0.3">
      <c r="A153" s="2"/>
      <c r="B153" s="2"/>
      <c r="C153" s="2"/>
      <c r="D153" s="2"/>
      <c r="E153" s="2"/>
      <c r="F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x14ac:dyDescent="0.3">
      <c r="A154" s="2"/>
      <c r="B154" s="2"/>
      <c r="C154" s="2"/>
      <c r="D154" s="2"/>
      <c r="E154" s="2"/>
      <c r="F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x14ac:dyDescent="0.3">
      <c r="A155" s="2"/>
      <c r="B155" s="2"/>
      <c r="C155" s="2"/>
      <c r="D155" s="2"/>
      <c r="E155" s="2"/>
      <c r="F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</sheetData>
  <autoFilter ref="A4:U123" xr:uid="{00000000-0009-0000-0000-000000000000}"/>
  <mergeCells count="82">
    <mergeCell ref="A95:M95"/>
    <mergeCell ref="A99:M99"/>
    <mergeCell ref="A105:M105"/>
    <mergeCell ref="A89:V89"/>
    <mergeCell ref="A96:V96"/>
    <mergeCell ref="A100:V100"/>
    <mergeCell ref="A71:V71"/>
    <mergeCell ref="A73:V73"/>
    <mergeCell ref="A75:V75"/>
    <mergeCell ref="A88:M88"/>
    <mergeCell ref="A77:V77"/>
    <mergeCell ref="A79:V79"/>
    <mergeCell ref="A81:V81"/>
    <mergeCell ref="A83:V83"/>
    <mergeCell ref="A61:V61"/>
    <mergeCell ref="A63:V63"/>
    <mergeCell ref="A65:V65"/>
    <mergeCell ref="A67:V67"/>
    <mergeCell ref="A69:V69"/>
    <mergeCell ref="A51:V51"/>
    <mergeCell ref="A53:V53"/>
    <mergeCell ref="A55:V55"/>
    <mergeCell ref="A57:V57"/>
    <mergeCell ref="A59:V59"/>
    <mergeCell ref="A1:V1"/>
    <mergeCell ref="A13:M13"/>
    <mergeCell ref="L3:L4"/>
    <mergeCell ref="M3:M4"/>
    <mergeCell ref="N3:N4"/>
    <mergeCell ref="O3:O4"/>
    <mergeCell ref="I3:I4"/>
    <mergeCell ref="J3:J4"/>
    <mergeCell ref="K3:K4"/>
    <mergeCell ref="A6:V6"/>
    <mergeCell ref="A106:V106"/>
    <mergeCell ref="A108:V108"/>
    <mergeCell ref="A110:V110"/>
    <mergeCell ref="P3:P4"/>
    <mergeCell ref="A2:V2"/>
    <mergeCell ref="A23:M23"/>
    <mergeCell ref="A29:M29"/>
    <mergeCell ref="A30:V30"/>
    <mergeCell ref="A32:V32"/>
    <mergeCell ref="A38:M38"/>
    <mergeCell ref="A42:M42"/>
    <mergeCell ref="A46:M46"/>
    <mergeCell ref="A39:V39"/>
    <mergeCell ref="A43:V43"/>
    <mergeCell ref="A49:V49"/>
    <mergeCell ref="A47:V47"/>
    <mergeCell ref="A14:V14"/>
    <mergeCell ref="A24:V24"/>
    <mergeCell ref="A3:A4"/>
    <mergeCell ref="B3:B4"/>
    <mergeCell ref="C3:C4"/>
    <mergeCell ref="D3:D4"/>
    <mergeCell ref="E3:E4"/>
    <mergeCell ref="F3:F4"/>
    <mergeCell ref="G3:G4"/>
    <mergeCell ref="H3:H4"/>
    <mergeCell ref="Q3:U3"/>
    <mergeCell ref="V3:V4"/>
    <mergeCell ref="B148:D148"/>
    <mergeCell ref="B149:D149"/>
    <mergeCell ref="A139:V139"/>
    <mergeCell ref="A118:V118"/>
    <mergeCell ref="A124:V124"/>
    <mergeCell ref="A126:V126"/>
    <mergeCell ref="A132:V132"/>
    <mergeCell ref="A134:V134"/>
    <mergeCell ref="A123:M123"/>
    <mergeCell ref="A131:M131"/>
    <mergeCell ref="A138:M138"/>
    <mergeCell ref="A141:M141"/>
    <mergeCell ref="B144:D144"/>
    <mergeCell ref="B146:D146"/>
    <mergeCell ref="B143:D143"/>
    <mergeCell ref="B145:D145"/>
    <mergeCell ref="B147:D147"/>
    <mergeCell ref="A112:V112"/>
    <mergeCell ref="A116:V116"/>
    <mergeCell ref="A115:M115"/>
  </mergeCells>
  <phoneticPr fontId="14" type="noConversion"/>
  <conditionalFormatting sqref="A10">
    <cfRule type="duplicateValues" dxfId="356" priority="152"/>
    <cfRule type="duplicateValues" dxfId="355" priority="153"/>
  </conditionalFormatting>
  <conditionalFormatting sqref="A11">
    <cfRule type="duplicateValues" dxfId="354" priority="155"/>
    <cfRule type="duplicateValues" dxfId="353" priority="154"/>
  </conditionalFormatting>
  <conditionalFormatting sqref="A15">
    <cfRule type="duplicateValues" dxfId="352" priority="156"/>
    <cfRule type="duplicateValues" dxfId="351" priority="157"/>
  </conditionalFormatting>
  <conditionalFormatting sqref="A16">
    <cfRule type="duplicateValues" dxfId="350" priority="158"/>
    <cfRule type="duplicateValues" dxfId="349" priority="159"/>
  </conditionalFormatting>
  <conditionalFormatting sqref="A17">
    <cfRule type="duplicateValues" dxfId="348" priority="160"/>
    <cfRule type="duplicateValues" dxfId="347" priority="161"/>
  </conditionalFormatting>
  <conditionalFormatting sqref="A18">
    <cfRule type="duplicateValues" dxfId="346" priority="162"/>
    <cfRule type="duplicateValues" dxfId="345" priority="163"/>
  </conditionalFormatting>
  <conditionalFormatting sqref="A19">
    <cfRule type="duplicateValues" dxfId="344" priority="164"/>
    <cfRule type="duplicateValues" dxfId="343" priority="165"/>
  </conditionalFormatting>
  <conditionalFormatting sqref="A20">
    <cfRule type="duplicateValues" dxfId="342" priority="167"/>
    <cfRule type="duplicateValues" dxfId="341" priority="166"/>
  </conditionalFormatting>
  <conditionalFormatting sqref="A21:A22">
    <cfRule type="duplicateValues" dxfId="340" priority="168"/>
    <cfRule type="duplicateValues" dxfId="339" priority="169"/>
  </conditionalFormatting>
  <conditionalFormatting sqref="A25:A26">
    <cfRule type="duplicateValues" dxfId="338" priority="170"/>
    <cfRule type="duplicateValues" dxfId="337" priority="171"/>
  </conditionalFormatting>
  <conditionalFormatting sqref="A27">
    <cfRule type="duplicateValues" dxfId="336" priority="173"/>
    <cfRule type="duplicateValues" dxfId="335" priority="172"/>
  </conditionalFormatting>
  <conditionalFormatting sqref="A28">
    <cfRule type="duplicateValues" dxfId="334" priority="174"/>
    <cfRule type="duplicateValues" dxfId="333" priority="175"/>
  </conditionalFormatting>
  <conditionalFormatting sqref="A31">
    <cfRule type="duplicateValues" dxfId="332" priority="176"/>
    <cfRule type="duplicateValues" dxfId="331" priority="177"/>
  </conditionalFormatting>
  <conditionalFormatting sqref="A33">
    <cfRule type="duplicateValues" dxfId="330" priority="179"/>
    <cfRule type="duplicateValues" dxfId="329" priority="178"/>
  </conditionalFormatting>
  <conditionalFormatting sqref="A34">
    <cfRule type="duplicateValues" dxfId="328" priority="180"/>
    <cfRule type="duplicateValues" dxfId="327" priority="181"/>
  </conditionalFormatting>
  <conditionalFormatting sqref="A35">
    <cfRule type="duplicateValues" dxfId="326" priority="182"/>
    <cfRule type="duplicateValues" dxfId="325" priority="183"/>
  </conditionalFormatting>
  <conditionalFormatting sqref="A36">
    <cfRule type="duplicateValues" dxfId="324" priority="184"/>
    <cfRule type="duplicateValues" dxfId="323" priority="185"/>
  </conditionalFormatting>
  <conditionalFormatting sqref="A37">
    <cfRule type="duplicateValues" dxfId="322" priority="187"/>
    <cfRule type="duplicateValues" dxfId="321" priority="186"/>
  </conditionalFormatting>
  <conditionalFormatting sqref="A40">
    <cfRule type="duplicateValues" dxfId="320" priority="188"/>
  </conditionalFormatting>
  <conditionalFormatting sqref="A41">
    <cfRule type="duplicateValues" dxfId="319" priority="189"/>
  </conditionalFormatting>
  <conditionalFormatting sqref="A44">
    <cfRule type="duplicateValues" dxfId="318" priority="191"/>
    <cfRule type="duplicateValues" dxfId="317" priority="190"/>
  </conditionalFormatting>
  <conditionalFormatting sqref="A45">
    <cfRule type="duplicateValues" dxfId="316" priority="193"/>
    <cfRule type="duplicateValues" dxfId="315" priority="192"/>
  </conditionalFormatting>
  <conditionalFormatting sqref="A48">
    <cfRule type="duplicateValues" dxfId="314" priority="195"/>
    <cfRule type="duplicateValues" dxfId="313" priority="194"/>
  </conditionalFormatting>
  <conditionalFormatting sqref="A50">
    <cfRule type="duplicateValues" dxfId="312" priority="197"/>
    <cfRule type="duplicateValues" dxfId="311" priority="196"/>
  </conditionalFormatting>
  <conditionalFormatting sqref="A52">
    <cfRule type="duplicateValues" dxfId="310" priority="199"/>
    <cfRule type="duplicateValues" dxfId="309" priority="198"/>
  </conditionalFormatting>
  <conditionalFormatting sqref="A54">
    <cfRule type="duplicateValues" dxfId="308" priority="201"/>
    <cfRule type="duplicateValues" dxfId="307" priority="200"/>
  </conditionalFormatting>
  <conditionalFormatting sqref="A56">
    <cfRule type="duplicateValues" dxfId="306" priority="203"/>
    <cfRule type="duplicateValues" dxfId="305" priority="202"/>
  </conditionalFormatting>
  <conditionalFormatting sqref="A58">
    <cfRule type="duplicateValues" dxfId="304" priority="204"/>
    <cfRule type="duplicateValues" dxfId="303" priority="205"/>
  </conditionalFormatting>
  <conditionalFormatting sqref="A60">
    <cfRule type="duplicateValues" dxfId="302" priority="206"/>
  </conditionalFormatting>
  <conditionalFormatting sqref="A62">
    <cfRule type="duplicateValues" dxfId="301" priority="207"/>
  </conditionalFormatting>
  <conditionalFormatting sqref="A64">
    <cfRule type="duplicateValues" dxfId="300" priority="208"/>
  </conditionalFormatting>
  <conditionalFormatting sqref="A65">
    <cfRule type="duplicateValues" dxfId="299" priority="244"/>
  </conditionalFormatting>
  <conditionalFormatting sqref="A66">
    <cfRule type="duplicateValues" dxfId="298" priority="209"/>
  </conditionalFormatting>
  <conditionalFormatting sqref="A67">
    <cfRule type="duplicateValues" dxfId="297" priority="245"/>
  </conditionalFormatting>
  <conditionalFormatting sqref="A68">
    <cfRule type="duplicateValues" dxfId="296" priority="210"/>
  </conditionalFormatting>
  <conditionalFormatting sqref="A69">
    <cfRule type="duplicateValues" dxfId="295" priority="246"/>
  </conditionalFormatting>
  <conditionalFormatting sqref="A70">
    <cfRule type="duplicateValues" dxfId="294" priority="211"/>
  </conditionalFormatting>
  <conditionalFormatting sqref="A71">
    <cfRule type="duplicateValues" dxfId="293" priority="247"/>
  </conditionalFormatting>
  <conditionalFormatting sqref="A72">
    <cfRule type="duplicateValues" dxfId="292" priority="212"/>
  </conditionalFormatting>
  <conditionalFormatting sqref="A73">
    <cfRule type="duplicateValues" dxfId="291" priority="248"/>
  </conditionalFormatting>
  <conditionalFormatting sqref="A74">
    <cfRule type="duplicateValues" dxfId="290" priority="213"/>
  </conditionalFormatting>
  <conditionalFormatting sqref="A75">
    <cfRule type="duplicateValues" dxfId="289" priority="249"/>
  </conditionalFormatting>
  <conditionalFormatting sqref="A76">
    <cfRule type="duplicateValues" dxfId="288" priority="214"/>
  </conditionalFormatting>
  <conditionalFormatting sqref="A77">
    <cfRule type="duplicateValues" dxfId="287" priority="250"/>
  </conditionalFormatting>
  <conditionalFormatting sqref="A78">
    <cfRule type="duplicateValues" dxfId="286" priority="215"/>
  </conditionalFormatting>
  <conditionalFormatting sqref="A79">
    <cfRule type="duplicateValues" dxfId="285" priority="251"/>
  </conditionalFormatting>
  <conditionalFormatting sqref="A80">
    <cfRule type="duplicateValues" dxfId="284" priority="216"/>
  </conditionalFormatting>
  <conditionalFormatting sqref="A81">
    <cfRule type="duplicateValues" dxfId="283" priority="252"/>
  </conditionalFormatting>
  <conditionalFormatting sqref="A82">
    <cfRule type="duplicateValues" dxfId="282" priority="217"/>
  </conditionalFormatting>
  <conditionalFormatting sqref="A83">
    <cfRule type="duplicateValues" dxfId="281" priority="253"/>
  </conditionalFormatting>
  <conditionalFormatting sqref="A84">
    <cfRule type="duplicateValues" dxfId="280" priority="218"/>
    <cfRule type="duplicateValues" dxfId="279" priority="219"/>
  </conditionalFormatting>
  <conditionalFormatting sqref="A85:A87">
    <cfRule type="duplicateValues" dxfId="278" priority="221"/>
    <cfRule type="duplicateValues" dxfId="277" priority="220"/>
  </conditionalFormatting>
  <conditionalFormatting sqref="A89">
    <cfRule type="duplicateValues" dxfId="276" priority="256"/>
  </conditionalFormatting>
  <conditionalFormatting sqref="A90:A93">
    <cfRule type="duplicateValues" dxfId="275" priority="222"/>
  </conditionalFormatting>
  <conditionalFormatting sqref="A94">
    <cfRule type="duplicateValues" dxfId="274" priority="223"/>
  </conditionalFormatting>
  <conditionalFormatting sqref="A96">
    <cfRule type="duplicateValues" dxfId="273" priority="259"/>
  </conditionalFormatting>
  <conditionalFormatting sqref="A97">
    <cfRule type="duplicateValues" dxfId="272" priority="224"/>
  </conditionalFormatting>
  <conditionalFormatting sqref="A98">
    <cfRule type="duplicateValues" dxfId="271" priority="225"/>
  </conditionalFormatting>
  <conditionalFormatting sqref="A100">
    <cfRule type="duplicateValues" dxfId="270" priority="262"/>
  </conditionalFormatting>
  <conditionalFormatting sqref="A101">
    <cfRule type="duplicateValues" dxfId="269" priority="226"/>
  </conditionalFormatting>
  <conditionalFormatting sqref="A102">
    <cfRule type="duplicateValues" dxfId="268" priority="227"/>
  </conditionalFormatting>
  <conditionalFormatting sqref="A103 C103">
    <cfRule type="duplicateValues" dxfId="267" priority="263"/>
  </conditionalFormatting>
  <conditionalFormatting sqref="A104">
    <cfRule type="duplicateValues" dxfId="266" priority="228"/>
  </conditionalFormatting>
  <conditionalFormatting sqref="A106">
    <cfRule type="duplicateValues" dxfId="265" priority="266"/>
  </conditionalFormatting>
  <conditionalFormatting sqref="A107">
    <cfRule type="duplicateValues" dxfId="264" priority="229"/>
  </conditionalFormatting>
  <conditionalFormatting sqref="A108">
    <cfRule type="duplicateValues" dxfId="263" priority="267"/>
  </conditionalFormatting>
  <conditionalFormatting sqref="A109">
    <cfRule type="duplicateValues" dxfId="262" priority="230"/>
  </conditionalFormatting>
  <conditionalFormatting sqref="A110">
    <cfRule type="duplicateValues" dxfId="261" priority="268"/>
  </conditionalFormatting>
  <conditionalFormatting sqref="A111">
    <cfRule type="duplicateValues" dxfId="260" priority="231"/>
  </conditionalFormatting>
  <conditionalFormatting sqref="A112">
    <cfRule type="duplicateValues" dxfId="259" priority="269"/>
  </conditionalFormatting>
  <conditionalFormatting sqref="A116">
    <cfRule type="duplicateValues" dxfId="258" priority="272"/>
  </conditionalFormatting>
  <conditionalFormatting sqref="A117 C117">
    <cfRule type="duplicateValues" dxfId="257" priority="274"/>
    <cfRule type="duplicateValues" dxfId="256" priority="273"/>
  </conditionalFormatting>
  <conditionalFormatting sqref="A118">
    <cfRule type="duplicateValues" dxfId="255" priority="275"/>
  </conditionalFormatting>
  <conditionalFormatting sqref="A119 C119">
    <cfRule type="duplicateValues" dxfId="254" priority="276"/>
    <cfRule type="duplicateValues" dxfId="253" priority="277"/>
  </conditionalFormatting>
  <conditionalFormatting sqref="A120:A122 C120:C122">
    <cfRule type="duplicateValues" dxfId="252" priority="278"/>
  </conditionalFormatting>
  <conditionalFormatting sqref="A124">
    <cfRule type="duplicateValues" dxfId="251" priority="281"/>
  </conditionalFormatting>
  <conditionalFormatting sqref="A126">
    <cfRule type="duplicateValues" dxfId="250" priority="284"/>
  </conditionalFormatting>
  <conditionalFormatting sqref="A132">
    <cfRule type="duplicateValues" dxfId="249" priority="287"/>
  </conditionalFormatting>
  <conditionalFormatting sqref="A5:B5">
    <cfRule type="duplicateValues" dxfId="248" priority="144"/>
    <cfRule type="duplicateValues" dxfId="247" priority="145"/>
  </conditionalFormatting>
  <conditionalFormatting sqref="A7:B7">
    <cfRule type="duplicateValues" dxfId="246" priority="146"/>
    <cfRule type="duplicateValues" dxfId="245" priority="147"/>
  </conditionalFormatting>
  <conditionalFormatting sqref="A8:B8">
    <cfRule type="duplicateValues" dxfId="244" priority="149"/>
    <cfRule type="duplicateValues" dxfId="243" priority="148"/>
  </conditionalFormatting>
  <conditionalFormatting sqref="A9:B9">
    <cfRule type="duplicateValues" dxfId="242" priority="151"/>
    <cfRule type="duplicateValues" dxfId="241" priority="150"/>
  </conditionalFormatting>
  <conditionalFormatting sqref="A140:B140">
    <cfRule type="duplicateValues" dxfId="240" priority="232"/>
    <cfRule type="duplicateValues" dxfId="239" priority="233"/>
  </conditionalFormatting>
  <conditionalFormatting sqref="A23:C23">
    <cfRule type="duplicateValues" dxfId="238" priority="234"/>
    <cfRule type="duplicateValues" dxfId="237" priority="235"/>
  </conditionalFormatting>
  <conditionalFormatting sqref="A29:C29">
    <cfRule type="duplicateValues" dxfId="236" priority="236"/>
    <cfRule type="duplicateValues" dxfId="235" priority="237"/>
  </conditionalFormatting>
  <conditionalFormatting sqref="A38:C38">
    <cfRule type="duplicateValues" dxfId="234" priority="239"/>
    <cfRule type="duplicateValues" dxfId="233" priority="238"/>
  </conditionalFormatting>
  <conditionalFormatting sqref="A42:C42">
    <cfRule type="duplicateValues" dxfId="232" priority="240"/>
    <cfRule type="duplicateValues" dxfId="231" priority="241"/>
  </conditionalFormatting>
  <conditionalFormatting sqref="A46:C46">
    <cfRule type="duplicateValues" dxfId="230" priority="242"/>
    <cfRule type="duplicateValues" dxfId="229" priority="243"/>
  </conditionalFormatting>
  <conditionalFormatting sqref="A88:C88">
    <cfRule type="duplicateValues" dxfId="228" priority="254"/>
    <cfRule type="duplicateValues" dxfId="227" priority="255"/>
  </conditionalFormatting>
  <conditionalFormatting sqref="A95:C95">
    <cfRule type="duplicateValues" dxfId="226" priority="258"/>
    <cfRule type="duplicateValues" dxfId="225" priority="257"/>
  </conditionalFormatting>
  <conditionalFormatting sqref="A99:C99">
    <cfRule type="duplicateValues" dxfId="224" priority="261"/>
    <cfRule type="duplicateValues" dxfId="223" priority="260"/>
  </conditionalFormatting>
  <conditionalFormatting sqref="A105:C105">
    <cfRule type="duplicateValues" dxfId="222" priority="265"/>
    <cfRule type="duplicateValues" dxfId="221" priority="264"/>
  </conditionalFormatting>
  <conditionalFormatting sqref="A115:C115">
    <cfRule type="duplicateValues" dxfId="220" priority="270"/>
    <cfRule type="duplicateValues" dxfId="219" priority="271"/>
  </conditionalFormatting>
  <conditionalFormatting sqref="A123:C123">
    <cfRule type="duplicateValues" dxfId="218" priority="279"/>
    <cfRule type="duplicateValues" dxfId="217" priority="280"/>
  </conditionalFormatting>
  <conditionalFormatting sqref="A125:C125">
    <cfRule type="duplicateValues" dxfId="216" priority="282"/>
    <cfRule type="duplicateValues" dxfId="215" priority="283"/>
  </conditionalFormatting>
  <conditionalFormatting sqref="A138:C138">
    <cfRule type="duplicateValues" dxfId="214" priority="289"/>
    <cfRule type="duplicateValues" dxfId="213" priority="290"/>
  </conditionalFormatting>
  <conditionalFormatting sqref="A141:C141">
    <cfRule type="duplicateValues" dxfId="212" priority="291"/>
  </conditionalFormatting>
  <conditionalFormatting sqref="B10">
    <cfRule type="duplicateValues" dxfId="211" priority="137"/>
    <cfRule type="duplicateValues" dxfId="210" priority="138"/>
  </conditionalFormatting>
  <conditionalFormatting sqref="B11">
    <cfRule type="duplicateValues" dxfId="209" priority="136"/>
    <cfRule type="duplicateValues" dxfId="208" priority="135"/>
  </conditionalFormatting>
  <conditionalFormatting sqref="B12">
    <cfRule type="duplicateValues" dxfId="207" priority="134"/>
    <cfRule type="duplicateValues" dxfId="206" priority="133"/>
  </conditionalFormatting>
  <conditionalFormatting sqref="B15">
    <cfRule type="duplicateValues" dxfId="205" priority="129"/>
    <cfRule type="duplicateValues" dxfId="204" priority="130"/>
  </conditionalFormatting>
  <conditionalFormatting sqref="B16">
    <cfRule type="duplicateValues" dxfId="203" priority="132"/>
    <cfRule type="duplicateValues" dxfId="202" priority="131"/>
  </conditionalFormatting>
  <conditionalFormatting sqref="B17">
    <cfRule type="duplicateValues" dxfId="201" priority="128"/>
    <cfRule type="duplicateValues" dxfId="200" priority="127"/>
  </conditionalFormatting>
  <conditionalFormatting sqref="B18">
    <cfRule type="duplicateValues" dxfId="199" priority="125"/>
    <cfRule type="duplicateValues" dxfId="198" priority="126"/>
  </conditionalFormatting>
  <conditionalFormatting sqref="B19">
    <cfRule type="duplicateValues" dxfId="197" priority="123"/>
    <cfRule type="duplicateValues" dxfId="196" priority="124"/>
  </conditionalFormatting>
  <conditionalFormatting sqref="B20">
    <cfRule type="duplicateValues" dxfId="195" priority="121"/>
    <cfRule type="duplicateValues" dxfId="194" priority="122"/>
  </conditionalFormatting>
  <conditionalFormatting sqref="B21">
    <cfRule type="duplicateValues" dxfId="193" priority="119"/>
    <cfRule type="duplicateValues" dxfId="192" priority="120"/>
  </conditionalFormatting>
  <conditionalFormatting sqref="B22">
    <cfRule type="duplicateValues" dxfId="191" priority="117"/>
    <cfRule type="duplicateValues" dxfId="190" priority="118"/>
  </conditionalFormatting>
  <conditionalFormatting sqref="B25">
    <cfRule type="duplicateValues" dxfId="189" priority="115"/>
    <cfRule type="duplicateValues" dxfId="188" priority="116"/>
  </conditionalFormatting>
  <conditionalFormatting sqref="B26">
    <cfRule type="duplicateValues" dxfId="187" priority="114"/>
    <cfRule type="duplicateValues" dxfId="186" priority="113"/>
  </conditionalFormatting>
  <conditionalFormatting sqref="B27">
    <cfRule type="duplicateValues" dxfId="185" priority="111"/>
    <cfRule type="duplicateValues" dxfId="184" priority="112"/>
  </conditionalFormatting>
  <conditionalFormatting sqref="B28">
    <cfRule type="duplicateValues" dxfId="183" priority="109"/>
    <cfRule type="duplicateValues" dxfId="182" priority="110"/>
  </conditionalFormatting>
  <conditionalFormatting sqref="B31">
    <cfRule type="duplicateValues" dxfId="181" priority="107"/>
    <cfRule type="duplicateValues" dxfId="180" priority="108"/>
  </conditionalFormatting>
  <conditionalFormatting sqref="B33">
    <cfRule type="duplicateValues" dxfId="179" priority="106"/>
    <cfRule type="duplicateValues" dxfId="178" priority="105"/>
  </conditionalFormatting>
  <conditionalFormatting sqref="B34">
    <cfRule type="duplicateValues" dxfId="177" priority="103"/>
    <cfRule type="duplicateValues" dxfId="176" priority="104"/>
  </conditionalFormatting>
  <conditionalFormatting sqref="B35">
    <cfRule type="duplicateValues" dxfId="175" priority="101"/>
    <cfRule type="duplicateValues" dxfId="174" priority="102"/>
  </conditionalFormatting>
  <conditionalFormatting sqref="B36">
    <cfRule type="duplicateValues" dxfId="173" priority="99"/>
    <cfRule type="duplicateValues" dxfId="172" priority="100"/>
  </conditionalFormatting>
  <conditionalFormatting sqref="B37">
    <cfRule type="duplicateValues" dxfId="171" priority="97"/>
    <cfRule type="duplicateValues" dxfId="170" priority="98"/>
  </conditionalFormatting>
  <conditionalFormatting sqref="B40">
    <cfRule type="duplicateValues" dxfId="169" priority="95"/>
    <cfRule type="duplicateValues" dxfId="168" priority="96"/>
  </conditionalFormatting>
  <conditionalFormatting sqref="B41">
    <cfRule type="duplicateValues" dxfId="167" priority="94"/>
    <cfRule type="duplicateValues" dxfId="166" priority="93"/>
  </conditionalFormatting>
  <conditionalFormatting sqref="B44">
    <cfRule type="duplicateValues" dxfId="165" priority="91"/>
    <cfRule type="duplicateValues" dxfId="164" priority="92"/>
  </conditionalFormatting>
  <conditionalFormatting sqref="B45">
    <cfRule type="duplicateValues" dxfId="163" priority="89"/>
    <cfRule type="duplicateValues" dxfId="162" priority="90"/>
  </conditionalFormatting>
  <conditionalFormatting sqref="B48">
    <cfRule type="duplicateValues" dxfId="161" priority="87"/>
    <cfRule type="duplicateValues" dxfId="160" priority="88"/>
  </conditionalFormatting>
  <conditionalFormatting sqref="B50">
    <cfRule type="duplicateValues" dxfId="159" priority="86"/>
    <cfRule type="duplicateValues" dxfId="158" priority="85"/>
  </conditionalFormatting>
  <conditionalFormatting sqref="B52">
    <cfRule type="duplicateValues" dxfId="157" priority="84"/>
    <cfRule type="duplicateValues" dxfId="156" priority="83"/>
  </conditionalFormatting>
  <conditionalFormatting sqref="B54">
    <cfRule type="duplicateValues" dxfId="155" priority="81"/>
    <cfRule type="duplicateValues" dxfId="154" priority="82"/>
  </conditionalFormatting>
  <conditionalFormatting sqref="B56">
    <cfRule type="duplicateValues" dxfId="153" priority="80"/>
    <cfRule type="duplicateValues" dxfId="152" priority="79"/>
  </conditionalFormatting>
  <conditionalFormatting sqref="B58">
    <cfRule type="duplicateValues" dxfId="151" priority="78"/>
    <cfRule type="duplicateValues" dxfId="150" priority="77"/>
  </conditionalFormatting>
  <conditionalFormatting sqref="B60">
    <cfRule type="duplicateValues" dxfId="149" priority="76"/>
    <cfRule type="duplicateValues" dxfId="148" priority="75"/>
  </conditionalFormatting>
  <conditionalFormatting sqref="B62">
    <cfRule type="duplicateValues" dxfId="147" priority="73"/>
    <cfRule type="duplicateValues" dxfId="146" priority="74"/>
  </conditionalFormatting>
  <conditionalFormatting sqref="B64">
    <cfRule type="duplicateValues" dxfId="145" priority="72"/>
    <cfRule type="duplicateValues" dxfId="144" priority="71"/>
  </conditionalFormatting>
  <conditionalFormatting sqref="B66">
    <cfRule type="duplicateValues" dxfId="143" priority="70"/>
    <cfRule type="duplicateValues" dxfId="142" priority="69"/>
  </conditionalFormatting>
  <conditionalFormatting sqref="B68">
    <cfRule type="duplicateValues" dxfId="141" priority="67"/>
    <cfRule type="duplicateValues" dxfId="140" priority="68"/>
  </conditionalFormatting>
  <conditionalFormatting sqref="B70">
    <cfRule type="duplicateValues" dxfId="139" priority="66"/>
    <cfRule type="duplicateValues" dxfId="138" priority="65"/>
  </conditionalFormatting>
  <conditionalFormatting sqref="B72">
    <cfRule type="duplicateValues" dxfId="137" priority="63"/>
    <cfRule type="duplicateValues" dxfId="136" priority="64"/>
  </conditionalFormatting>
  <conditionalFormatting sqref="B74">
    <cfRule type="duplicateValues" dxfId="135" priority="61"/>
    <cfRule type="duplicateValues" dxfId="134" priority="62"/>
  </conditionalFormatting>
  <conditionalFormatting sqref="B76">
    <cfRule type="duplicateValues" dxfId="133" priority="60"/>
    <cfRule type="duplicateValues" dxfId="132" priority="59"/>
  </conditionalFormatting>
  <conditionalFormatting sqref="B78">
    <cfRule type="duplicateValues" dxfId="131" priority="58"/>
    <cfRule type="duplicateValues" dxfId="130" priority="57"/>
  </conditionalFormatting>
  <conditionalFormatting sqref="B80">
    <cfRule type="duplicateValues" dxfId="129" priority="56"/>
    <cfRule type="duplicateValues" dxfId="128" priority="55"/>
  </conditionalFormatting>
  <conditionalFormatting sqref="B82">
    <cfRule type="duplicateValues" dxfId="127" priority="54"/>
    <cfRule type="duplicateValues" dxfId="126" priority="53"/>
  </conditionalFormatting>
  <conditionalFormatting sqref="B84">
    <cfRule type="duplicateValues" dxfId="125" priority="52"/>
    <cfRule type="duplicateValues" dxfId="124" priority="51"/>
  </conditionalFormatting>
  <conditionalFormatting sqref="B85">
    <cfRule type="duplicateValues" dxfId="123" priority="50"/>
    <cfRule type="duplicateValues" dxfId="122" priority="49"/>
  </conditionalFormatting>
  <conditionalFormatting sqref="B86">
    <cfRule type="duplicateValues" dxfId="121" priority="48"/>
    <cfRule type="duplicateValues" dxfId="120" priority="47"/>
  </conditionalFormatting>
  <conditionalFormatting sqref="B87">
    <cfRule type="duplicateValues" dxfId="119" priority="45"/>
    <cfRule type="duplicateValues" dxfId="118" priority="46"/>
  </conditionalFormatting>
  <conditionalFormatting sqref="B90">
    <cfRule type="duplicateValues" dxfId="117" priority="44"/>
    <cfRule type="duplicateValues" dxfId="116" priority="43"/>
  </conditionalFormatting>
  <conditionalFormatting sqref="B91">
    <cfRule type="duplicateValues" dxfId="115" priority="42"/>
    <cfRule type="duplicateValues" dxfId="114" priority="41"/>
  </conditionalFormatting>
  <conditionalFormatting sqref="B92">
    <cfRule type="duplicateValues" dxfId="113" priority="40"/>
    <cfRule type="duplicateValues" dxfId="112" priority="39"/>
  </conditionalFormatting>
  <conditionalFormatting sqref="B93">
    <cfRule type="duplicateValues" dxfId="111" priority="37"/>
    <cfRule type="duplicateValues" dxfId="110" priority="38"/>
  </conditionalFormatting>
  <conditionalFormatting sqref="B94">
    <cfRule type="duplicateValues" dxfId="109" priority="35"/>
    <cfRule type="duplicateValues" dxfId="108" priority="36"/>
  </conditionalFormatting>
  <conditionalFormatting sqref="B97">
    <cfRule type="duplicateValues" dxfId="107" priority="33"/>
    <cfRule type="duplicateValues" dxfId="106" priority="34"/>
  </conditionalFormatting>
  <conditionalFormatting sqref="B98">
    <cfRule type="duplicateValues" dxfId="105" priority="32"/>
    <cfRule type="duplicateValues" dxfId="104" priority="31"/>
  </conditionalFormatting>
  <conditionalFormatting sqref="B101">
    <cfRule type="duplicateValues" dxfId="103" priority="30"/>
    <cfRule type="duplicateValues" dxfId="102" priority="29"/>
  </conditionalFormatting>
  <conditionalFormatting sqref="B102">
    <cfRule type="duplicateValues" dxfId="101" priority="28"/>
    <cfRule type="duplicateValues" dxfId="100" priority="27"/>
  </conditionalFormatting>
  <conditionalFormatting sqref="B103">
    <cfRule type="duplicateValues" dxfId="99" priority="25"/>
    <cfRule type="duplicateValues" dxfId="98" priority="26"/>
  </conditionalFormatting>
  <conditionalFormatting sqref="B104">
    <cfRule type="duplicateValues" dxfId="97" priority="23"/>
    <cfRule type="duplicateValues" dxfId="96" priority="24"/>
  </conditionalFormatting>
  <conditionalFormatting sqref="B107">
    <cfRule type="duplicateValues" dxfId="95" priority="21"/>
    <cfRule type="duplicateValues" dxfId="94" priority="22"/>
  </conditionalFormatting>
  <conditionalFormatting sqref="B109">
    <cfRule type="duplicateValues" dxfId="93" priority="19"/>
    <cfRule type="duplicateValues" dxfId="92" priority="20"/>
  </conditionalFormatting>
  <conditionalFormatting sqref="B111">
    <cfRule type="duplicateValues" dxfId="91" priority="17"/>
    <cfRule type="duplicateValues" dxfId="90" priority="18"/>
  </conditionalFormatting>
  <conditionalFormatting sqref="B113">
    <cfRule type="duplicateValues" dxfId="89" priority="14"/>
    <cfRule type="duplicateValues" dxfId="88" priority="13"/>
  </conditionalFormatting>
  <conditionalFormatting sqref="B114">
    <cfRule type="duplicateValues" dxfId="87" priority="12"/>
    <cfRule type="duplicateValues" dxfId="86" priority="11"/>
  </conditionalFormatting>
  <conditionalFormatting sqref="B117">
    <cfRule type="duplicateValues" dxfId="85" priority="10"/>
    <cfRule type="duplicateValues" dxfId="84" priority="9"/>
  </conditionalFormatting>
  <conditionalFormatting sqref="B119">
    <cfRule type="duplicateValues" dxfId="83" priority="8"/>
    <cfRule type="duplicateValues" dxfId="82" priority="7"/>
  </conditionalFormatting>
  <conditionalFormatting sqref="B120">
    <cfRule type="duplicateValues" dxfId="81" priority="5"/>
    <cfRule type="duplicateValues" dxfId="80" priority="6"/>
  </conditionalFormatting>
  <conditionalFormatting sqref="B121">
    <cfRule type="duplicateValues" dxfId="79" priority="3"/>
    <cfRule type="duplicateValues" dxfId="78" priority="4"/>
  </conditionalFormatting>
  <conditionalFormatting sqref="B122">
    <cfRule type="duplicateValues" dxfId="77" priority="2"/>
    <cfRule type="duplicateValues" dxfId="76" priority="1"/>
  </conditionalFormatting>
  <conditionalFormatting sqref="B127">
    <cfRule type="duplicateValues" dxfId="75" priority="292"/>
    <cfRule type="duplicateValues" dxfId="74" priority="293"/>
  </conditionalFormatting>
  <conditionalFormatting sqref="B128">
    <cfRule type="duplicateValues" dxfId="73" priority="294"/>
    <cfRule type="duplicateValues" dxfId="72" priority="295"/>
  </conditionalFormatting>
  <conditionalFormatting sqref="B129">
    <cfRule type="duplicateValues" dxfId="71" priority="296"/>
    <cfRule type="duplicateValues" dxfId="70" priority="297"/>
  </conditionalFormatting>
  <conditionalFormatting sqref="B130">
    <cfRule type="duplicateValues" dxfId="69" priority="298"/>
    <cfRule type="duplicateValues" dxfId="68" priority="299"/>
  </conditionalFormatting>
  <conditionalFormatting sqref="B133">
    <cfRule type="duplicateValues" dxfId="67" priority="300"/>
    <cfRule type="duplicateValues" dxfId="66" priority="301"/>
  </conditionalFormatting>
  <conditionalFormatting sqref="B135">
    <cfRule type="duplicateValues" dxfId="65" priority="302"/>
    <cfRule type="duplicateValues" dxfId="64" priority="303"/>
  </conditionalFormatting>
  <conditionalFormatting sqref="B136">
    <cfRule type="duplicateValues" dxfId="63" priority="304"/>
    <cfRule type="duplicateValues" dxfId="62" priority="305"/>
  </conditionalFormatting>
  <conditionalFormatting sqref="B137">
    <cfRule type="duplicateValues" dxfId="61" priority="306"/>
    <cfRule type="duplicateValues" dxfId="60" priority="307"/>
  </conditionalFormatting>
  <conditionalFormatting sqref="C7">
    <cfRule type="duplicateValues" dxfId="59" priority="308"/>
  </conditionalFormatting>
  <conditionalFormatting sqref="C8">
    <cfRule type="duplicateValues" dxfId="58" priority="309"/>
  </conditionalFormatting>
  <conditionalFormatting sqref="C9">
    <cfRule type="duplicateValues" dxfId="57" priority="310"/>
  </conditionalFormatting>
  <conditionalFormatting sqref="C10">
    <cfRule type="duplicateValues" dxfId="56" priority="311"/>
  </conditionalFormatting>
  <conditionalFormatting sqref="C11">
    <cfRule type="duplicateValues" dxfId="55" priority="312"/>
  </conditionalFormatting>
  <conditionalFormatting sqref="C12">
    <cfRule type="duplicateValues" dxfId="54" priority="313"/>
  </conditionalFormatting>
  <conditionalFormatting sqref="C15">
    <cfRule type="duplicateValues" dxfId="53" priority="314"/>
  </conditionalFormatting>
  <conditionalFormatting sqref="C16">
    <cfRule type="duplicateValues" dxfId="52" priority="315"/>
  </conditionalFormatting>
  <conditionalFormatting sqref="C17">
    <cfRule type="duplicateValues" dxfId="51" priority="316"/>
  </conditionalFormatting>
  <conditionalFormatting sqref="C18:C20">
    <cfRule type="duplicateValues" dxfId="50" priority="317"/>
  </conditionalFormatting>
  <conditionalFormatting sqref="C21:C22">
    <cfRule type="duplicateValues" dxfId="49" priority="318"/>
  </conditionalFormatting>
  <conditionalFormatting sqref="C25:C26">
    <cfRule type="duplicateValues" dxfId="48" priority="319"/>
  </conditionalFormatting>
  <conditionalFormatting sqref="C27">
    <cfRule type="duplicateValues" dxfId="47" priority="320"/>
  </conditionalFormatting>
  <conditionalFormatting sqref="C28">
    <cfRule type="duplicateValues" dxfId="46" priority="321"/>
  </conditionalFormatting>
  <conditionalFormatting sqref="C31">
    <cfRule type="duplicateValues" dxfId="45" priority="322"/>
  </conditionalFormatting>
  <conditionalFormatting sqref="C33">
    <cfRule type="duplicateValues" dxfId="44" priority="323"/>
  </conditionalFormatting>
  <conditionalFormatting sqref="C34">
    <cfRule type="duplicateValues" dxfId="43" priority="324"/>
  </conditionalFormatting>
  <conditionalFormatting sqref="C35">
    <cfRule type="duplicateValues" dxfId="42" priority="325"/>
  </conditionalFormatting>
  <conditionalFormatting sqref="C36">
    <cfRule type="duplicateValues" dxfId="41" priority="326"/>
  </conditionalFormatting>
  <conditionalFormatting sqref="C37">
    <cfRule type="duplicateValues" dxfId="40" priority="327"/>
  </conditionalFormatting>
  <conditionalFormatting sqref="C40">
    <cfRule type="duplicateValues" dxfId="39" priority="328"/>
  </conditionalFormatting>
  <conditionalFormatting sqref="C41">
    <cfRule type="duplicateValues" dxfId="38" priority="329"/>
  </conditionalFormatting>
  <conditionalFormatting sqref="C44">
    <cfRule type="duplicateValues" dxfId="37" priority="330"/>
  </conditionalFormatting>
  <conditionalFormatting sqref="C45">
    <cfRule type="duplicateValues" dxfId="36" priority="331"/>
  </conditionalFormatting>
  <conditionalFormatting sqref="C48">
    <cfRule type="duplicateValues" dxfId="35" priority="332"/>
  </conditionalFormatting>
  <conditionalFormatting sqref="C50">
    <cfRule type="duplicateValues" dxfId="34" priority="333"/>
  </conditionalFormatting>
  <conditionalFormatting sqref="C52">
    <cfRule type="duplicateValues" dxfId="33" priority="334"/>
  </conditionalFormatting>
  <conditionalFormatting sqref="C54">
    <cfRule type="duplicateValues" dxfId="32" priority="335"/>
  </conditionalFormatting>
  <conditionalFormatting sqref="C56">
    <cfRule type="duplicateValues" dxfId="31" priority="336"/>
  </conditionalFormatting>
  <conditionalFormatting sqref="C58">
    <cfRule type="duplicateValues" dxfId="30" priority="337"/>
  </conditionalFormatting>
  <conditionalFormatting sqref="C60">
    <cfRule type="duplicateValues" dxfId="29" priority="338"/>
  </conditionalFormatting>
  <conditionalFormatting sqref="C62">
    <cfRule type="duplicateValues" dxfId="28" priority="339"/>
  </conditionalFormatting>
  <conditionalFormatting sqref="C64">
    <cfRule type="duplicateValues" dxfId="27" priority="340"/>
  </conditionalFormatting>
  <conditionalFormatting sqref="C66">
    <cfRule type="duplicateValues" dxfId="26" priority="341"/>
  </conditionalFormatting>
  <conditionalFormatting sqref="C68">
    <cfRule type="duplicateValues" dxfId="25" priority="342"/>
  </conditionalFormatting>
  <conditionalFormatting sqref="C70">
    <cfRule type="duplicateValues" dxfId="24" priority="343"/>
  </conditionalFormatting>
  <conditionalFormatting sqref="C72">
    <cfRule type="duplicateValues" dxfId="23" priority="344"/>
  </conditionalFormatting>
  <conditionalFormatting sqref="C74">
    <cfRule type="duplicateValues" dxfId="22" priority="345"/>
  </conditionalFormatting>
  <conditionalFormatting sqref="C76">
    <cfRule type="duplicateValues" dxfId="21" priority="346"/>
  </conditionalFormatting>
  <conditionalFormatting sqref="C78">
    <cfRule type="duplicateValues" dxfId="20" priority="347"/>
  </conditionalFormatting>
  <conditionalFormatting sqref="C80">
    <cfRule type="duplicateValues" dxfId="19" priority="348"/>
  </conditionalFormatting>
  <conditionalFormatting sqref="C82">
    <cfRule type="duplicateValues" dxfId="18" priority="349"/>
  </conditionalFormatting>
  <conditionalFormatting sqref="C84">
    <cfRule type="duplicateValues" dxfId="17" priority="350"/>
  </conditionalFormatting>
  <conditionalFormatting sqref="C85:C87">
    <cfRule type="duplicateValues" dxfId="16" priority="351"/>
  </conditionalFormatting>
  <conditionalFormatting sqref="C90:C93">
    <cfRule type="duplicateValues" dxfId="15" priority="352"/>
  </conditionalFormatting>
  <conditionalFormatting sqref="C94">
    <cfRule type="duplicateValues" dxfId="14" priority="353"/>
  </conditionalFormatting>
  <conditionalFormatting sqref="C97">
    <cfRule type="duplicateValues" dxfId="13" priority="354"/>
  </conditionalFormatting>
  <conditionalFormatting sqref="C98">
    <cfRule type="duplicateValues" dxfId="12" priority="355"/>
  </conditionalFormatting>
  <conditionalFormatting sqref="C101">
    <cfRule type="duplicateValues" dxfId="11" priority="356"/>
  </conditionalFormatting>
  <conditionalFormatting sqref="C102">
    <cfRule type="duplicateValues" dxfId="10" priority="357"/>
  </conditionalFormatting>
  <conditionalFormatting sqref="C104">
    <cfRule type="duplicateValues" dxfId="9" priority="358"/>
  </conditionalFormatting>
  <conditionalFormatting sqref="C107">
    <cfRule type="duplicateValues" dxfId="8" priority="359"/>
  </conditionalFormatting>
  <conditionalFormatting sqref="C109">
    <cfRule type="duplicateValues" dxfId="7" priority="360"/>
  </conditionalFormatting>
  <conditionalFormatting sqref="C111">
    <cfRule type="duplicateValues" dxfId="6" priority="361"/>
  </conditionalFormatting>
  <conditionalFormatting sqref="C113">
    <cfRule type="duplicateValues" dxfId="5" priority="362"/>
  </conditionalFormatting>
  <conditionalFormatting sqref="C129:C130">
    <cfRule type="duplicateValues" dxfId="4" priority="363"/>
  </conditionalFormatting>
  <conditionalFormatting sqref="C133">
    <cfRule type="duplicateValues" dxfId="3" priority="364"/>
  </conditionalFormatting>
  <conditionalFormatting sqref="C140">
    <cfRule type="duplicateValues" dxfId="2" priority="365"/>
  </conditionalFormatting>
  <conditionalFormatting sqref="D28">
    <cfRule type="duplicateValues" dxfId="1" priority="366"/>
  </conditionalFormatting>
  <conditionalFormatting sqref="E28:F28">
    <cfRule type="duplicateValues" dxfId="0" priority="367"/>
  </conditionalFormatting>
  <pageMargins left="0.25" right="0.25" top="0.75" bottom="0.75" header="0.51180555555555496" footer="0.51180555555555496"/>
  <pageSetup paperSize="8" scale="48" firstPageNumber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857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Plan postępowania przetargowego</vt:lpstr>
      <vt:lpstr>'Plan postępowania przetargowego'!_FiltrujBazeDanych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Czaplicka</dc:creator>
  <cp:lastModifiedBy>Krzysztof Petrykiewicz</cp:lastModifiedBy>
  <cp:revision>2</cp:revision>
  <cp:lastPrinted>2025-04-03T12:09:09Z</cp:lastPrinted>
  <dcterms:created xsi:type="dcterms:W3CDTF">2015-06-05T18:19:34Z</dcterms:created>
  <dcterms:modified xsi:type="dcterms:W3CDTF">2025-04-26T08:48:28Z</dcterms:modified>
  <dc:language>pl-PL</dc:language>
</cp:coreProperties>
</file>