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stępowania o udzielenie zamówienia publicznego\2024\postępowania ustawowe\kredyt\SWZ z załącznikami\"/>
    </mc:Choice>
  </mc:AlternateContent>
  <xr:revisionPtr revIDLastSave="0" documentId="13_ncr:1_{BB66237E-5EFE-4B98-929E-2D86203E7216}" xr6:coauthVersionLast="47" xr6:coauthVersionMax="47" xr10:uidLastSave="{00000000-0000-0000-0000-000000000000}"/>
  <bookViews>
    <workbookView xWindow="1200" yWindow="720" windowWidth="37200" windowHeight="20880" xr2:uid="{B44617FF-A992-4B75-BCEE-3EE627DE4434}"/>
  </bookViews>
  <sheets>
    <sheet name="Załącznik 12a do SIWZ" sheetId="1" r:id="rId1"/>
  </sheets>
  <definedNames>
    <definedName name="_xlnm.Print_Area" localSheetId="0">'Załącznik 12a do SIWZ'!$A$1:$I$66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D8" i="1"/>
  <c r="D9" i="1" s="1"/>
  <c r="I7" i="1"/>
  <c r="D7" i="1"/>
  <c r="B7" i="1"/>
  <c r="F6" i="1" s="1"/>
  <c r="I6" i="1"/>
  <c r="G6" i="1" l="1"/>
  <c r="F7" i="1"/>
  <c r="G7" i="1" s="1"/>
  <c r="F9" i="1"/>
  <c r="G9" i="1" s="1"/>
  <c r="D10" i="1"/>
  <c r="F8" i="1"/>
  <c r="G8" i="1" s="1"/>
  <c r="F10" i="1" l="1"/>
  <c r="G10" i="1" s="1"/>
  <c r="D11" i="1"/>
  <c r="D12" i="1" l="1"/>
  <c r="F11" i="1"/>
  <c r="G11" i="1" l="1"/>
  <c r="F12" i="1"/>
  <c r="G12" i="1" s="1"/>
  <c r="D13" i="1"/>
  <c r="F13" i="1" l="1"/>
  <c r="G13" i="1" s="1"/>
  <c r="D14" i="1"/>
  <c r="D15" i="1" l="1"/>
  <c r="F14" i="1"/>
  <c r="G14" i="1" l="1"/>
  <c r="D16" i="1"/>
  <c r="F15" i="1"/>
  <c r="G15" i="1" s="1"/>
  <c r="F16" i="1" l="1"/>
  <c r="G16" i="1" s="1"/>
  <c r="D17" i="1"/>
  <c r="D18" i="1" l="1"/>
  <c r="F17" i="1"/>
  <c r="G17" i="1" s="1"/>
  <c r="D19" i="1" l="1"/>
  <c r="F18" i="1"/>
  <c r="G18" i="1" s="1"/>
  <c r="F19" i="1" l="1"/>
  <c r="G19" i="1" s="1"/>
  <c r="D20" i="1"/>
  <c r="D21" i="1" l="1"/>
  <c r="F20" i="1"/>
  <c r="G20" i="1" s="1"/>
  <c r="D22" i="1" l="1"/>
  <c r="F21" i="1"/>
  <c r="G21" i="1" s="1"/>
  <c r="F22" i="1" l="1"/>
  <c r="G22" i="1" s="1"/>
  <c r="D23" i="1"/>
  <c r="F23" i="1" l="1"/>
  <c r="G23" i="1" s="1"/>
  <c r="D24" i="1"/>
  <c r="D25" i="1" l="1"/>
  <c r="F24" i="1"/>
  <c r="G24" i="1" s="1"/>
  <c r="F25" i="1" l="1"/>
  <c r="G25" i="1" s="1"/>
  <c r="D26" i="1"/>
  <c r="D27" i="1" l="1"/>
  <c r="F26" i="1"/>
  <c r="G26" i="1" s="1"/>
  <c r="D28" i="1" l="1"/>
  <c r="F27" i="1"/>
  <c r="G27" i="1" s="1"/>
  <c r="F28" i="1" l="1"/>
  <c r="G28" i="1" s="1"/>
  <c r="D29" i="1"/>
  <c r="D30" i="1" l="1"/>
  <c r="F29" i="1"/>
  <c r="G29" i="1" s="1"/>
  <c r="D31" i="1" l="1"/>
  <c r="F30" i="1"/>
  <c r="G30" i="1" s="1"/>
  <c r="F31" i="1" l="1"/>
  <c r="G31" i="1" s="1"/>
  <c r="D32" i="1"/>
  <c r="D33" i="1" l="1"/>
  <c r="F32" i="1"/>
  <c r="G32" i="1" s="1"/>
  <c r="D34" i="1" l="1"/>
  <c r="F33" i="1"/>
  <c r="G33" i="1" s="1"/>
  <c r="F34" i="1" l="1"/>
  <c r="G34" i="1" s="1"/>
  <c r="D35" i="1"/>
  <c r="D36" i="1" l="1"/>
  <c r="F35" i="1"/>
  <c r="G35" i="1" s="1"/>
  <c r="D37" i="1" l="1"/>
  <c r="F36" i="1"/>
  <c r="G36" i="1" s="1"/>
  <c r="F37" i="1" l="1"/>
  <c r="G37" i="1" s="1"/>
  <c r="D38" i="1"/>
  <c r="F38" i="1" l="1"/>
  <c r="G38" i="1" s="1"/>
  <c r="D39" i="1"/>
  <c r="D40" i="1" l="1"/>
  <c r="F39" i="1"/>
  <c r="G39" i="1" s="1"/>
  <c r="F40" i="1" l="1"/>
  <c r="G40" i="1" s="1"/>
  <c r="D41" i="1"/>
  <c r="F41" i="1" l="1"/>
  <c r="G41" i="1" s="1"/>
  <c r="D42" i="1"/>
  <c r="D43" i="1" l="1"/>
  <c r="F42" i="1"/>
  <c r="G42" i="1" s="1"/>
  <c r="F43" i="1" l="1"/>
  <c r="G43" i="1" s="1"/>
  <c r="D44" i="1"/>
  <c r="F44" i="1" l="1"/>
  <c r="G44" i="1" s="1"/>
  <c r="D45" i="1"/>
  <c r="D46" i="1" l="1"/>
  <c r="F45" i="1"/>
  <c r="G45" i="1" s="1"/>
  <c r="F46" i="1" l="1"/>
  <c r="G46" i="1" s="1"/>
  <c r="D47" i="1"/>
  <c r="D48" i="1" l="1"/>
  <c r="F47" i="1"/>
  <c r="G47" i="1" s="1"/>
  <c r="D49" i="1" l="1"/>
  <c r="F48" i="1"/>
  <c r="G48" i="1" s="1"/>
  <c r="F49" i="1" l="1"/>
  <c r="G49" i="1" s="1"/>
  <c r="D50" i="1"/>
  <c r="D51" i="1" l="1"/>
  <c r="F50" i="1"/>
  <c r="G50" i="1" s="1"/>
  <c r="D52" i="1" l="1"/>
  <c r="F51" i="1"/>
  <c r="G51" i="1" s="1"/>
  <c r="F52" i="1" l="1"/>
  <c r="G52" i="1" s="1"/>
  <c r="D53" i="1"/>
  <c r="D54" i="1" l="1"/>
  <c r="F53" i="1"/>
  <c r="G53" i="1" s="1"/>
  <c r="D55" i="1" l="1"/>
  <c r="F54" i="1"/>
  <c r="G54" i="1" s="1"/>
  <c r="F55" i="1" l="1"/>
  <c r="G55" i="1" s="1"/>
  <c r="D56" i="1"/>
  <c r="D57" i="1" l="1"/>
  <c r="F56" i="1"/>
  <c r="G56" i="1" s="1"/>
  <c r="D58" i="1" l="1"/>
  <c r="F57" i="1"/>
  <c r="G57" i="1" s="1"/>
  <c r="F58" i="1" l="1"/>
  <c r="G58" i="1" s="1"/>
  <c r="D59" i="1"/>
  <c r="F59" i="1" s="1"/>
  <c r="G59" i="1" l="1"/>
  <c r="G60" i="1" s="1"/>
  <c r="F60" i="1"/>
  <c r="F64" i="1" s="1"/>
  <c r="F65" i="1" s="1"/>
</calcChain>
</file>

<file path=xl/sharedStrings.xml><?xml version="1.0" encoding="utf-8"?>
<sst xmlns="http://schemas.openxmlformats.org/spreadsheetml/2006/main" count="17" uniqueCount="17">
  <si>
    <t>Kalkulacja kosztu kredytu w wysokości 8.087.520,58 zł do zaciągnięcia w 2024 roku</t>
  </si>
  <si>
    <t>lata</t>
  </si>
  <si>
    <t>saldo kredytu</t>
  </si>
  <si>
    <t>rata</t>
  </si>
  <si>
    <t>odsetki</t>
  </si>
  <si>
    <t>rata +odsetki</t>
  </si>
  <si>
    <t>data</t>
  </si>
  <si>
    <t>liczba dni</t>
  </si>
  <si>
    <t>WIBOR</t>
  </si>
  <si>
    <t>marża</t>
  </si>
  <si>
    <t>ogółem</t>
  </si>
  <si>
    <t>razem</t>
  </si>
  <si>
    <t>%</t>
  </si>
  <si>
    <t>kwota</t>
  </si>
  <si>
    <t>odsetki (marża):</t>
  </si>
  <si>
    <t>całkowity koszt kredytu:</t>
  </si>
  <si>
    <t>Załącznik nr 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</si>
</sst>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i/>
      <sz val="8"/>
      <name val="Arial"/>
      <family val="2"/>
      <charset val="238"/>
    </font>
    <font>
      <b/>
      <i/>
      <sz val="12"/>
      <name val="Arial CE"/>
      <family val="2"/>
      <charset val="238"/>
    </font>
    <font>
      <b/>
      <sz val="12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name val="Arial CE"/>
      <charset val="238"/>
    </font>
    <font>
      <b/>
      <sz val="9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2" xfId="0" applyFont="1" applyBorder="1"/>
    <xf numFmtId="164" fontId="8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0" fontId="8" fillId="0" borderId="2" xfId="0" applyNumberFormat="1" applyFont="1" applyBorder="1"/>
    <xf numFmtId="0" fontId="9" fillId="0" borderId="2" xfId="0" applyFont="1" applyBorder="1" applyAlignment="1">
      <alignment horizontal="center"/>
    </xf>
    <xf numFmtId="164" fontId="10" fillId="0" borderId="4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15" fontId="12" fillId="0" borderId="2" xfId="0" applyNumberFormat="1" applyFont="1" applyBorder="1" applyAlignment="1">
      <alignment horizontal="right"/>
    </xf>
    <xf numFmtId="1" fontId="13" fillId="0" borderId="2" xfId="0" applyNumberFormat="1" applyFont="1" applyBorder="1" applyAlignment="1">
      <alignment horizontal="center"/>
    </xf>
    <xf numFmtId="164" fontId="10" fillId="0" borderId="2" xfId="0" applyNumberFormat="1" applyFont="1" applyBorder="1"/>
    <xf numFmtId="1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8" fillId="0" borderId="2" xfId="0" applyNumberFormat="1" applyFont="1" applyBorder="1"/>
    <xf numFmtId="164" fontId="14" fillId="0" borderId="0" xfId="0" applyNumberFormat="1" applyFont="1"/>
    <xf numFmtId="10" fontId="15" fillId="0" borderId="0" xfId="0" applyNumberFormat="1" applyFont="1"/>
    <xf numFmtId="0" fontId="14" fillId="0" borderId="0" xfId="0" applyFont="1"/>
    <xf numFmtId="2" fontId="14" fillId="0" borderId="0" xfId="0" applyNumberFormat="1" applyFont="1"/>
    <xf numFmtId="164" fontId="10" fillId="2" borderId="2" xfId="0" applyNumberFormat="1" applyFont="1" applyFill="1" applyBorder="1"/>
    <xf numFmtId="15" fontId="14" fillId="0" borderId="0" xfId="0" applyNumberFormat="1" applyFont="1"/>
    <xf numFmtId="10" fontId="14" fillId="0" borderId="0" xfId="0" applyNumberFormat="1" applyFont="1"/>
    <xf numFmtId="0" fontId="6" fillId="0" borderId="4" xfId="0" applyFont="1" applyBorder="1"/>
    <xf numFmtId="164" fontId="6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0" applyNumberFormat="1"/>
    <xf numFmtId="3" fontId="16" fillId="0" borderId="0" xfId="0" applyNumberFormat="1" applyFont="1" applyAlignment="1">
      <alignment wrapText="1"/>
    </xf>
    <xf numFmtId="10" fontId="3" fillId="0" borderId="0" xfId="0" applyNumberFormat="1" applyFont="1"/>
    <xf numFmtId="4" fontId="8" fillId="0" borderId="0" xfId="0" applyNumberFormat="1" applyFont="1"/>
    <xf numFmtId="0" fontId="17" fillId="0" borderId="0" xfId="0" applyFont="1"/>
    <xf numFmtId="15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C56A4-1101-463F-BDF3-5D1C7D697BE8}">
  <dimension ref="A1:K66"/>
  <sheetViews>
    <sheetView tabSelected="1" view="pageBreakPreview" zoomScaleNormal="100" zoomScaleSheetLayoutView="100" workbookViewId="0">
      <pane xSplit="5" ySplit="5" topLeftCell="F42" activePane="bottomRight" state="frozen"/>
      <selection pane="topRight" activeCell="F1" sqref="F1"/>
      <selection pane="bottomLeft" activeCell="A5" sqref="A5"/>
      <selection pane="bottomRight" activeCell="H1" sqref="H1"/>
    </sheetView>
  </sheetViews>
  <sheetFormatPr defaultRowHeight="12.75" x14ac:dyDescent="0.2"/>
  <cols>
    <col min="1" max="1" width="8.85546875" customWidth="1"/>
    <col min="2" max="2" width="7.7109375" customWidth="1"/>
    <col min="3" max="3" width="5.28515625" style="2" customWidth="1"/>
    <col min="4" max="4" width="17.140625" customWidth="1"/>
    <col min="5" max="5" width="15.5703125" customWidth="1"/>
    <col min="6" max="6" width="16" customWidth="1"/>
    <col min="7" max="7" width="16.5703125" customWidth="1"/>
    <col min="8" max="8" width="12.140625" customWidth="1"/>
    <col min="9" max="9" width="11.42578125" customWidth="1"/>
    <col min="10" max="10" width="4.42578125" style="4" customWidth="1"/>
    <col min="11" max="11" width="13.7109375" style="6" customWidth="1"/>
  </cols>
  <sheetData>
    <row r="1" spans="1:11" ht="15.75" x14ac:dyDescent="0.25">
      <c r="A1" s="1"/>
      <c r="B1" s="1"/>
      <c r="D1" s="1"/>
      <c r="E1" s="1"/>
      <c r="F1" s="1"/>
      <c r="G1" s="1"/>
      <c r="H1" s="43" t="s">
        <v>16</v>
      </c>
      <c r="I1" s="3"/>
      <c r="K1" s="5"/>
    </row>
    <row r="2" spans="1:11" ht="15.75" x14ac:dyDescent="0.25">
      <c r="A2" s="1"/>
      <c r="B2" s="1"/>
      <c r="D2" s="1"/>
      <c r="E2" s="1"/>
      <c r="F2" s="1"/>
      <c r="G2" s="1"/>
      <c r="H2" s="3"/>
      <c r="I2" s="3"/>
      <c r="K2" s="5"/>
    </row>
    <row r="3" spans="1:11" ht="15.75" x14ac:dyDescent="0.2">
      <c r="A3" s="42" t="s">
        <v>0</v>
      </c>
      <c r="B3" s="42"/>
      <c r="C3" s="42"/>
      <c r="D3" s="42"/>
      <c r="E3" s="42"/>
      <c r="F3" s="42"/>
      <c r="G3" s="42"/>
      <c r="H3" s="42"/>
      <c r="I3" s="42"/>
    </row>
    <row r="4" spans="1:11" ht="15.75" x14ac:dyDescent="0.25">
      <c r="A4" s="7"/>
      <c r="B4" s="8"/>
      <c r="C4" s="9" t="s">
        <v>1</v>
      </c>
      <c r="D4" s="10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</row>
    <row r="5" spans="1:11" ht="15.75" x14ac:dyDescent="0.25">
      <c r="A5" s="7" t="s">
        <v>8</v>
      </c>
      <c r="B5" s="11"/>
      <c r="C5" s="12">
        <v>2024</v>
      </c>
      <c r="D5" s="13">
        <v>8087520.5800000001</v>
      </c>
      <c r="E5" s="14"/>
      <c r="F5" s="14"/>
      <c r="G5" s="14"/>
      <c r="H5" s="15">
        <v>45524</v>
      </c>
      <c r="I5" s="16"/>
    </row>
    <row r="6" spans="1:11" x14ac:dyDescent="0.2">
      <c r="A6" s="7" t="s">
        <v>9</v>
      </c>
      <c r="B6" s="11"/>
      <c r="C6" s="12">
        <v>2024</v>
      </c>
      <c r="D6" s="13">
        <v>8087520.5800000001</v>
      </c>
      <c r="E6" s="17"/>
      <c r="F6" s="17">
        <f t="shared" ref="F6:F14" si="0">ROUND((D6*$B$7*(H6-H5))/365,2)</f>
        <v>0</v>
      </c>
      <c r="G6" s="17">
        <f>F6+E6</f>
        <v>0</v>
      </c>
      <c r="H6" s="15">
        <v>45565</v>
      </c>
      <c r="I6" s="16">
        <f>H6-H5</f>
        <v>41</v>
      </c>
      <c r="J6" s="18"/>
      <c r="K6" s="19"/>
    </row>
    <row r="7" spans="1:11" x14ac:dyDescent="0.2">
      <c r="A7" s="20" t="s">
        <v>10</v>
      </c>
      <c r="B7" s="11">
        <f>SUM(B5:B6)</f>
        <v>0</v>
      </c>
      <c r="C7" s="12">
        <v>2024</v>
      </c>
      <c r="D7" s="13">
        <f>D6</f>
        <v>8087520.5800000001</v>
      </c>
      <c r="E7" s="17"/>
      <c r="F7" s="17">
        <f t="shared" si="0"/>
        <v>0</v>
      </c>
      <c r="G7" s="17">
        <f>F7+E7</f>
        <v>0</v>
      </c>
      <c r="H7" s="15">
        <v>45657</v>
      </c>
      <c r="I7" s="16">
        <f>H7-H6</f>
        <v>92</v>
      </c>
    </row>
    <row r="8" spans="1:11" ht="13.5" customHeight="1" x14ac:dyDescent="0.2">
      <c r="A8" s="21"/>
      <c r="B8" s="22"/>
      <c r="C8" s="12">
        <v>2025</v>
      </c>
      <c r="D8" s="13">
        <f>D7-E7</f>
        <v>8087520.5800000001</v>
      </c>
      <c r="E8" s="17"/>
      <c r="F8" s="17">
        <f t="shared" si="0"/>
        <v>0</v>
      </c>
      <c r="G8" s="17">
        <f t="shared" ref="G8:G59" si="1">F8+E8</f>
        <v>0</v>
      </c>
      <c r="H8" s="15">
        <v>45747</v>
      </c>
      <c r="I8" s="16">
        <f t="shared" ref="I8:I14" si="2">H8-H7</f>
        <v>90</v>
      </c>
    </row>
    <row r="9" spans="1:11" ht="13.5" customHeight="1" x14ac:dyDescent="0.2">
      <c r="A9" s="21"/>
      <c r="B9" s="22"/>
      <c r="C9" s="12">
        <v>2025</v>
      </c>
      <c r="D9" s="13">
        <f>D8-E8</f>
        <v>8087520.5800000001</v>
      </c>
      <c r="E9" s="17"/>
      <c r="F9" s="17">
        <f>ROUND((D9*$B$7*(H9-H8))/365,2)</f>
        <v>0</v>
      </c>
      <c r="G9" s="17">
        <f t="shared" si="1"/>
        <v>0</v>
      </c>
      <c r="H9" s="15">
        <v>45838</v>
      </c>
      <c r="I9" s="16">
        <f>H9-H8</f>
        <v>91</v>
      </c>
    </row>
    <row r="10" spans="1:11" ht="13.5" customHeight="1" x14ac:dyDescent="0.2">
      <c r="A10" s="21"/>
      <c r="B10" s="22"/>
      <c r="C10" s="12">
        <v>2025</v>
      </c>
      <c r="D10" s="13">
        <f t="shared" ref="D10:D59" si="3">D9-E9</f>
        <v>8087520.5800000001</v>
      </c>
      <c r="E10" s="17"/>
      <c r="F10" s="17">
        <f t="shared" si="0"/>
        <v>0</v>
      </c>
      <c r="G10" s="17">
        <f t="shared" si="1"/>
        <v>0</v>
      </c>
      <c r="H10" s="15">
        <v>45930</v>
      </c>
      <c r="I10" s="16">
        <f t="shared" si="2"/>
        <v>92</v>
      </c>
    </row>
    <row r="11" spans="1:11" ht="13.5" customHeight="1" x14ac:dyDescent="0.2">
      <c r="A11" s="21"/>
      <c r="B11" s="22"/>
      <c r="C11" s="12">
        <v>2025</v>
      </c>
      <c r="D11" s="13">
        <f>D10-E10</f>
        <v>8087520.5800000001</v>
      </c>
      <c r="E11" s="17"/>
      <c r="F11" s="17">
        <f>ROUND((D11*$B$7*(H11-H10))/365,2)</f>
        <v>0</v>
      </c>
      <c r="G11" s="17">
        <f t="shared" si="1"/>
        <v>0</v>
      </c>
      <c r="H11" s="15">
        <v>46022</v>
      </c>
      <c r="I11" s="16">
        <f>H11-H10</f>
        <v>92</v>
      </c>
    </row>
    <row r="12" spans="1:11" ht="13.5" customHeight="1" x14ac:dyDescent="0.2">
      <c r="A12" s="21"/>
      <c r="B12" s="22"/>
      <c r="C12" s="12">
        <v>2026</v>
      </c>
      <c r="D12" s="13">
        <f t="shared" si="3"/>
        <v>8087520.5800000001</v>
      </c>
      <c r="E12" s="17">
        <v>25000.58</v>
      </c>
      <c r="F12" s="17">
        <f t="shared" si="0"/>
        <v>0</v>
      </c>
      <c r="G12" s="17">
        <f t="shared" si="1"/>
        <v>25000.58</v>
      </c>
      <c r="H12" s="15">
        <v>46112</v>
      </c>
      <c r="I12" s="16">
        <f t="shared" si="2"/>
        <v>90</v>
      </c>
    </row>
    <row r="13" spans="1:11" ht="13.5" customHeight="1" x14ac:dyDescent="0.2">
      <c r="A13" s="21"/>
      <c r="B13" s="22"/>
      <c r="C13" s="12">
        <v>2026</v>
      </c>
      <c r="D13" s="13">
        <f t="shared" si="3"/>
        <v>8062520</v>
      </c>
      <c r="E13" s="17">
        <v>25000</v>
      </c>
      <c r="F13" s="17">
        <f t="shared" si="0"/>
        <v>0</v>
      </c>
      <c r="G13" s="17">
        <f t="shared" si="1"/>
        <v>25000</v>
      </c>
      <c r="H13" s="15">
        <v>46203</v>
      </c>
      <c r="I13" s="16">
        <f t="shared" si="2"/>
        <v>91</v>
      </c>
    </row>
    <row r="14" spans="1:11" ht="13.5" customHeight="1" x14ac:dyDescent="0.2">
      <c r="A14" s="21"/>
      <c r="B14" s="22"/>
      <c r="C14" s="12">
        <v>2026</v>
      </c>
      <c r="D14" s="13">
        <f t="shared" si="3"/>
        <v>8037520</v>
      </c>
      <c r="E14" s="17">
        <v>25000</v>
      </c>
      <c r="F14" s="17">
        <f t="shared" si="0"/>
        <v>0</v>
      </c>
      <c r="G14" s="17">
        <f t="shared" si="1"/>
        <v>25000</v>
      </c>
      <c r="H14" s="15">
        <v>46295</v>
      </c>
      <c r="I14" s="16">
        <f t="shared" si="2"/>
        <v>92</v>
      </c>
    </row>
    <row r="15" spans="1:11" ht="13.5" customHeight="1" x14ac:dyDescent="0.2">
      <c r="A15" s="23"/>
      <c r="B15" s="24"/>
      <c r="C15" s="12">
        <v>2026</v>
      </c>
      <c r="D15" s="13">
        <f t="shared" si="3"/>
        <v>8012520</v>
      </c>
      <c r="E15" s="17">
        <v>25000</v>
      </c>
      <c r="F15" s="25">
        <f>ROUND((D15*$B$7*(H15-H14))/366,2)</f>
        <v>0</v>
      </c>
      <c r="G15" s="17">
        <f t="shared" si="1"/>
        <v>25000</v>
      </c>
      <c r="H15" s="15">
        <v>46387</v>
      </c>
      <c r="I15" s="16">
        <f>H15-H14</f>
        <v>92</v>
      </c>
    </row>
    <row r="16" spans="1:11" ht="13.5" customHeight="1" x14ac:dyDescent="0.2">
      <c r="A16" s="23"/>
      <c r="B16" s="24"/>
      <c r="C16" s="12">
        <v>2027</v>
      </c>
      <c r="D16" s="13">
        <f t="shared" si="3"/>
        <v>7987520</v>
      </c>
      <c r="E16" s="17">
        <v>25000</v>
      </c>
      <c r="F16" s="17">
        <f>ROUND((D16*$B$7*(H16-H15))/366,2)</f>
        <v>0</v>
      </c>
      <c r="G16" s="17">
        <f t="shared" si="1"/>
        <v>25000</v>
      </c>
      <c r="H16" s="15">
        <v>46477</v>
      </c>
      <c r="I16" s="16">
        <f t="shared" ref="I16:I59" si="4">H16-H15</f>
        <v>90</v>
      </c>
    </row>
    <row r="17" spans="1:11" ht="13.5" customHeight="1" x14ac:dyDescent="0.2">
      <c r="A17" s="23"/>
      <c r="B17" s="24"/>
      <c r="C17" s="12">
        <v>2027</v>
      </c>
      <c r="D17" s="13">
        <f t="shared" si="3"/>
        <v>7962520</v>
      </c>
      <c r="E17" s="17">
        <v>25000</v>
      </c>
      <c r="F17" s="17">
        <f>ROUND((D17*$B$7*(H17-H16))/366,2)</f>
        <v>0</v>
      </c>
      <c r="G17" s="17">
        <f t="shared" si="1"/>
        <v>25000</v>
      </c>
      <c r="H17" s="15">
        <v>46568</v>
      </c>
      <c r="I17" s="16">
        <f>H17-H16</f>
        <v>91</v>
      </c>
      <c r="J17" s="18"/>
      <c r="K17" s="19"/>
    </row>
    <row r="18" spans="1:11" ht="13.5" customHeight="1" x14ac:dyDescent="0.2">
      <c r="A18" s="23"/>
      <c r="B18" s="24"/>
      <c r="C18" s="12">
        <v>2027</v>
      </c>
      <c r="D18" s="13">
        <f t="shared" si="3"/>
        <v>7937520</v>
      </c>
      <c r="E18" s="17">
        <v>25000</v>
      </c>
      <c r="F18" s="17">
        <f>ROUND((D18*$B$7*(H18-H17))/366,2)</f>
        <v>0</v>
      </c>
      <c r="G18" s="17">
        <f t="shared" si="1"/>
        <v>25000</v>
      </c>
      <c r="H18" s="15">
        <v>46660</v>
      </c>
      <c r="I18" s="16">
        <f t="shared" si="4"/>
        <v>92</v>
      </c>
    </row>
    <row r="19" spans="1:11" ht="13.5" customHeight="1" x14ac:dyDescent="0.2">
      <c r="A19" s="23"/>
      <c r="B19" s="24"/>
      <c r="C19" s="12">
        <v>2027</v>
      </c>
      <c r="D19" s="13">
        <f t="shared" si="3"/>
        <v>7912520</v>
      </c>
      <c r="E19" s="17">
        <v>25000</v>
      </c>
      <c r="F19" s="17">
        <f t="shared" ref="F19:F46" si="5">ROUND((D19*$B$7*(H19-H18))/365,2)</f>
        <v>0</v>
      </c>
      <c r="G19" s="17">
        <f t="shared" si="1"/>
        <v>25000</v>
      </c>
      <c r="H19" s="15">
        <v>46752</v>
      </c>
      <c r="I19" s="16">
        <f t="shared" si="4"/>
        <v>92</v>
      </c>
    </row>
    <row r="20" spans="1:11" ht="13.5" customHeight="1" x14ac:dyDescent="0.2">
      <c r="A20" s="23"/>
      <c r="B20" s="24"/>
      <c r="C20" s="12">
        <v>2028</v>
      </c>
      <c r="D20" s="13">
        <f t="shared" si="3"/>
        <v>7887520</v>
      </c>
      <c r="E20" s="17">
        <v>25000</v>
      </c>
      <c r="F20" s="17">
        <f t="shared" si="5"/>
        <v>0</v>
      </c>
      <c r="G20" s="17">
        <f t="shared" si="1"/>
        <v>25000</v>
      </c>
      <c r="H20" s="15">
        <v>46843</v>
      </c>
      <c r="I20" s="16">
        <f t="shared" si="4"/>
        <v>91</v>
      </c>
      <c r="J20" s="18"/>
      <c r="K20" s="19"/>
    </row>
    <row r="21" spans="1:11" ht="13.5" customHeight="1" x14ac:dyDescent="0.2">
      <c r="A21" s="23"/>
      <c r="B21" s="24"/>
      <c r="C21" s="12">
        <v>2028</v>
      </c>
      <c r="D21" s="13">
        <f t="shared" si="3"/>
        <v>7862520</v>
      </c>
      <c r="E21" s="17">
        <v>25000</v>
      </c>
      <c r="F21" s="17">
        <f t="shared" si="5"/>
        <v>0</v>
      </c>
      <c r="G21" s="17">
        <f t="shared" si="1"/>
        <v>25000</v>
      </c>
      <c r="H21" s="15">
        <v>46934</v>
      </c>
      <c r="I21" s="16">
        <f t="shared" si="4"/>
        <v>91</v>
      </c>
      <c r="J21" s="18"/>
    </row>
    <row r="22" spans="1:11" ht="13.5" customHeight="1" x14ac:dyDescent="0.2">
      <c r="A22" s="23"/>
      <c r="B22" s="26"/>
      <c r="C22" s="12">
        <v>2028</v>
      </c>
      <c r="D22" s="13">
        <f t="shared" si="3"/>
        <v>7837520</v>
      </c>
      <c r="E22" s="17">
        <v>25000</v>
      </c>
      <c r="F22" s="17">
        <f t="shared" si="5"/>
        <v>0</v>
      </c>
      <c r="G22" s="17">
        <f t="shared" si="1"/>
        <v>25000</v>
      </c>
      <c r="H22" s="15">
        <v>47026</v>
      </c>
      <c r="I22" s="16">
        <f t="shared" si="4"/>
        <v>92</v>
      </c>
    </row>
    <row r="23" spans="1:11" ht="13.5" customHeight="1" x14ac:dyDescent="0.2">
      <c r="A23" s="27"/>
      <c r="B23" s="26"/>
      <c r="C23" s="12">
        <v>2028</v>
      </c>
      <c r="D23" s="13">
        <f t="shared" si="3"/>
        <v>7812520</v>
      </c>
      <c r="E23" s="17">
        <v>25000</v>
      </c>
      <c r="F23" s="17">
        <f t="shared" si="5"/>
        <v>0</v>
      </c>
      <c r="G23" s="17">
        <f t="shared" si="1"/>
        <v>25000</v>
      </c>
      <c r="H23" s="15">
        <v>47118</v>
      </c>
      <c r="I23" s="16">
        <f t="shared" si="4"/>
        <v>92</v>
      </c>
      <c r="J23" s="18"/>
      <c r="K23" s="19"/>
    </row>
    <row r="24" spans="1:11" x14ac:dyDescent="0.2">
      <c r="C24" s="12">
        <v>2029</v>
      </c>
      <c r="D24" s="13">
        <f t="shared" si="3"/>
        <v>7787520</v>
      </c>
      <c r="E24" s="17">
        <v>25000</v>
      </c>
      <c r="F24" s="17">
        <f t="shared" si="5"/>
        <v>0</v>
      </c>
      <c r="G24" s="17">
        <f t="shared" si="1"/>
        <v>25000</v>
      </c>
      <c r="H24" s="15">
        <v>47208</v>
      </c>
      <c r="I24" s="16">
        <f t="shared" si="4"/>
        <v>90</v>
      </c>
      <c r="J24" s="18"/>
    </row>
    <row r="25" spans="1:11" x14ac:dyDescent="0.2">
      <c r="C25" s="12">
        <v>2029</v>
      </c>
      <c r="D25" s="13">
        <f t="shared" si="3"/>
        <v>7762520</v>
      </c>
      <c r="E25" s="17">
        <v>25000</v>
      </c>
      <c r="F25" s="17">
        <f t="shared" si="5"/>
        <v>0</v>
      </c>
      <c r="G25" s="17">
        <f t="shared" si="1"/>
        <v>25000</v>
      </c>
      <c r="H25" s="15">
        <v>47299</v>
      </c>
      <c r="I25" s="16">
        <f t="shared" si="4"/>
        <v>91</v>
      </c>
    </row>
    <row r="26" spans="1:11" x14ac:dyDescent="0.2">
      <c r="C26" s="12">
        <v>2029</v>
      </c>
      <c r="D26" s="13">
        <f t="shared" si="3"/>
        <v>7737520</v>
      </c>
      <c r="E26" s="17">
        <v>25000</v>
      </c>
      <c r="F26" s="17">
        <f t="shared" si="5"/>
        <v>0</v>
      </c>
      <c r="G26" s="17">
        <f t="shared" si="1"/>
        <v>25000</v>
      </c>
      <c r="H26" s="15">
        <v>47391</v>
      </c>
      <c r="I26" s="16">
        <f t="shared" si="4"/>
        <v>92</v>
      </c>
      <c r="J26" s="18"/>
      <c r="K26" s="19"/>
    </row>
    <row r="27" spans="1:11" x14ac:dyDescent="0.2">
      <c r="C27" s="12">
        <v>2029</v>
      </c>
      <c r="D27" s="13">
        <f t="shared" si="3"/>
        <v>7712520</v>
      </c>
      <c r="E27" s="17">
        <v>25000</v>
      </c>
      <c r="F27" s="17">
        <f t="shared" si="5"/>
        <v>0</v>
      </c>
      <c r="G27" s="17">
        <f t="shared" si="1"/>
        <v>25000</v>
      </c>
      <c r="H27" s="15">
        <v>47483</v>
      </c>
      <c r="I27" s="16">
        <f t="shared" si="4"/>
        <v>92</v>
      </c>
    </row>
    <row r="28" spans="1:11" x14ac:dyDescent="0.2">
      <c r="C28" s="12">
        <v>2030</v>
      </c>
      <c r="D28" s="13">
        <f t="shared" si="3"/>
        <v>7687520</v>
      </c>
      <c r="E28" s="17">
        <v>25000</v>
      </c>
      <c r="F28" s="17">
        <f t="shared" si="5"/>
        <v>0</v>
      </c>
      <c r="G28" s="17">
        <f t="shared" si="1"/>
        <v>25000</v>
      </c>
      <c r="H28" s="15">
        <v>47573</v>
      </c>
      <c r="I28" s="16">
        <f t="shared" si="4"/>
        <v>90</v>
      </c>
    </row>
    <row r="29" spans="1:11" x14ac:dyDescent="0.2">
      <c r="C29" s="12">
        <v>2030</v>
      </c>
      <c r="D29" s="13">
        <f t="shared" si="3"/>
        <v>7662520</v>
      </c>
      <c r="E29" s="17">
        <v>25000</v>
      </c>
      <c r="F29" s="17">
        <f t="shared" si="5"/>
        <v>0</v>
      </c>
      <c r="G29" s="17">
        <f t="shared" si="1"/>
        <v>25000</v>
      </c>
      <c r="H29" s="15">
        <v>47664</v>
      </c>
      <c r="I29" s="16">
        <f t="shared" si="4"/>
        <v>91</v>
      </c>
      <c r="J29" s="18"/>
      <c r="K29" s="19"/>
    </row>
    <row r="30" spans="1:11" x14ac:dyDescent="0.2">
      <c r="C30" s="12">
        <v>2030</v>
      </c>
      <c r="D30" s="13">
        <f t="shared" si="3"/>
        <v>7637520</v>
      </c>
      <c r="E30" s="17">
        <v>25000</v>
      </c>
      <c r="F30" s="17">
        <f t="shared" si="5"/>
        <v>0</v>
      </c>
      <c r="G30" s="17">
        <f t="shared" si="1"/>
        <v>25000</v>
      </c>
      <c r="H30" s="15">
        <v>47756</v>
      </c>
      <c r="I30" s="16">
        <f t="shared" si="4"/>
        <v>92</v>
      </c>
    </row>
    <row r="31" spans="1:11" x14ac:dyDescent="0.2">
      <c r="C31" s="12">
        <v>2030</v>
      </c>
      <c r="D31" s="13">
        <f t="shared" si="3"/>
        <v>7612520</v>
      </c>
      <c r="E31" s="17">
        <v>25000</v>
      </c>
      <c r="F31" s="17">
        <f>ROUND((D31*$B$7*(H31-H30))/366,2)</f>
        <v>0</v>
      </c>
      <c r="G31" s="17">
        <f t="shared" si="1"/>
        <v>25000</v>
      </c>
      <c r="H31" s="15">
        <v>47848</v>
      </c>
      <c r="I31" s="16">
        <f t="shared" si="4"/>
        <v>92</v>
      </c>
    </row>
    <row r="32" spans="1:11" x14ac:dyDescent="0.2">
      <c r="C32" s="12">
        <v>2031</v>
      </c>
      <c r="D32" s="13">
        <f t="shared" si="3"/>
        <v>7587520</v>
      </c>
      <c r="E32" s="17">
        <v>25000</v>
      </c>
      <c r="F32" s="17">
        <f>ROUND((D32*$B$7*(H32-H31))/366,2)</f>
        <v>0</v>
      </c>
      <c r="G32" s="17">
        <f t="shared" si="1"/>
        <v>25000</v>
      </c>
      <c r="H32" s="15">
        <v>47938</v>
      </c>
      <c r="I32" s="16">
        <f t="shared" si="4"/>
        <v>90</v>
      </c>
      <c r="J32" s="18"/>
      <c r="K32" s="19"/>
    </row>
    <row r="33" spans="3:11" x14ac:dyDescent="0.2">
      <c r="C33" s="12">
        <v>2031</v>
      </c>
      <c r="D33" s="13">
        <f t="shared" si="3"/>
        <v>7562520</v>
      </c>
      <c r="E33" s="17">
        <v>25000</v>
      </c>
      <c r="F33" s="17">
        <f>ROUND((D33*$B$7*(H33-H32))/366,2)</f>
        <v>0</v>
      </c>
      <c r="G33" s="17">
        <f t="shared" si="1"/>
        <v>25000</v>
      </c>
      <c r="H33" s="15">
        <v>48029</v>
      </c>
      <c r="I33" s="16">
        <f t="shared" si="4"/>
        <v>91</v>
      </c>
    </row>
    <row r="34" spans="3:11" x14ac:dyDescent="0.2">
      <c r="C34" s="12">
        <v>2031</v>
      </c>
      <c r="D34" s="13">
        <f t="shared" si="3"/>
        <v>7537520</v>
      </c>
      <c r="E34" s="17">
        <v>25000</v>
      </c>
      <c r="F34" s="17">
        <f>ROUND((D34*$B$7*(H34-H33))/366,2)</f>
        <v>0</v>
      </c>
      <c r="G34" s="17">
        <f t="shared" si="1"/>
        <v>25000</v>
      </c>
      <c r="H34" s="15">
        <v>48121</v>
      </c>
      <c r="I34" s="16">
        <f t="shared" si="4"/>
        <v>92</v>
      </c>
    </row>
    <row r="35" spans="3:11" x14ac:dyDescent="0.2">
      <c r="C35" s="12">
        <v>2031</v>
      </c>
      <c r="D35" s="13">
        <f t="shared" si="3"/>
        <v>7512520</v>
      </c>
      <c r="E35" s="17">
        <v>25000</v>
      </c>
      <c r="F35" s="17">
        <f t="shared" si="5"/>
        <v>0</v>
      </c>
      <c r="G35" s="17">
        <f t="shared" si="1"/>
        <v>25000</v>
      </c>
      <c r="H35" s="15">
        <v>48213</v>
      </c>
      <c r="I35" s="16">
        <f t="shared" si="4"/>
        <v>92</v>
      </c>
      <c r="J35" s="18"/>
      <c r="K35" s="19"/>
    </row>
    <row r="36" spans="3:11" x14ac:dyDescent="0.2">
      <c r="C36" s="12">
        <v>2032</v>
      </c>
      <c r="D36" s="13">
        <f t="shared" si="3"/>
        <v>7487520</v>
      </c>
      <c r="E36" s="17">
        <v>25000</v>
      </c>
      <c r="F36" s="17">
        <f t="shared" si="5"/>
        <v>0</v>
      </c>
      <c r="G36" s="17">
        <f t="shared" si="1"/>
        <v>25000</v>
      </c>
      <c r="H36" s="15">
        <v>48304</v>
      </c>
      <c r="I36" s="16">
        <f t="shared" si="4"/>
        <v>91</v>
      </c>
    </row>
    <row r="37" spans="3:11" x14ac:dyDescent="0.2">
      <c r="C37" s="12">
        <v>2032</v>
      </c>
      <c r="D37" s="13">
        <f t="shared" si="3"/>
        <v>7462520</v>
      </c>
      <c r="E37" s="17">
        <v>25000</v>
      </c>
      <c r="F37" s="17">
        <f t="shared" si="5"/>
        <v>0</v>
      </c>
      <c r="G37" s="17">
        <f t="shared" si="1"/>
        <v>25000</v>
      </c>
      <c r="H37" s="15">
        <v>48395</v>
      </c>
      <c r="I37" s="16">
        <f t="shared" si="4"/>
        <v>91</v>
      </c>
    </row>
    <row r="38" spans="3:11" x14ac:dyDescent="0.2">
      <c r="C38" s="12">
        <v>2032</v>
      </c>
      <c r="D38" s="13">
        <f t="shared" si="3"/>
        <v>7437520</v>
      </c>
      <c r="E38" s="17">
        <v>25000</v>
      </c>
      <c r="F38" s="17">
        <f t="shared" si="5"/>
        <v>0</v>
      </c>
      <c r="G38" s="17">
        <f t="shared" si="1"/>
        <v>25000</v>
      </c>
      <c r="H38" s="15">
        <v>48487</v>
      </c>
      <c r="I38" s="16">
        <f t="shared" si="4"/>
        <v>92</v>
      </c>
      <c r="J38" s="18"/>
      <c r="K38" s="19"/>
    </row>
    <row r="39" spans="3:11" x14ac:dyDescent="0.2">
      <c r="C39" s="12">
        <v>2032</v>
      </c>
      <c r="D39" s="13">
        <f t="shared" si="3"/>
        <v>7412520</v>
      </c>
      <c r="E39" s="17">
        <v>25000</v>
      </c>
      <c r="F39" s="17">
        <f t="shared" si="5"/>
        <v>0</v>
      </c>
      <c r="G39" s="17">
        <f t="shared" si="1"/>
        <v>25000</v>
      </c>
      <c r="H39" s="15">
        <v>48579</v>
      </c>
      <c r="I39" s="16">
        <f t="shared" si="4"/>
        <v>92</v>
      </c>
    </row>
    <row r="40" spans="3:11" x14ac:dyDescent="0.2">
      <c r="C40" s="12">
        <v>2033</v>
      </c>
      <c r="D40" s="13">
        <f t="shared" si="3"/>
        <v>7387520</v>
      </c>
      <c r="E40" s="17">
        <v>25000</v>
      </c>
      <c r="F40" s="17">
        <f t="shared" si="5"/>
        <v>0</v>
      </c>
      <c r="G40" s="17">
        <f t="shared" si="1"/>
        <v>25000</v>
      </c>
      <c r="H40" s="15">
        <v>48669</v>
      </c>
      <c r="I40" s="16">
        <f t="shared" si="4"/>
        <v>90</v>
      </c>
    </row>
    <row r="41" spans="3:11" x14ac:dyDescent="0.2">
      <c r="C41" s="12">
        <v>2033</v>
      </c>
      <c r="D41" s="13">
        <f t="shared" si="3"/>
        <v>7362520</v>
      </c>
      <c r="E41" s="17">
        <v>25000</v>
      </c>
      <c r="F41" s="17">
        <f t="shared" si="5"/>
        <v>0</v>
      </c>
      <c r="G41" s="17">
        <f t="shared" si="1"/>
        <v>25000</v>
      </c>
      <c r="H41" s="15">
        <v>48760</v>
      </c>
      <c r="I41" s="16">
        <f t="shared" si="4"/>
        <v>91</v>
      </c>
      <c r="J41" s="18"/>
      <c r="K41" s="19"/>
    </row>
    <row r="42" spans="3:11" x14ac:dyDescent="0.2">
      <c r="C42" s="12">
        <v>2033</v>
      </c>
      <c r="D42" s="13">
        <f t="shared" si="3"/>
        <v>7337520</v>
      </c>
      <c r="E42" s="17">
        <v>25000</v>
      </c>
      <c r="F42" s="17">
        <f t="shared" si="5"/>
        <v>0</v>
      </c>
      <c r="G42" s="17">
        <f t="shared" si="1"/>
        <v>25000</v>
      </c>
      <c r="H42" s="15">
        <v>48852</v>
      </c>
      <c r="I42" s="16">
        <f t="shared" si="4"/>
        <v>92</v>
      </c>
    </row>
    <row r="43" spans="3:11" x14ac:dyDescent="0.2">
      <c r="C43" s="12">
        <v>2033</v>
      </c>
      <c r="D43" s="13">
        <f>D42-E42</f>
        <v>7312520</v>
      </c>
      <c r="E43" s="17">
        <v>25000</v>
      </c>
      <c r="F43" s="17">
        <f t="shared" si="5"/>
        <v>0</v>
      </c>
      <c r="G43" s="17">
        <f t="shared" si="1"/>
        <v>25000</v>
      </c>
      <c r="H43" s="15">
        <v>48944</v>
      </c>
      <c r="I43" s="16">
        <f t="shared" si="4"/>
        <v>92</v>
      </c>
    </row>
    <row r="44" spans="3:11" x14ac:dyDescent="0.2">
      <c r="C44" s="12">
        <v>2034</v>
      </c>
      <c r="D44" s="13">
        <f t="shared" si="3"/>
        <v>7287520</v>
      </c>
      <c r="E44" s="17">
        <v>25000</v>
      </c>
      <c r="F44" s="17">
        <f t="shared" si="5"/>
        <v>0</v>
      </c>
      <c r="G44" s="17">
        <f t="shared" si="1"/>
        <v>25000</v>
      </c>
      <c r="H44" s="15">
        <v>49034</v>
      </c>
      <c r="I44" s="16">
        <f t="shared" si="4"/>
        <v>90</v>
      </c>
      <c r="J44" s="18"/>
      <c r="K44" s="19"/>
    </row>
    <row r="45" spans="3:11" x14ac:dyDescent="0.2">
      <c r="C45" s="12">
        <v>2034</v>
      </c>
      <c r="D45" s="13">
        <f t="shared" si="3"/>
        <v>7262520</v>
      </c>
      <c r="E45" s="17">
        <v>25000</v>
      </c>
      <c r="F45" s="17">
        <f t="shared" si="5"/>
        <v>0</v>
      </c>
      <c r="G45" s="17">
        <f t="shared" si="1"/>
        <v>25000</v>
      </c>
      <c r="H45" s="15">
        <v>49125</v>
      </c>
      <c r="I45" s="16">
        <f t="shared" si="4"/>
        <v>91</v>
      </c>
    </row>
    <row r="46" spans="3:11" x14ac:dyDescent="0.2">
      <c r="C46" s="12">
        <v>2034</v>
      </c>
      <c r="D46" s="13">
        <f t="shared" si="3"/>
        <v>7237520</v>
      </c>
      <c r="E46" s="17">
        <v>25000</v>
      </c>
      <c r="F46" s="17">
        <f t="shared" si="5"/>
        <v>0</v>
      </c>
      <c r="G46" s="17">
        <f t="shared" si="1"/>
        <v>25000</v>
      </c>
      <c r="H46" s="15">
        <v>49217</v>
      </c>
      <c r="I46" s="16">
        <f t="shared" si="4"/>
        <v>92</v>
      </c>
    </row>
    <row r="47" spans="3:11" x14ac:dyDescent="0.2">
      <c r="C47" s="12">
        <v>2034</v>
      </c>
      <c r="D47" s="13">
        <f t="shared" si="3"/>
        <v>7212520</v>
      </c>
      <c r="E47" s="17">
        <v>25000</v>
      </c>
      <c r="F47" s="17">
        <f>ROUND((D47*$B$7*(H47-H46))/366,2)</f>
        <v>0</v>
      </c>
      <c r="G47" s="17">
        <f t="shared" si="1"/>
        <v>25000</v>
      </c>
      <c r="H47" s="15">
        <v>49309</v>
      </c>
      <c r="I47" s="16">
        <f t="shared" si="4"/>
        <v>92</v>
      </c>
      <c r="J47" s="18"/>
      <c r="K47" s="19"/>
    </row>
    <row r="48" spans="3:11" x14ac:dyDescent="0.2">
      <c r="C48" s="12">
        <v>2035</v>
      </c>
      <c r="D48" s="13">
        <f t="shared" si="3"/>
        <v>7187520</v>
      </c>
      <c r="E48" s="17">
        <v>800000</v>
      </c>
      <c r="F48" s="17">
        <f>ROUND((D48*$B$7*(H48-H47))/366,2)</f>
        <v>0</v>
      </c>
      <c r="G48" s="17">
        <f t="shared" si="1"/>
        <v>800000</v>
      </c>
      <c r="H48" s="15">
        <v>49399</v>
      </c>
      <c r="I48" s="16">
        <f t="shared" si="4"/>
        <v>90</v>
      </c>
    </row>
    <row r="49" spans="3:11" x14ac:dyDescent="0.2">
      <c r="C49" s="12">
        <v>2035</v>
      </c>
      <c r="D49" s="13">
        <f t="shared" si="3"/>
        <v>6387520</v>
      </c>
      <c r="E49" s="17">
        <v>800000</v>
      </c>
      <c r="F49" s="17">
        <f>ROUND((D49*$B$7*(H49-H48))/366,2)</f>
        <v>0</v>
      </c>
      <c r="G49" s="17">
        <f t="shared" si="1"/>
        <v>800000</v>
      </c>
      <c r="H49" s="15">
        <v>49490</v>
      </c>
      <c r="I49" s="16">
        <f t="shared" si="4"/>
        <v>91</v>
      </c>
    </row>
    <row r="50" spans="3:11" x14ac:dyDescent="0.2">
      <c r="C50" s="12">
        <v>2035</v>
      </c>
      <c r="D50" s="13">
        <f t="shared" si="3"/>
        <v>5587520</v>
      </c>
      <c r="E50" s="17">
        <v>800000</v>
      </c>
      <c r="F50" s="17">
        <f>ROUND((D50*$B$7*(H50-H49))/366,2)</f>
        <v>0</v>
      </c>
      <c r="G50" s="17">
        <f t="shared" si="1"/>
        <v>800000</v>
      </c>
      <c r="H50" s="15">
        <v>49582</v>
      </c>
      <c r="I50" s="16">
        <f t="shared" si="4"/>
        <v>92</v>
      </c>
      <c r="J50" s="18"/>
      <c r="K50" s="19"/>
    </row>
    <row r="51" spans="3:11" x14ac:dyDescent="0.2">
      <c r="C51" s="12">
        <v>2035</v>
      </c>
      <c r="D51" s="13">
        <f t="shared" si="3"/>
        <v>4787520</v>
      </c>
      <c r="E51" s="17">
        <v>800000</v>
      </c>
      <c r="F51" s="17">
        <f t="shared" ref="F51:F59" si="6">ROUND((D51*$B$7*(H51-H50))/365,2)</f>
        <v>0</v>
      </c>
      <c r="G51" s="17">
        <f t="shared" si="1"/>
        <v>800000</v>
      </c>
      <c r="H51" s="15">
        <v>49674</v>
      </c>
      <c r="I51" s="16">
        <f t="shared" si="4"/>
        <v>92</v>
      </c>
    </row>
    <row r="52" spans="3:11" x14ac:dyDescent="0.2">
      <c r="C52" s="12">
        <v>2036</v>
      </c>
      <c r="D52" s="13">
        <f t="shared" si="3"/>
        <v>3987520</v>
      </c>
      <c r="E52" s="17">
        <v>550000</v>
      </c>
      <c r="F52" s="17">
        <f t="shared" si="6"/>
        <v>0</v>
      </c>
      <c r="G52" s="17">
        <f t="shared" si="1"/>
        <v>550000</v>
      </c>
      <c r="H52" s="15">
        <v>49765</v>
      </c>
      <c r="I52" s="16">
        <f t="shared" si="4"/>
        <v>91</v>
      </c>
    </row>
    <row r="53" spans="3:11" x14ac:dyDescent="0.2">
      <c r="C53" s="12">
        <v>2036</v>
      </c>
      <c r="D53" s="13">
        <f t="shared" si="3"/>
        <v>3437520</v>
      </c>
      <c r="E53" s="17">
        <v>550000</v>
      </c>
      <c r="F53" s="17">
        <f t="shared" si="6"/>
        <v>0</v>
      </c>
      <c r="G53" s="17">
        <f t="shared" si="1"/>
        <v>550000</v>
      </c>
      <c r="H53" s="15">
        <v>49856</v>
      </c>
      <c r="I53" s="16">
        <f t="shared" si="4"/>
        <v>91</v>
      </c>
      <c r="J53" s="18"/>
      <c r="K53" s="19"/>
    </row>
    <row r="54" spans="3:11" x14ac:dyDescent="0.2">
      <c r="C54" s="12">
        <v>2036</v>
      </c>
      <c r="D54" s="13">
        <f t="shared" si="3"/>
        <v>2887520</v>
      </c>
      <c r="E54" s="17">
        <v>550000</v>
      </c>
      <c r="F54" s="17">
        <f t="shared" si="6"/>
        <v>0</v>
      </c>
      <c r="G54" s="17">
        <f t="shared" si="1"/>
        <v>550000</v>
      </c>
      <c r="H54" s="15">
        <v>49948</v>
      </c>
      <c r="I54" s="16">
        <f t="shared" si="4"/>
        <v>92</v>
      </c>
    </row>
    <row r="55" spans="3:11" x14ac:dyDescent="0.2">
      <c r="C55" s="12">
        <v>2036</v>
      </c>
      <c r="D55" s="13">
        <f t="shared" si="3"/>
        <v>2337520</v>
      </c>
      <c r="E55" s="17">
        <v>550000</v>
      </c>
      <c r="F55" s="17">
        <f t="shared" si="6"/>
        <v>0</v>
      </c>
      <c r="G55" s="17">
        <f t="shared" si="1"/>
        <v>550000</v>
      </c>
      <c r="H55" s="15">
        <v>50040</v>
      </c>
      <c r="I55" s="16">
        <f t="shared" si="4"/>
        <v>92</v>
      </c>
    </row>
    <row r="56" spans="3:11" x14ac:dyDescent="0.2">
      <c r="C56" s="12">
        <v>2037</v>
      </c>
      <c r="D56" s="13">
        <f t="shared" si="3"/>
        <v>1787520</v>
      </c>
      <c r="E56" s="17">
        <v>446880</v>
      </c>
      <c r="F56" s="17">
        <f t="shared" si="6"/>
        <v>0</v>
      </c>
      <c r="G56" s="17">
        <f t="shared" si="1"/>
        <v>446880</v>
      </c>
      <c r="H56" s="15">
        <v>50130</v>
      </c>
      <c r="I56" s="16">
        <f t="shared" si="4"/>
        <v>90</v>
      </c>
      <c r="J56" s="18"/>
      <c r="K56" s="19"/>
    </row>
    <row r="57" spans="3:11" x14ac:dyDescent="0.2">
      <c r="C57" s="12">
        <v>2037</v>
      </c>
      <c r="D57" s="13">
        <f t="shared" si="3"/>
        <v>1340640</v>
      </c>
      <c r="E57" s="17">
        <v>446880</v>
      </c>
      <c r="F57" s="17">
        <f t="shared" si="6"/>
        <v>0</v>
      </c>
      <c r="G57" s="17">
        <f t="shared" si="1"/>
        <v>446880</v>
      </c>
      <c r="H57" s="15">
        <v>50221</v>
      </c>
      <c r="I57" s="16">
        <f t="shared" si="4"/>
        <v>91</v>
      </c>
    </row>
    <row r="58" spans="3:11" x14ac:dyDescent="0.2">
      <c r="C58" s="12">
        <v>2037</v>
      </c>
      <c r="D58" s="13">
        <f t="shared" si="3"/>
        <v>893760</v>
      </c>
      <c r="E58" s="17">
        <v>446880</v>
      </c>
      <c r="F58" s="17">
        <f t="shared" si="6"/>
        <v>0</v>
      </c>
      <c r="G58" s="17">
        <f t="shared" si="1"/>
        <v>446880</v>
      </c>
      <c r="H58" s="15">
        <v>50313</v>
      </c>
      <c r="I58" s="16">
        <f t="shared" si="4"/>
        <v>92</v>
      </c>
    </row>
    <row r="59" spans="3:11" x14ac:dyDescent="0.2">
      <c r="C59" s="12">
        <v>2037</v>
      </c>
      <c r="D59" s="13">
        <f t="shared" si="3"/>
        <v>446880</v>
      </c>
      <c r="E59" s="17">
        <v>446880</v>
      </c>
      <c r="F59" s="17">
        <f t="shared" si="6"/>
        <v>0</v>
      </c>
      <c r="G59" s="17">
        <f t="shared" si="1"/>
        <v>446880</v>
      </c>
      <c r="H59" s="15">
        <v>50405</v>
      </c>
      <c r="I59" s="16">
        <f t="shared" si="4"/>
        <v>92</v>
      </c>
    </row>
    <row r="60" spans="3:11" ht="15.75" x14ac:dyDescent="0.25">
      <c r="C60" s="28"/>
      <c r="D60" s="29" t="s">
        <v>11</v>
      </c>
      <c r="E60" s="30">
        <f>SUM(E10:E59)</f>
        <v>8087520.5800000001</v>
      </c>
      <c r="F60" s="30">
        <f>SUM(F6:F59)</f>
        <v>0</v>
      </c>
      <c r="G60" s="30">
        <f>SUM(G6:G59)</f>
        <v>8087520.5800000001</v>
      </c>
      <c r="H60" s="31"/>
      <c r="I60" s="31"/>
    </row>
    <row r="61" spans="3:11" x14ac:dyDescent="0.2">
      <c r="D61" s="32"/>
      <c r="E61" s="33"/>
      <c r="F61" s="33"/>
    </row>
    <row r="62" spans="3:11" x14ac:dyDescent="0.2">
      <c r="D62" s="32"/>
      <c r="E62" s="33"/>
      <c r="F62" s="33"/>
    </row>
    <row r="63" spans="3:11" x14ac:dyDescent="0.2">
      <c r="D63" s="32"/>
      <c r="E63" s="34" t="s">
        <v>12</v>
      </c>
      <c r="F63" s="34" t="s">
        <v>13</v>
      </c>
    </row>
    <row r="64" spans="3:11" ht="15" customHeight="1" x14ac:dyDescent="0.2">
      <c r="D64" s="32" t="s">
        <v>14</v>
      </c>
      <c r="E64" s="35">
        <v>0</v>
      </c>
      <c r="F64" s="33">
        <f>F60</f>
        <v>0</v>
      </c>
    </row>
    <row r="65" spans="4:7" ht="24.75" x14ac:dyDescent="0.25">
      <c r="D65" s="36" t="s">
        <v>15</v>
      </c>
      <c r="E65" s="37"/>
      <c r="F65" s="38">
        <f>SUM(F64:F64)</f>
        <v>0</v>
      </c>
    </row>
    <row r="66" spans="4:7" x14ac:dyDescent="0.2">
      <c r="D66" s="39"/>
      <c r="E66" s="40"/>
      <c r="F66" s="41"/>
      <c r="G66" s="39"/>
    </row>
  </sheetData>
  <mergeCells count="1">
    <mergeCell ref="A3:I3"/>
  </mergeCells>
  <printOptions horizontalCentered="1" verticalCentered="1"/>
  <pageMargins left="0" right="0" top="0" bottom="0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12a do SIWZ</vt:lpstr>
      <vt:lpstr>'Załącznik 12a do SIWZ'!Obszar_wydruku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Obrowo</dc:creator>
  <cp:lastModifiedBy>Przemysław Cąbrowski</cp:lastModifiedBy>
  <dcterms:created xsi:type="dcterms:W3CDTF">2024-07-09T13:37:10Z</dcterms:created>
  <dcterms:modified xsi:type="dcterms:W3CDTF">2024-07-12T05:26:34Z</dcterms:modified>
</cp:coreProperties>
</file>