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in.rychlowski\Desktop\ZAMÓWIENIA PUBLICZNE\2. PRZETARGI\2023\WRZ.271.1.20.2023 - droga Marulewy\na platformę\"/>
    </mc:Choice>
  </mc:AlternateContent>
  <xr:revisionPtr revIDLastSave="0" documentId="8_{0008A30C-C494-4B77-9A6A-D239DA83DEC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westorski" sheetId="2" r:id="rId1"/>
    <sheet name="tab el scal" sheetId="5" r:id="rId2"/>
    <sheet name="ofertowy" sheetId="7" r:id="rId3"/>
    <sheet name="Przedmiar" sheetId="10" r:id="rId4"/>
  </sheets>
  <definedNames>
    <definedName name="_C" localSheetId="2">#REF!</definedName>
    <definedName name="_C" localSheetId="3">#REF!</definedName>
    <definedName name="_C" localSheetId="1">#REF!</definedName>
    <definedName name="_C">#REF!</definedName>
    <definedName name="_xlnm._FilterDatabase" localSheetId="0" hidden="1">inwestorski!$A$2:$E$61</definedName>
    <definedName name="_xlnm._FilterDatabase" localSheetId="2" hidden="1">ofertowy!#REF!</definedName>
    <definedName name="_xlnm._FilterDatabase" localSheetId="3" hidden="1">Przedmiar!#REF!</definedName>
    <definedName name="_xlnm._FilterDatabase" localSheetId="1" hidden="1">'tab el scal'!$A$1:$E$206</definedName>
    <definedName name="_xlnm.Print_Titles" localSheetId="0">inwestorski!$6:$9</definedName>
    <definedName name="_xlnm.Print_Titles" localSheetId="2">ofertowy!$4:$5</definedName>
    <definedName name="_xlnm.Print_Titles" localSheetId="3">Przedmiar!#REF!</definedName>
    <definedName name="_xlnm.Print_Titles" localSheetId="1">'tab el scal'!$6:$9</definedName>
  </definedNames>
  <calcPr calcId="191029" fullPrecision="0"/>
</workbook>
</file>

<file path=xl/calcChain.xml><?xml version="1.0" encoding="utf-8"?>
<calcChain xmlns="http://schemas.openxmlformats.org/spreadsheetml/2006/main">
  <c r="E42" i="2" l="1"/>
  <c r="E40" i="2"/>
  <c r="E38" i="2"/>
  <c r="E16" i="2"/>
  <c r="E42" i="10"/>
  <c r="E37" i="10"/>
  <c r="E26" i="10"/>
  <c r="E24" i="10"/>
  <c r="E22" i="10"/>
  <c r="E18" i="10"/>
  <c r="E13" i="10"/>
  <c r="E44" i="7"/>
  <c r="E39" i="7"/>
  <c r="E28" i="7"/>
  <c r="E26" i="7"/>
  <c r="E24" i="7"/>
  <c r="E20" i="7"/>
  <c r="E15" i="7"/>
  <c r="E45" i="2"/>
  <c r="E26" i="2"/>
  <c r="E21" i="2"/>
  <c r="G20" i="5"/>
  <c r="G13" i="5" l="1"/>
  <c r="G12" i="5" s="1"/>
  <c r="G22" i="5" l="1"/>
  <c r="G21" i="5" s="1"/>
  <c r="G15" i="5" l="1"/>
  <c r="G11" i="5"/>
  <c r="G10" i="5" s="1"/>
  <c r="G17" i="5"/>
  <c r="G16" i="5"/>
  <c r="G14" i="5" l="1"/>
  <c r="G19" i="5"/>
  <c r="G18" i="5" s="1"/>
  <c r="F24" i="5" l="1"/>
  <c r="F25" i="5" s="1"/>
  <c r="F26" i="5" s="1"/>
</calcChain>
</file>

<file path=xl/sharedStrings.xml><?xml version="1.0" encoding="utf-8"?>
<sst xmlns="http://schemas.openxmlformats.org/spreadsheetml/2006/main" count="469" uniqueCount="116">
  <si>
    <t>1.1</t>
  </si>
  <si>
    <t>1.1.1</t>
  </si>
  <si>
    <t>ROBOTY ZIEMNE</t>
  </si>
  <si>
    <t>D 01.01.01
45233000-9</t>
  </si>
  <si>
    <t>ROBOTY PRZYGOTOWAWCZE</t>
  </si>
  <si>
    <t>BRANŻA DROGOWA</t>
  </si>
  <si>
    <t>Jm</t>
  </si>
  <si>
    <t>Ilość</t>
  </si>
  <si>
    <r>
      <t>m</t>
    </r>
    <r>
      <rPr>
        <vertAlign val="superscript"/>
        <sz val="11"/>
        <rFont val="Arial"/>
        <family val="2"/>
        <charset val="238"/>
      </rPr>
      <t>3</t>
    </r>
  </si>
  <si>
    <r>
      <t>m</t>
    </r>
    <r>
      <rPr>
        <vertAlign val="superscript"/>
        <sz val="11"/>
        <rFont val="Arial"/>
        <family val="2"/>
        <charset val="238"/>
      </rPr>
      <t>2</t>
    </r>
  </si>
  <si>
    <t>Profilowanie i zagęszczenie podłoża pod warstwy konstrukcyjne nawierzchni</t>
  </si>
  <si>
    <t>GEODEZYJNA DOKUMENTACJA POWYKONAWCZA</t>
  </si>
  <si>
    <t>GG.00.12.01</t>
  </si>
  <si>
    <t>GG.00.12.01                               45233000-9</t>
  </si>
  <si>
    <t>ODTWORZENIE (WYZNACZENIE) TRASY I PUNKTÓW WYSOKOŚCIOWYCH
CPV: Roboty w zakresie konstruowania, fundamentowania oraz wykonywania nawierzchni autostrad, dróg</t>
  </si>
  <si>
    <t>WYKONANIE WYKOPÓW W GRUNTACH I-V KATEGORII
CPV: Roboty ziemne i wykopaliskowe</t>
  </si>
  <si>
    <t>PROFILOWANIE I ZAGĘSZCZANIE PODŁOŻA
CPV: Roboty w zakresie konstruowania, fundamentowania oraz wykonywania nawierzchni autostrad, dróg</t>
  </si>
  <si>
    <t>Wykonanie wykopów z wywozem na skladowisko Wykonawcy i utylizacją urobku</t>
  </si>
  <si>
    <t>2.1</t>
  </si>
  <si>
    <t>D 04.00.00</t>
  </si>
  <si>
    <t>PODBUDOWY</t>
  </si>
  <si>
    <t>D 04.01.01
45233000-9</t>
  </si>
  <si>
    <t>05.00.00</t>
  </si>
  <si>
    <t>NAWIERZCHNIE</t>
  </si>
  <si>
    <t>3</t>
  </si>
  <si>
    <t>D 02.00.00</t>
  </si>
  <si>
    <t>D 02.01.01
45112000-5</t>
  </si>
  <si>
    <t>Lp.</t>
  </si>
  <si>
    <t>D 01.00.00</t>
  </si>
  <si>
    <t>*</t>
  </si>
  <si>
    <t>km</t>
  </si>
  <si>
    <t>Element scalony - rodzaj robót                                                                                                    Szczegółowy opis robót i obliczenie ich ilości</t>
  </si>
  <si>
    <t>Podstawy</t>
  </si>
  <si>
    <t>GEODEZYJNA DOKUMENTACJA POWYKONAWCZA
CPV:Roboty w zakresie konstruowania, fundamentowania oraz wykonywania nawierzchni autostrad, dróg</t>
  </si>
  <si>
    <t>2.1.1</t>
  </si>
  <si>
    <t>5</t>
  </si>
  <si>
    <t>D 04.03.01
45233000-9</t>
  </si>
  <si>
    <t>OCZYSZCZENIE I SKROPIENIE WARSTW KONSTRUKCYJNYCH
CPV: Roboty w zakresie konstruowania, fundamentowania oraz wykonywania nawierzchni autostrad, dróg</t>
  </si>
  <si>
    <t>Oczyszczenie warstw konstrukcyjnych - warstwy bitumiczne</t>
  </si>
  <si>
    <t>Skropienie warstw konstrukcyjnych emulsją asfaltową</t>
  </si>
  <si>
    <t>NAWIERZCHNIA Z BETONU ASFALTOWEGO
CPV: Roboty w zakresie konstruowania, fundamentowania oraz wykonywania nawierzchni autostrad, dróg</t>
  </si>
  <si>
    <t>3.1</t>
  </si>
  <si>
    <t>3.1.1</t>
  </si>
  <si>
    <t>Oczyszczenie warstw konstrukcyjnych - warstwy niebitumiczne</t>
  </si>
  <si>
    <t>D 04.04.02
45233000-9</t>
  </si>
  <si>
    <t>PODBUDOWA Z KRUSZYWA ŁAMANEGO STABILIZOWANEGO MECHANICZNIE
CPV: Roboty w zakresie konstruowania, fundamentowania oraz wykonywania nawierzchni autostrad, dróg</t>
  </si>
  <si>
    <t>Wykonanie warstwy ścieralnej z betonu asfaltowego AC 11 S  gr. 4 cm</t>
  </si>
  <si>
    <t>D 05.03.05
45233000-9</t>
  </si>
  <si>
    <t>Cena jedn.</t>
  </si>
  <si>
    <t>Wartość</t>
  </si>
  <si>
    <t>6</t>
  </si>
  <si>
    <t>7</t>
  </si>
  <si>
    <t xml:space="preserve">Odtworzenie trasy i punktów wysokościowych w terenie równinnym </t>
  </si>
  <si>
    <t>Wartość robót netto:</t>
  </si>
  <si>
    <t>Podatek VAT (23%)</t>
  </si>
  <si>
    <t>Wartość robót brutto:</t>
  </si>
  <si>
    <t>Wykonanie robót pomiarowych dla inwentaryzacji powykonawczej wraz z wykonaniem  mapy  i włączeniem jej do zasobów geodezyjnych</t>
  </si>
  <si>
    <t>TABELA ELEMENTÓW SCALONYCH</t>
  </si>
  <si>
    <t>opracował</t>
  </si>
  <si>
    <t>……………………………………………</t>
  </si>
  <si>
    <t>PRZEDMIAR ROBÓT</t>
  </si>
  <si>
    <t>3.3.</t>
  </si>
  <si>
    <t>3.3.1.</t>
  </si>
  <si>
    <t>3.4.</t>
  </si>
  <si>
    <t>3.4.1.</t>
  </si>
  <si>
    <t>4.1.</t>
  </si>
  <si>
    <t>4.1.1.</t>
  </si>
  <si>
    <t>4.1.2.</t>
  </si>
  <si>
    <t>KOSZTORYS OFERTOWY</t>
  </si>
  <si>
    <t>4.2</t>
  </si>
  <si>
    <t>8.1.</t>
  </si>
  <si>
    <t>8.1.1.</t>
  </si>
  <si>
    <t>3.3.2.</t>
  </si>
  <si>
    <t>3.3.3.</t>
  </si>
  <si>
    <t>3.4.2</t>
  </si>
  <si>
    <r>
      <t xml:space="preserve">Podstawę ustalającą szczegółowy opis pozycji stanowią specyfikacje techniczne wykonania i odbioru robót budowlanych, wyliczenia ilości robót określono w wykazach i zestwieniach stanowiących intergralną część projektu wykonawczego, w poszczególnych pozycja określono odniesienie do właściwych wykzazów. Podstawą do ustalania cen jednostkowych w kosztorysie inwestorskim jest oficjalna publikacja SECOCENBUD  I kwartał 2023 r. cen jednostkowych </t>
    </r>
    <r>
      <rPr>
        <b/>
        <sz val="10"/>
        <rFont val="Arial CE"/>
        <charset val="238"/>
      </rPr>
      <t>średnich</t>
    </r>
    <r>
      <rPr>
        <sz val="10"/>
        <rFont val="Arial CE"/>
        <charset val="238"/>
      </rPr>
      <t xml:space="preserve"> robót drogowych.  Z uwagi na dysponowanie cenami jednostkowymi z oficjalnej publikacji i danych z rynku, nie przeprowadzano kalkulacji szczegółowej cen jednostkowych.</t>
    </r>
  </si>
  <si>
    <t>Remont drogi gminnej nr 150522C Inowrocław - Marulewy</t>
  </si>
  <si>
    <t>0,484km</t>
  </si>
  <si>
    <t>D 05.03.11
45233000-9</t>
  </si>
  <si>
    <t>FREZOWANIE NAWIERZCHNI ASFALTOWYCH NA ZIMNO
CPV: Roboty w zakresie konstruowania, fundamentowania oraz wykonywania nawierzchni autostrad, dróg</t>
  </si>
  <si>
    <t>5.2.1</t>
  </si>
  <si>
    <t xml:space="preserve">Wykonanie frezowania nawierzchni asfaltowych na zimno na gr. do 3 cm </t>
  </si>
  <si>
    <r>
      <t>- 484x5= 2420 m</t>
    </r>
    <r>
      <rPr>
        <vertAlign val="superscript"/>
        <sz val="11"/>
        <rFont val="Arial"/>
        <family val="2"/>
        <charset val="238"/>
      </rPr>
      <t>2</t>
    </r>
  </si>
  <si>
    <t>- jezdnia  340x5x0,3= 510 m3</t>
  </si>
  <si>
    <t>- pobocza  (484x0,75x0,10)x2= 72,60 m3</t>
  </si>
  <si>
    <r>
      <t>- jezdnia 340x5= 1700 m</t>
    </r>
    <r>
      <rPr>
        <vertAlign val="superscript"/>
        <sz val="11"/>
        <rFont val="Arial"/>
        <family val="2"/>
        <charset val="238"/>
      </rPr>
      <t>2</t>
    </r>
  </si>
  <si>
    <t>- jezdnia (484-340)*5= 720 m2</t>
  </si>
  <si>
    <t>- 484*5=2420m2</t>
  </si>
  <si>
    <t>Wykonanie podbudowy warstwa dolna z kruszywa łamanego 0/31,5mm stab. mechanicznie gr.15 cm C90/3</t>
  </si>
  <si>
    <t>Wykonanie podbudowy warstwa górna z kruszywa łamanego 0/31,5mm stab. mechanicznie gr.15 cm C90/3</t>
  </si>
  <si>
    <t>Wykonanie umocnienia poboczy z kruszywa łamanego 0/31,5mm stab. mechanicznie gr.10 cm C90/3</t>
  </si>
  <si>
    <r>
      <t>- pobocza z kruszywa łamanego - (484*0,75)*2= 726 m</t>
    </r>
    <r>
      <rPr>
        <vertAlign val="superscript"/>
        <sz val="11"/>
        <rFont val="Arial"/>
        <family val="2"/>
        <charset val="238"/>
      </rPr>
      <t>2</t>
    </r>
  </si>
  <si>
    <t>3.4.3</t>
  </si>
  <si>
    <t>Wykonanie warstwy profilowej z betonu asfaltowego AC 16 W gr. 6 cm</t>
  </si>
  <si>
    <r>
      <t>- jezdnia484x5= 2420 m</t>
    </r>
    <r>
      <rPr>
        <vertAlign val="superscript"/>
        <sz val="11"/>
        <rFont val="Arial"/>
        <family val="2"/>
        <charset val="238"/>
      </rPr>
      <t>2</t>
    </r>
  </si>
  <si>
    <r>
      <t>- pobocza (484*0,75)*2= 726 m</t>
    </r>
    <r>
      <rPr>
        <vertAlign val="superscript"/>
        <sz val="11"/>
        <rFont val="Arial"/>
        <family val="2"/>
        <charset val="238"/>
      </rPr>
      <t>2</t>
    </r>
  </si>
  <si>
    <t>FREZOWANIE NAWIERZCHNI</t>
  </si>
  <si>
    <t>m2</t>
  </si>
  <si>
    <t>Wykonanie frezowania nawierzchni asfaltowych na zimno na gr. do 4 cm z wywozem materiału z rozbiórki na odl. do 1 km</t>
  </si>
  <si>
    <t>D 03.00.00</t>
  </si>
  <si>
    <t>3.1.</t>
  </si>
  <si>
    <t>3.1.1.</t>
  </si>
  <si>
    <t>4.2.</t>
  </si>
  <si>
    <t>4.2.1.</t>
  </si>
  <si>
    <t>4.2.2</t>
  </si>
  <si>
    <t>4.2.3</t>
  </si>
  <si>
    <t>NAWIERZCHNIA JEZDNI</t>
  </si>
  <si>
    <t>5.1.</t>
  </si>
  <si>
    <t>5.1.1.</t>
  </si>
  <si>
    <t>5.1.2.</t>
  </si>
  <si>
    <t>5.1.3.</t>
  </si>
  <si>
    <t>5.2.</t>
  </si>
  <si>
    <t>5.2.1.</t>
  </si>
  <si>
    <t>5.2.2.</t>
  </si>
  <si>
    <t>6.1.</t>
  </si>
  <si>
    <t>6.1.1.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</si>
</sst>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3" x14ac:knownFonts="1">
    <font>
      <sz val="10"/>
      <name val="Arial CE"/>
      <charset val="238"/>
    </font>
    <font>
      <sz val="9"/>
      <name val="Times New Roman CE"/>
      <family val="1"/>
      <charset val="238"/>
    </font>
    <font>
      <sz val="6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Arial"/>
      <family val="2"/>
      <charset val="238"/>
    </font>
    <font>
      <sz val="11"/>
      <color indexed="10"/>
      <name val="Times New Roman"/>
      <family val="1"/>
      <charset val="238"/>
    </font>
    <font>
      <sz val="11"/>
      <name val="Arial"/>
      <family val="2"/>
      <charset val="238"/>
    </font>
    <font>
      <sz val="9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9"/>
      <color indexed="10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b/>
      <sz val="2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 CE"/>
      <charset val="238"/>
    </font>
    <font>
      <i/>
      <sz val="11"/>
      <name val="Times New Roman CE"/>
      <charset val="238"/>
    </font>
    <font>
      <b/>
      <sz val="13"/>
      <name val="Arial"/>
      <family val="2"/>
      <charset val="238"/>
    </font>
    <font>
      <sz val="10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2" fillId="0" borderId="0" applyBorder="0" applyProtection="0"/>
  </cellStyleXfs>
  <cellXfs count="2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vertical="center" wrapText="1"/>
    </xf>
    <xf numFmtId="0" fontId="16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2" fontId="15" fillId="3" borderId="2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6" fillId="0" borderId="4" xfId="0" quotePrefix="1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4" fontId="6" fillId="0" borderId="23" xfId="0" applyNumberFormat="1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2" fontId="15" fillId="3" borderId="12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wrapText="1"/>
    </xf>
    <xf numFmtId="49" fontId="6" fillId="0" borderId="1" xfId="0" quotePrefix="1" applyNumberFormat="1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wrapText="1"/>
    </xf>
    <xf numFmtId="2" fontId="13" fillId="0" borderId="23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" fontId="13" fillId="3" borderId="12" xfId="0" applyNumberFormat="1" applyFont="1" applyFill="1" applyBorder="1" applyAlignment="1">
      <alignment horizontal="left" vertical="center"/>
    </xf>
    <xf numFmtId="4" fontId="13" fillId="2" borderId="16" xfId="0" applyNumberFormat="1" applyFont="1" applyFill="1" applyBorder="1" applyAlignment="1">
      <alignment horizontal="left" vertical="center" wrapText="1"/>
    </xf>
    <xf numFmtId="4" fontId="13" fillId="2" borderId="12" xfId="0" applyNumberFormat="1" applyFont="1" applyFill="1" applyBorder="1" applyAlignment="1">
      <alignment horizontal="left" vertical="center"/>
    </xf>
    <xf numFmtId="4" fontId="13" fillId="2" borderId="16" xfId="0" applyNumberFormat="1" applyFont="1" applyFill="1" applyBorder="1" applyAlignment="1">
      <alignment horizontal="left" wrapText="1"/>
    </xf>
    <xf numFmtId="4" fontId="13" fillId="0" borderId="14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 wrapText="1"/>
    </xf>
    <xf numFmtId="4" fontId="13" fillId="0" borderId="24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3" fillId="0" borderId="12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13" fillId="3" borderId="12" xfId="0" applyNumberFormat="1" applyFont="1" applyFill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4" fontId="13" fillId="2" borderId="16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Border="1" applyAlignment="1">
      <alignment horizontal="right" vertical="center"/>
    </xf>
    <xf numFmtId="4" fontId="13" fillId="2" borderId="12" xfId="0" applyNumberFormat="1" applyFont="1" applyFill="1" applyBorder="1" applyAlignment="1">
      <alignment horizontal="right" vertical="center"/>
    </xf>
    <xf numFmtId="4" fontId="13" fillId="0" borderId="18" xfId="0" applyNumberFormat="1" applyFont="1" applyBorder="1" applyAlignment="1">
      <alignment horizontal="right" vertical="center"/>
    </xf>
    <xf numFmtId="4" fontId="13" fillId="2" borderId="16" xfId="0" applyNumberFormat="1" applyFont="1" applyFill="1" applyBorder="1" applyAlignment="1">
      <alignment horizontal="right" wrapText="1"/>
    </xf>
    <xf numFmtId="4" fontId="6" fillId="0" borderId="24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vertical="center"/>
    </xf>
    <xf numFmtId="4" fontId="19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6" fillId="0" borderId="4" xfId="0" quotePrefix="1" applyNumberFormat="1" applyFont="1" applyBorder="1" applyAlignment="1">
      <alignment horizontal="left" vertical="center" wrapText="1"/>
    </xf>
    <xf numFmtId="49" fontId="6" fillId="0" borderId="1" xfId="0" quotePrefix="1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/>
    </xf>
    <xf numFmtId="14" fontId="6" fillId="0" borderId="13" xfId="0" quotePrefix="1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" fontId="13" fillId="0" borderId="19" xfId="0" applyNumberFormat="1" applyFont="1" applyBorder="1" applyAlignment="1">
      <alignment horizontal="center" vertical="center" wrapText="1"/>
    </xf>
    <xf numFmtId="1" fontId="13" fillId="0" borderId="20" xfId="0" applyNumberFormat="1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G61"/>
  <sheetViews>
    <sheetView tabSelected="1" zoomScaleNormal="100" zoomScaleSheetLayoutView="55" zoomScalePageLayoutView="55" workbookViewId="0">
      <selection activeCell="L7" sqref="L7"/>
    </sheetView>
  </sheetViews>
  <sheetFormatPr defaultColWidth="9.109375" defaultRowHeight="12" x14ac:dyDescent="0.25"/>
  <cols>
    <col min="1" max="1" width="6.88671875" style="6" customWidth="1"/>
    <col min="2" max="2" width="13.44140625" style="10" customWidth="1"/>
    <col min="3" max="3" width="80.109375" style="5" customWidth="1"/>
    <col min="4" max="4" width="4.44140625" style="7" customWidth="1"/>
    <col min="5" max="5" width="10.44140625" style="29" customWidth="1"/>
    <col min="6" max="6" width="10.33203125" style="1" customWidth="1"/>
    <col min="7" max="7" width="12" style="1" customWidth="1"/>
    <col min="8" max="8" width="2.44140625" style="1" customWidth="1"/>
    <col min="9" max="11" width="9.109375" style="1"/>
    <col min="12" max="12" width="10.88671875" style="1" customWidth="1"/>
    <col min="13" max="16384" width="9.109375" style="1"/>
  </cols>
  <sheetData>
    <row r="1" spans="1:7" ht="35.25" customHeight="1" x14ac:dyDescent="0.25"/>
    <row r="2" spans="1:7" ht="46.5" customHeight="1" x14ac:dyDescent="0.25">
      <c r="A2" s="141" t="s">
        <v>60</v>
      </c>
      <c r="B2" s="141"/>
      <c r="C2" s="141"/>
      <c r="D2" s="141"/>
      <c r="E2" s="141"/>
      <c r="F2" s="142"/>
      <c r="G2" s="142"/>
    </row>
    <row r="3" spans="1:7" ht="49.5" customHeight="1" x14ac:dyDescent="0.25">
      <c r="A3" s="143" t="s">
        <v>76</v>
      </c>
      <c r="B3" s="144"/>
      <c r="C3" s="144"/>
      <c r="D3" s="144"/>
      <c r="E3" s="144"/>
      <c r="F3" s="144"/>
      <c r="G3" s="144"/>
    </row>
    <row r="4" spans="1:7" ht="75.75" customHeight="1" x14ac:dyDescent="0.25">
      <c r="A4" s="154"/>
      <c r="B4" s="154"/>
      <c r="C4" s="154"/>
      <c r="D4" s="154"/>
      <c r="E4" s="154"/>
      <c r="F4" s="154"/>
      <c r="G4" s="154"/>
    </row>
    <row r="5" spans="1:7" ht="60.75" customHeight="1" thickBot="1" x14ac:dyDescent="0.3">
      <c r="A5" s="145" t="s">
        <v>5</v>
      </c>
      <c r="B5" s="145"/>
      <c r="C5" s="145"/>
      <c r="D5" s="145"/>
      <c r="E5" s="145"/>
      <c r="F5" s="142"/>
      <c r="G5" s="142"/>
    </row>
    <row r="6" spans="1:7" ht="15" customHeight="1" thickTop="1" x14ac:dyDescent="0.25">
      <c r="A6" s="152" t="s">
        <v>27</v>
      </c>
      <c r="B6" s="146" t="s">
        <v>32</v>
      </c>
      <c r="C6" s="146" t="s">
        <v>31</v>
      </c>
      <c r="D6" s="150" t="s">
        <v>6</v>
      </c>
      <c r="E6" s="148" t="s">
        <v>7</v>
      </c>
      <c r="F6" s="148" t="s">
        <v>48</v>
      </c>
      <c r="G6" s="155" t="s">
        <v>49</v>
      </c>
    </row>
    <row r="7" spans="1:7" ht="14.25" customHeight="1" x14ac:dyDescent="0.25">
      <c r="A7" s="153"/>
      <c r="B7" s="147"/>
      <c r="C7" s="147"/>
      <c r="D7" s="151"/>
      <c r="E7" s="149"/>
      <c r="F7" s="149"/>
      <c r="G7" s="156"/>
    </row>
    <row r="8" spans="1:7" s="2" customFormat="1" ht="14.25" customHeight="1" x14ac:dyDescent="0.25">
      <c r="A8" s="153"/>
      <c r="B8" s="147"/>
      <c r="C8" s="147"/>
      <c r="D8" s="151"/>
      <c r="E8" s="149"/>
      <c r="F8" s="149"/>
      <c r="G8" s="156"/>
    </row>
    <row r="9" spans="1:7" s="3" customFormat="1" ht="12" customHeight="1" x14ac:dyDescent="0.25">
      <c r="A9" s="59">
        <v>1</v>
      </c>
      <c r="B9" s="20">
        <v>2</v>
      </c>
      <c r="C9" s="21" t="s">
        <v>24</v>
      </c>
      <c r="D9" s="20">
        <v>4</v>
      </c>
      <c r="E9" s="21" t="s">
        <v>35</v>
      </c>
      <c r="F9" s="21" t="s">
        <v>50</v>
      </c>
      <c r="G9" s="60" t="s">
        <v>51</v>
      </c>
    </row>
    <row r="10" spans="1:7" ht="16.5" customHeight="1" x14ac:dyDescent="0.25">
      <c r="A10" s="61">
        <v>1</v>
      </c>
      <c r="B10" s="41" t="s">
        <v>28</v>
      </c>
      <c r="C10" s="42" t="s">
        <v>4</v>
      </c>
      <c r="D10" s="43" t="s">
        <v>29</v>
      </c>
      <c r="E10" s="44" t="s">
        <v>29</v>
      </c>
      <c r="F10" s="44" t="s">
        <v>29</v>
      </c>
      <c r="G10" s="121"/>
    </row>
    <row r="11" spans="1:7" ht="49.5" customHeight="1" x14ac:dyDescent="0.25">
      <c r="A11" s="62" t="s">
        <v>0</v>
      </c>
      <c r="B11" s="17" t="s">
        <v>3</v>
      </c>
      <c r="C11" s="18" t="s">
        <v>14</v>
      </c>
      <c r="D11" s="53" t="s">
        <v>29</v>
      </c>
      <c r="E11" s="38" t="s">
        <v>29</v>
      </c>
      <c r="F11" s="39"/>
      <c r="G11" s="122"/>
    </row>
    <row r="12" spans="1:7" ht="15" customHeight="1" x14ac:dyDescent="0.25">
      <c r="A12" s="165" t="s">
        <v>1</v>
      </c>
      <c r="B12" s="54"/>
      <c r="C12" s="26" t="s">
        <v>52</v>
      </c>
      <c r="D12" s="53" t="s">
        <v>30</v>
      </c>
      <c r="E12" s="167">
        <v>0.48</v>
      </c>
      <c r="F12" s="137"/>
      <c r="G12" s="157"/>
    </row>
    <row r="13" spans="1:7" ht="15" customHeight="1" x14ac:dyDescent="0.25">
      <c r="A13" s="166"/>
      <c r="B13" s="55"/>
      <c r="C13" s="36" t="s">
        <v>77</v>
      </c>
      <c r="D13" s="56"/>
      <c r="E13" s="168"/>
      <c r="F13" s="139"/>
      <c r="G13" s="158"/>
    </row>
    <row r="14" spans="1:7" ht="15" customHeight="1" x14ac:dyDescent="0.25">
      <c r="A14" s="83">
        <v>2</v>
      </c>
      <c r="B14" s="24" t="s">
        <v>25</v>
      </c>
      <c r="C14" s="25" t="s">
        <v>96</v>
      </c>
      <c r="D14" s="35" t="s">
        <v>29</v>
      </c>
      <c r="E14" s="46" t="s">
        <v>29</v>
      </c>
      <c r="F14" s="46"/>
      <c r="G14" s="123"/>
    </row>
    <row r="15" spans="1:7" ht="49.2" customHeight="1" x14ac:dyDescent="0.25">
      <c r="A15" s="64" t="s">
        <v>18</v>
      </c>
      <c r="B15" s="14" t="s">
        <v>78</v>
      </c>
      <c r="C15" s="18" t="s">
        <v>79</v>
      </c>
      <c r="D15" s="53" t="s">
        <v>29</v>
      </c>
      <c r="E15" s="38" t="s">
        <v>29</v>
      </c>
      <c r="F15" s="38"/>
      <c r="G15" s="124"/>
    </row>
    <row r="16" spans="1:7" ht="27.6" customHeight="1" x14ac:dyDescent="0.25">
      <c r="A16" s="131" t="s">
        <v>34</v>
      </c>
      <c r="B16" s="133"/>
      <c r="C16" s="113" t="s">
        <v>98</v>
      </c>
      <c r="D16" s="178" t="s">
        <v>97</v>
      </c>
      <c r="E16" s="129">
        <f>484*5</f>
        <v>2420</v>
      </c>
      <c r="F16" s="137"/>
      <c r="G16" s="157"/>
    </row>
    <row r="17" spans="1:7" ht="6" customHeight="1" x14ac:dyDescent="0.25">
      <c r="A17" s="163"/>
      <c r="B17" s="135"/>
      <c r="C17" s="176" t="s">
        <v>82</v>
      </c>
      <c r="D17" s="179"/>
      <c r="E17" s="136"/>
      <c r="F17" s="138"/>
      <c r="G17" s="181"/>
    </row>
    <row r="18" spans="1:7" ht="10.8" customHeight="1" x14ac:dyDescent="0.25">
      <c r="A18" s="132"/>
      <c r="B18" s="134"/>
      <c r="C18" s="177"/>
      <c r="D18" s="180"/>
      <c r="E18" s="130"/>
      <c r="F18" s="139"/>
      <c r="G18" s="158"/>
    </row>
    <row r="19" spans="1:7" ht="21.75" customHeight="1" x14ac:dyDescent="0.25">
      <c r="A19" s="83">
        <v>3</v>
      </c>
      <c r="B19" s="24" t="s">
        <v>99</v>
      </c>
      <c r="C19" s="25" t="s">
        <v>2</v>
      </c>
      <c r="D19" s="35" t="s">
        <v>29</v>
      </c>
      <c r="E19" s="46" t="s">
        <v>29</v>
      </c>
      <c r="F19" s="46"/>
      <c r="G19" s="123"/>
    </row>
    <row r="20" spans="1:7" ht="37.5" customHeight="1" x14ac:dyDescent="0.25">
      <c r="A20" s="64" t="s">
        <v>100</v>
      </c>
      <c r="B20" s="14" t="s">
        <v>26</v>
      </c>
      <c r="C20" s="18" t="s">
        <v>15</v>
      </c>
      <c r="D20" s="53" t="s">
        <v>29</v>
      </c>
      <c r="E20" s="38" t="s">
        <v>29</v>
      </c>
      <c r="F20" s="38"/>
      <c r="G20" s="124"/>
    </row>
    <row r="21" spans="1:7" ht="18.75" customHeight="1" x14ac:dyDescent="0.25">
      <c r="A21" s="131" t="s">
        <v>101</v>
      </c>
      <c r="B21" s="133"/>
      <c r="C21" s="26" t="s">
        <v>17</v>
      </c>
      <c r="D21" s="178" t="s">
        <v>8</v>
      </c>
      <c r="E21" s="129">
        <f>340*5*0.3+484*0.75*0.1*2</f>
        <v>582.6</v>
      </c>
      <c r="F21" s="137"/>
      <c r="G21" s="157"/>
    </row>
    <row r="22" spans="1:7" ht="18.75" customHeight="1" x14ac:dyDescent="0.25">
      <c r="A22" s="163"/>
      <c r="B22" s="135"/>
      <c r="C22" s="58" t="s">
        <v>83</v>
      </c>
      <c r="D22" s="179"/>
      <c r="E22" s="136"/>
      <c r="F22" s="138"/>
      <c r="G22" s="181"/>
    </row>
    <row r="23" spans="1:7" ht="19.5" customHeight="1" x14ac:dyDescent="0.25">
      <c r="A23" s="132"/>
      <c r="B23" s="134"/>
      <c r="C23" s="77" t="s">
        <v>84</v>
      </c>
      <c r="D23" s="180"/>
      <c r="E23" s="130"/>
      <c r="F23" s="139"/>
      <c r="G23" s="158"/>
    </row>
    <row r="24" spans="1:7" ht="15" customHeight="1" x14ac:dyDescent="0.25">
      <c r="A24" s="65">
        <v>4</v>
      </c>
      <c r="B24" s="12" t="s">
        <v>19</v>
      </c>
      <c r="C24" s="13" t="s">
        <v>20</v>
      </c>
      <c r="D24" s="30" t="s">
        <v>29</v>
      </c>
      <c r="E24" s="37" t="s">
        <v>29</v>
      </c>
      <c r="F24" s="37"/>
      <c r="G24" s="125"/>
    </row>
    <row r="25" spans="1:7" ht="51" customHeight="1" x14ac:dyDescent="0.25">
      <c r="A25" s="64" t="s">
        <v>65</v>
      </c>
      <c r="B25" s="14" t="s">
        <v>21</v>
      </c>
      <c r="C25" s="18" t="s">
        <v>16</v>
      </c>
      <c r="D25" s="53" t="s">
        <v>29</v>
      </c>
      <c r="E25" s="38" t="s">
        <v>29</v>
      </c>
      <c r="F25" s="40"/>
      <c r="G25" s="122"/>
    </row>
    <row r="26" spans="1:7" ht="19.5" customHeight="1" x14ac:dyDescent="0.25">
      <c r="A26" s="131" t="s">
        <v>66</v>
      </c>
      <c r="B26" s="161"/>
      <c r="C26" s="16" t="s">
        <v>10</v>
      </c>
      <c r="D26" s="53" t="s">
        <v>9</v>
      </c>
      <c r="E26" s="129">
        <f>340*5+484*1.5</f>
        <v>2426</v>
      </c>
      <c r="F26" s="137"/>
      <c r="G26" s="157"/>
    </row>
    <row r="27" spans="1:7" ht="17.25" customHeight="1" x14ac:dyDescent="0.25">
      <c r="A27" s="163"/>
      <c r="B27" s="164"/>
      <c r="C27" s="58" t="s">
        <v>85</v>
      </c>
      <c r="D27" s="27"/>
      <c r="E27" s="136"/>
      <c r="F27" s="138"/>
      <c r="G27" s="181"/>
    </row>
    <row r="28" spans="1:7" ht="17.25" customHeight="1" x14ac:dyDescent="0.25">
      <c r="A28" s="163"/>
      <c r="B28" s="164"/>
      <c r="C28" s="77" t="s">
        <v>95</v>
      </c>
      <c r="D28" s="56"/>
      <c r="E28" s="130"/>
      <c r="F28" s="139"/>
      <c r="G28" s="158"/>
    </row>
    <row r="29" spans="1:7" ht="48.75" customHeight="1" x14ac:dyDescent="0.25">
      <c r="A29" s="64" t="s">
        <v>102</v>
      </c>
      <c r="B29" s="14" t="s">
        <v>44</v>
      </c>
      <c r="C29" s="23" t="s">
        <v>45</v>
      </c>
      <c r="D29" s="27" t="s">
        <v>29</v>
      </c>
      <c r="E29" s="45" t="s">
        <v>29</v>
      </c>
      <c r="F29" s="45"/>
      <c r="G29" s="126"/>
    </row>
    <row r="30" spans="1:7" ht="29.25" customHeight="1" x14ac:dyDescent="0.25">
      <c r="A30" s="131" t="s">
        <v>103</v>
      </c>
      <c r="B30" s="84"/>
      <c r="C30" s="26" t="s">
        <v>90</v>
      </c>
      <c r="D30" s="53" t="s">
        <v>9</v>
      </c>
      <c r="E30" s="129">
        <v>726</v>
      </c>
      <c r="F30" s="137"/>
      <c r="G30" s="157"/>
    </row>
    <row r="31" spans="1:7" ht="20.25" customHeight="1" x14ac:dyDescent="0.25">
      <c r="A31" s="132"/>
      <c r="B31" s="86"/>
      <c r="C31" s="77" t="s">
        <v>91</v>
      </c>
      <c r="D31" s="27"/>
      <c r="E31" s="130"/>
      <c r="F31" s="139"/>
      <c r="G31" s="158"/>
    </row>
    <row r="32" spans="1:7" ht="30.75" customHeight="1" x14ac:dyDescent="0.25">
      <c r="A32" s="140" t="s">
        <v>104</v>
      </c>
      <c r="B32" s="85"/>
      <c r="C32" s="47" t="s">
        <v>88</v>
      </c>
      <c r="D32" s="53" t="s">
        <v>9</v>
      </c>
      <c r="E32" s="129">
        <v>1700</v>
      </c>
      <c r="F32" s="137"/>
      <c r="G32" s="157"/>
    </row>
    <row r="33" spans="1:7" ht="20.25" customHeight="1" x14ac:dyDescent="0.25">
      <c r="A33" s="132"/>
      <c r="B33" s="86"/>
      <c r="C33" s="77" t="s">
        <v>85</v>
      </c>
      <c r="D33" s="56"/>
      <c r="E33" s="130"/>
      <c r="F33" s="139"/>
      <c r="G33" s="158"/>
    </row>
    <row r="34" spans="1:7" ht="30.75" customHeight="1" x14ac:dyDescent="0.25">
      <c r="A34" s="140" t="s">
        <v>105</v>
      </c>
      <c r="B34" s="85"/>
      <c r="C34" s="47" t="s">
        <v>89</v>
      </c>
      <c r="D34" s="53" t="s">
        <v>9</v>
      </c>
      <c r="E34" s="129">
        <v>1700</v>
      </c>
      <c r="F34" s="137"/>
      <c r="G34" s="157"/>
    </row>
    <row r="35" spans="1:7" ht="20.25" customHeight="1" x14ac:dyDescent="0.25">
      <c r="A35" s="132"/>
      <c r="B35" s="86"/>
      <c r="C35" s="77" t="s">
        <v>85</v>
      </c>
      <c r="D35" s="56"/>
      <c r="E35" s="130"/>
      <c r="F35" s="139"/>
      <c r="G35" s="158"/>
    </row>
    <row r="36" spans="1:7" ht="21.75" customHeight="1" x14ac:dyDescent="0.25">
      <c r="A36" s="83">
        <v>5</v>
      </c>
      <c r="B36" s="24" t="s">
        <v>22</v>
      </c>
      <c r="C36" s="25" t="s">
        <v>106</v>
      </c>
      <c r="D36" s="35" t="s">
        <v>29</v>
      </c>
      <c r="E36" s="46" t="s">
        <v>29</v>
      </c>
      <c r="F36" s="46"/>
      <c r="G36" s="123"/>
    </row>
    <row r="37" spans="1:7" ht="52.8" customHeight="1" x14ac:dyDescent="0.25">
      <c r="A37" s="64" t="s">
        <v>107</v>
      </c>
      <c r="B37" s="14" t="s">
        <v>36</v>
      </c>
      <c r="C37" s="23" t="s">
        <v>37</v>
      </c>
      <c r="D37" s="27" t="s">
        <v>29</v>
      </c>
      <c r="E37" s="45" t="s">
        <v>29</v>
      </c>
      <c r="F37" s="45"/>
      <c r="G37" s="126"/>
    </row>
    <row r="38" spans="1:7" ht="21.75" customHeight="1" x14ac:dyDescent="0.25">
      <c r="A38" s="131" t="s">
        <v>108</v>
      </c>
      <c r="B38" s="133"/>
      <c r="C38" s="26" t="s">
        <v>43</v>
      </c>
      <c r="D38" s="53" t="s">
        <v>9</v>
      </c>
      <c r="E38" s="129">
        <f>340*5</f>
        <v>1700</v>
      </c>
      <c r="F38" s="137"/>
      <c r="G38" s="157"/>
    </row>
    <row r="39" spans="1:7" ht="21.75" customHeight="1" x14ac:dyDescent="0.25">
      <c r="A39" s="132"/>
      <c r="B39" s="134"/>
      <c r="C39" s="58" t="s">
        <v>85</v>
      </c>
      <c r="D39" s="56"/>
      <c r="E39" s="130"/>
      <c r="F39" s="139"/>
      <c r="G39" s="158"/>
    </row>
    <row r="40" spans="1:7" ht="21.75" customHeight="1" x14ac:dyDescent="0.25">
      <c r="A40" s="131" t="s">
        <v>109</v>
      </c>
      <c r="B40" s="133"/>
      <c r="C40" s="26" t="s">
        <v>38</v>
      </c>
      <c r="D40" s="53" t="s">
        <v>9</v>
      </c>
      <c r="E40" s="129">
        <f>(484-340)*5</f>
        <v>720</v>
      </c>
      <c r="F40" s="137"/>
      <c r="G40" s="157"/>
    </row>
    <row r="41" spans="1:7" ht="21.75" customHeight="1" x14ac:dyDescent="0.25">
      <c r="A41" s="132"/>
      <c r="B41" s="134"/>
      <c r="C41" s="36" t="s">
        <v>86</v>
      </c>
      <c r="D41" s="56"/>
      <c r="E41" s="130"/>
      <c r="F41" s="139"/>
      <c r="G41" s="158"/>
    </row>
    <row r="42" spans="1:7" ht="21.75" customHeight="1" x14ac:dyDescent="0.25">
      <c r="A42" s="131" t="s">
        <v>110</v>
      </c>
      <c r="B42" s="133"/>
      <c r="C42" s="26" t="s">
        <v>39</v>
      </c>
      <c r="D42" s="53" t="s">
        <v>9</v>
      </c>
      <c r="E42" s="129">
        <f>484*5</f>
        <v>2420</v>
      </c>
      <c r="F42" s="137"/>
      <c r="G42" s="157"/>
    </row>
    <row r="43" spans="1:7" ht="21.75" customHeight="1" x14ac:dyDescent="0.25">
      <c r="A43" s="132"/>
      <c r="B43" s="134"/>
      <c r="C43" s="36" t="s">
        <v>87</v>
      </c>
      <c r="D43" s="56"/>
      <c r="E43" s="130"/>
      <c r="F43" s="139"/>
      <c r="G43" s="158"/>
    </row>
    <row r="44" spans="1:7" ht="60" customHeight="1" x14ac:dyDescent="0.25">
      <c r="A44" s="64" t="s">
        <v>111</v>
      </c>
      <c r="B44" s="14" t="s">
        <v>47</v>
      </c>
      <c r="C44" s="18" t="s">
        <v>40</v>
      </c>
      <c r="D44" s="53" t="s">
        <v>29</v>
      </c>
      <c r="E44" s="53" t="s">
        <v>29</v>
      </c>
      <c r="F44" s="53"/>
      <c r="G44" s="122"/>
    </row>
    <row r="45" spans="1:7" ht="18" customHeight="1" x14ac:dyDescent="0.25">
      <c r="A45" s="131" t="s">
        <v>112</v>
      </c>
      <c r="B45" s="159"/>
      <c r="C45" s="49" t="s">
        <v>93</v>
      </c>
      <c r="D45" s="53" t="s">
        <v>9</v>
      </c>
      <c r="E45" s="129">
        <f>484*5</f>
        <v>2420</v>
      </c>
      <c r="F45" s="137"/>
      <c r="G45" s="157"/>
    </row>
    <row r="46" spans="1:7" ht="15" customHeight="1" x14ac:dyDescent="0.25">
      <c r="A46" s="132"/>
      <c r="B46" s="160"/>
      <c r="C46" s="77" t="s">
        <v>94</v>
      </c>
      <c r="D46" s="56"/>
      <c r="E46" s="130"/>
      <c r="F46" s="139"/>
      <c r="G46" s="158"/>
    </row>
    <row r="47" spans="1:7" ht="15" customHeight="1" x14ac:dyDescent="0.25">
      <c r="A47" s="131" t="s">
        <v>113</v>
      </c>
      <c r="B47" s="161"/>
      <c r="C47" s="26" t="s">
        <v>46</v>
      </c>
      <c r="D47" s="53" t="s">
        <v>9</v>
      </c>
      <c r="E47" s="129">
        <v>2420</v>
      </c>
      <c r="F47" s="137"/>
      <c r="G47" s="157"/>
    </row>
    <row r="48" spans="1:7" ht="15" customHeight="1" x14ac:dyDescent="0.25">
      <c r="A48" s="132"/>
      <c r="B48" s="162"/>
      <c r="C48" s="77" t="s">
        <v>94</v>
      </c>
      <c r="D48" s="56"/>
      <c r="E48" s="130"/>
      <c r="F48" s="139"/>
      <c r="G48" s="158"/>
    </row>
    <row r="49" spans="1:7" ht="13.8" x14ac:dyDescent="0.25">
      <c r="A49" s="65">
        <v>6</v>
      </c>
      <c r="B49" s="24" t="s">
        <v>12</v>
      </c>
      <c r="C49" s="50" t="s">
        <v>11</v>
      </c>
      <c r="D49" s="51" t="s">
        <v>29</v>
      </c>
      <c r="E49" s="52" t="s">
        <v>29</v>
      </c>
      <c r="F49" s="52"/>
      <c r="G49" s="127"/>
    </row>
    <row r="50" spans="1:7" ht="41.4" x14ac:dyDescent="0.25">
      <c r="A50" s="64" t="s">
        <v>114</v>
      </c>
      <c r="B50" s="57" t="s">
        <v>13</v>
      </c>
      <c r="C50" s="19" t="s">
        <v>33</v>
      </c>
      <c r="D50" s="31" t="s">
        <v>29</v>
      </c>
      <c r="E50" s="87"/>
      <c r="F50" s="48"/>
      <c r="G50" s="124"/>
    </row>
    <row r="51" spans="1:7" ht="28.2" thickBot="1" x14ac:dyDescent="0.3">
      <c r="A51" s="66" t="s">
        <v>115</v>
      </c>
      <c r="B51" s="67"/>
      <c r="C51" s="68" t="s">
        <v>56</v>
      </c>
      <c r="D51" s="69" t="s">
        <v>30</v>
      </c>
      <c r="E51" s="96">
        <v>0.48</v>
      </c>
      <c r="F51" s="70"/>
      <c r="G51" s="128"/>
    </row>
    <row r="52" spans="1:7" ht="16.2" thickTop="1" x14ac:dyDescent="0.25">
      <c r="A52" s="8"/>
      <c r="B52" s="11"/>
      <c r="C52" s="9"/>
      <c r="D52" s="4"/>
      <c r="E52" s="32"/>
    </row>
    <row r="53" spans="1:7" ht="15.6" x14ac:dyDescent="0.25">
      <c r="A53" s="8"/>
      <c r="B53" s="11"/>
      <c r="C53" s="173" t="s">
        <v>53</v>
      </c>
      <c r="D53" s="174"/>
      <c r="E53" s="174"/>
      <c r="F53" s="170"/>
      <c r="G53" s="171"/>
    </row>
    <row r="54" spans="1:7" ht="20.25" customHeight="1" x14ac:dyDescent="0.25">
      <c r="A54" s="8"/>
      <c r="B54" s="11"/>
      <c r="C54" s="173" t="s">
        <v>54</v>
      </c>
      <c r="D54" s="174"/>
      <c r="E54" s="174"/>
      <c r="F54" s="170"/>
      <c r="G54" s="172"/>
    </row>
    <row r="55" spans="1:7" ht="15.6" x14ac:dyDescent="0.25">
      <c r="A55" s="8"/>
      <c r="B55" s="11"/>
      <c r="C55" s="173" t="s">
        <v>55</v>
      </c>
      <c r="D55" s="174"/>
      <c r="E55" s="174"/>
      <c r="F55" s="170"/>
      <c r="G55" s="171"/>
    </row>
    <row r="56" spans="1:7" ht="15" customHeight="1" x14ac:dyDescent="0.25">
      <c r="A56" s="8"/>
      <c r="B56" s="11"/>
      <c r="C56" s="9"/>
      <c r="D56" s="4"/>
      <c r="E56" s="32"/>
    </row>
    <row r="57" spans="1:7" ht="15.6" x14ac:dyDescent="0.25">
      <c r="A57" s="8"/>
      <c r="B57" s="11"/>
      <c r="C57" s="9"/>
      <c r="D57" s="4"/>
      <c r="E57" s="32"/>
    </row>
    <row r="58" spans="1:7" ht="15.6" x14ac:dyDescent="0.25">
      <c r="A58" s="8"/>
      <c r="B58" s="11"/>
      <c r="C58" s="9"/>
      <c r="D58" s="175"/>
      <c r="E58" s="142"/>
      <c r="F58" s="142"/>
      <c r="G58" s="142"/>
    </row>
    <row r="59" spans="1:7" ht="15.6" x14ac:dyDescent="0.25">
      <c r="A59" s="8"/>
      <c r="B59" s="11"/>
      <c r="C59" s="9"/>
      <c r="D59" s="169"/>
      <c r="E59" s="142"/>
      <c r="F59" s="142"/>
      <c r="G59" s="142"/>
    </row>
    <row r="60" spans="1:7" ht="15.6" x14ac:dyDescent="0.25">
      <c r="A60" s="8"/>
      <c r="B60" s="11"/>
      <c r="C60" s="9"/>
      <c r="D60" s="4"/>
      <c r="E60" s="32"/>
    </row>
    <row r="61" spans="1:7" ht="15.6" x14ac:dyDescent="0.25">
      <c r="A61" s="8"/>
      <c r="B61" s="11"/>
      <c r="C61" s="9"/>
      <c r="D61" s="4"/>
      <c r="E61" s="32"/>
    </row>
  </sheetData>
  <mergeCells count="78">
    <mergeCell ref="G34:G35"/>
    <mergeCell ref="F40:F41"/>
    <mergeCell ref="G40:G41"/>
    <mergeCell ref="G16:G18"/>
    <mergeCell ref="E21:E23"/>
    <mergeCell ref="E26:E28"/>
    <mergeCell ref="E30:E31"/>
    <mergeCell ref="E32:E33"/>
    <mergeCell ref="G32:G33"/>
    <mergeCell ref="G45:G46"/>
    <mergeCell ref="G47:G48"/>
    <mergeCell ref="F21:F23"/>
    <mergeCell ref="G21:G23"/>
    <mergeCell ref="G26:G28"/>
    <mergeCell ref="G30:G31"/>
    <mergeCell ref="F32:F33"/>
    <mergeCell ref="F45:F46"/>
    <mergeCell ref="F47:F48"/>
    <mergeCell ref="F26:F28"/>
    <mergeCell ref="F38:F39"/>
    <mergeCell ref="G38:G39"/>
    <mergeCell ref="F30:F31"/>
    <mergeCell ref="F42:F43"/>
    <mergeCell ref="G42:G43"/>
    <mergeCell ref="D59:G59"/>
    <mergeCell ref="F53:G53"/>
    <mergeCell ref="F54:G54"/>
    <mergeCell ref="F55:G55"/>
    <mergeCell ref="C53:E53"/>
    <mergeCell ref="C54:E54"/>
    <mergeCell ref="C55:E55"/>
    <mergeCell ref="D58:G58"/>
    <mergeCell ref="G12:G13"/>
    <mergeCell ref="B45:B46"/>
    <mergeCell ref="B47:B48"/>
    <mergeCell ref="A45:A46"/>
    <mergeCell ref="A47:A48"/>
    <mergeCell ref="A30:A31"/>
    <mergeCell ref="A26:A28"/>
    <mergeCell ref="B26:B28"/>
    <mergeCell ref="A32:A33"/>
    <mergeCell ref="E47:E48"/>
    <mergeCell ref="A12:A13"/>
    <mergeCell ref="E12:E13"/>
    <mergeCell ref="F12:F13"/>
    <mergeCell ref="A21:A23"/>
    <mergeCell ref="B21:B23"/>
    <mergeCell ref="A16:A18"/>
    <mergeCell ref="A2:G2"/>
    <mergeCell ref="A3:G3"/>
    <mergeCell ref="A5:G5"/>
    <mergeCell ref="C6:C8"/>
    <mergeCell ref="E6:E8"/>
    <mergeCell ref="D6:D8"/>
    <mergeCell ref="B6:B8"/>
    <mergeCell ref="A6:A8"/>
    <mergeCell ref="A4:G4"/>
    <mergeCell ref="G6:G8"/>
    <mergeCell ref="F6:F8"/>
    <mergeCell ref="B16:B18"/>
    <mergeCell ref="E16:E18"/>
    <mergeCell ref="F16:F18"/>
    <mergeCell ref="A34:A35"/>
    <mergeCell ref="E34:E35"/>
    <mergeCell ref="F34:F35"/>
    <mergeCell ref="C17:C18"/>
    <mergeCell ref="D16:D18"/>
    <mergeCell ref="D21:D23"/>
    <mergeCell ref="E45:E46"/>
    <mergeCell ref="A38:A39"/>
    <mergeCell ref="B38:B39"/>
    <mergeCell ref="E38:E39"/>
    <mergeCell ref="A40:A41"/>
    <mergeCell ref="B40:B41"/>
    <mergeCell ref="E40:E41"/>
    <mergeCell ref="A42:A43"/>
    <mergeCell ref="B42:B43"/>
    <mergeCell ref="E42:E43"/>
  </mergeCells>
  <phoneticPr fontId="0" type="noConversion"/>
  <printOptions horizontalCentered="1"/>
  <pageMargins left="0.78740157480314965" right="0.31496062992125984" top="0.47244094488188981" bottom="0.23622047244094491" header="0.31496062992125984" footer="0.27559055118110237"/>
  <pageSetup paperSize="9" scale="65" fitToHeight="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topLeftCell="A19" zoomScale="85" zoomScaleNormal="85" zoomScaleSheetLayoutView="55" zoomScalePageLayoutView="55" workbookViewId="0">
      <selection activeCell="L8" sqref="L8"/>
    </sheetView>
  </sheetViews>
  <sheetFormatPr defaultColWidth="9.109375" defaultRowHeight="12" x14ac:dyDescent="0.25"/>
  <cols>
    <col min="1" max="1" width="6.88671875" style="6" customWidth="1"/>
    <col min="2" max="2" width="13.44140625" style="10" customWidth="1"/>
    <col min="3" max="3" width="80.109375" style="5" customWidth="1"/>
    <col min="4" max="4" width="4.44140625" style="7" customWidth="1"/>
    <col min="5" max="5" width="10.44140625" style="29" customWidth="1"/>
    <col min="6" max="6" width="10.33203125" style="1" customWidth="1"/>
    <col min="7" max="7" width="12" style="1" customWidth="1"/>
    <col min="8" max="8" width="2.44140625" style="1" customWidth="1"/>
    <col min="9" max="11" width="9.109375" style="1"/>
    <col min="12" max="12" width="10.88671875" style="1" customWidth="1"/>
    <col min="13" max="16384" width="9.109375" style="1"/>
  </cols>
  <sheetData>
    <row r="1" spans="1:7" ht="35.25" customHeight="1" x14ac:dyDescent="0.25"/>
    <row r="2" spans="1:7" ht="36" customHeight="1" x14ac:dyDescent="0.25">
      <c r="A2" s="141" t="s">
        <v>57</v>
      </c>
      <c r="B2" s="141"/>
      <c r="C2" s="141"/>
      <c r="D2" s="141"/>
      <c r="E2" s="141"/>
      <c r="F2" s="142"/>
      <c r="G2" s="142"/>
    </row>
    <row r="3" spans="1:7" ht="49.5" customHeight="1" x14ac:dyDescent="0.25">
      <c r="A3" s="143" t="s">
        <v>76</v>
      </c>
      <c r="B3" s="144"/>
      <c r="C3" s="144"/>
      <c r="D3" s="144"/>
      <c r="E3" s="144"/>
      <c r="F3" s="144"/>
      <c r="G3" s="144"/>
    </row>
    <row r="4" spans="1:7" ht="75.75" customHeight="1" x14ac:dyDescent="0.25">
      <c r="A4" s="154" t="s">
        <v>75</v>
      </c>
      <c r="B4" s="154"/>
      <c r="C4" s="154"/>
      <c r="D4" s="154"/>
      <c r="E4" s="154"/>
      <c r="F4" s="154"/>
      <c r="G4" s="154"/>
    </row>
    <row r="5" spans="1:7" ht="60.75" customHeight="1" thickBot="1" x14ac:dyDescent="0.3">
      <c r="A5" s="145" t="s">
        <v>5</v>
      </c>
      <c r="B5" s="145"/>
      <c r="C5" s="145"/>
      <c r="D5" s="145"/>
      <c r="E5" s="145"/>
      <c r="F5" s="142"/>
      <c r="G5" s="142"/>
    </row>
    <row r="6" spans="1:7" ht="15" customHeight="1" thickTop="1" x14ac:dyDescent="0.25">
      <c r="A6" s="152" t="s">
        <v>27</v>
      </c>
      <c r="B6" s="146" t="s">
        <v>32</v>
      </c>
      <c r="C6" s="146" t="s">
        <v>31</v>
      </c>
      <c r="D6" s="150" t="s">
        <v>6</v>
      </c>
      <c r="E6" s="148" t="s">
        <v>7</v>
      </c>
      <c r="F6" s="148" t="s">
        <v>48</v>
      </c>
      <c r="G6" s="155" t="s">
        <v>49</v>
      </c>
    </row>
    <row r="7" spans="1:7" ht="14.25" customHeight="1" x14ac:dyDescent="0.25">
      <c r="A7" s="153"/>
      <c r="B7" s="147"/>
      <c r="C7" s="147"/>
      <c r="D7" s="151"/>
      <c r="E7" s="149"/>
      <c r="F7" s="149"/>
      <c r="G7" s="156"/>
    </row>
    <row r="8" spans="1:7" s="2" customFormat="1" ht="14.25" customHeight="1" x14ac:dyDescent="0.25">
      <c r="A8" s="153"/>
      <c r="B8" s="147"/>
      <c r="C8" s="147"/>
      <c r="D8" s="151"/>
      <c r="E8" s="149"/>
      <c r="F8" s="149"/>
      <c r="G8" s="156"/>
    </row>
    <row r="9" spans="1:7" s="3" customFormat="1" ht="12" customHeight="1" x14ac:dyDescent="0.25">
      <c r="A9" s="59">
        <v>1</v>
      </c>
      <c r="B9" s="20">
        <v>2</v>
      </c>
      <c r="C9" s="21" t="s">
        <v>24</v>
      </c>
      <c r="D9" s="20">
        <v>4</v>
      </c>
      <c r="E9" s="21" t="s">
        <v>35</v>
      </c>
      <c r="F9" s="21" t="s">
        <v>50</v>
      </c>
      <c r="G9" s="60" t="s">
        <v>51</v>
      </c>
    </row>
    <row r="10" spans="1:7" ht="16.5" customHeight="1" x14ac:dyDescent="0.25">
      <c r="A10" s="61">
        <v>1</v>
      </c>
      <c r="B10" s="41" t="s">
        <v>28</v>
      </c>
      <c r="C10" s="42" t="s">
        <v>4</v>
      </c>
      <c r="D10" s="43" t="s">
        <v>29</v>
      </c>
      <c r="E10" s="44" t="s">
        <v>29</v>
      </c>
      <c r="F10" s="44" t="s">
        <v>29</v>
      </c>
      <c r="G10" s="89">
        <f>G11</f>
        <v>0</v>
      </c>
    </row>
    <row r="11" spans="1:7" ht="49.5" customHeight="1" x14ac:dyDescent="0.25">
      <c r="A11" s="64" t="s">
        <v>0</v>
      </c>
      <c r="B11" s="14" t="s">
        <v>3</v>
      </c>
      <c r="C11" s="15" t="s">
        <v>14</v>
      </c>
      <c r="D11" s="28" t="s">
        <v>29</v>
      </c>
      <c r="E11" s="33" t="s">
        <v>29</v>
      </c>
      <c r="F11" s="102" t="s">
        <v>29</v>
      </c>
      <c r="G11" s="95">
        <f>inwestorski!G11</f>
        <v>0</v>
      </c>
    </row>
    <row r="12" spans="1:7" ht="21.75" customHeight="1" x14ac:dyDescent="0.25">
      <c r="A12" s="83">
        <v>2</v>
      </c>
      <c r="B12" s="24" t="s">
        <v>25</v>
      </c>
      <c r="C12" s="25" t="s">
        <v>2</v>
      </c>
      <c r="D12" s="35" t="s">
        <v>29</v>
      </c>
      <c r="E12" s="46" t="s">
        <v>29</v>
      </c>
      <c r="F12" s="46" t="s">
        <v>29</v>
      </c>
      <c r="G12" s="90">
        <f>G13</f>
        <v>0</v>
      </c>
    </row>
    <row r="13" spans="1:7" ht="37.5" customHeight="1" x14ac:dyDescent="0.25">
      <c r="A13" s="64" t="s">
        <v>18</v>
      </c>
      <c r="B13" s="14" t="s">
        <v>26</v>
      </c>
      <c r="C13" s="15" t="s">
        <v>15</v>
      </c>
      <c r="D13" s="28" t="s">
        <v>29</v>
      </c>
      <c r="E13" s="33" t="s">
        <v>29</v>
      </c>
      <c r="F13" s="33" t="s">
        <v>29</v>
      </c>
      <c r="G13" s="95">
        <f>inwestorski!G20</f>
        <v>0</v>
      </c>
    </row>
    <row r="14" spans="1:7" ht="15" customHeight="1" x14ac:dyDescent="0.25">
      <c r="A14" s="65">
        <v>3</v>
      </c>
      <c r="B14" s="12" t="s">
        <v>19</v>
      </c>
      <c r="C14" s="13" t="s">
        <v>20</v>
      </c>
      <c r="D14" s="30" t="s">
        <v>29</v>
      </c>
      <c r="E14" s="37" t="s">
        <v>29</v>
      </c>
      <c r="F14" s="37" t="s">
        <v>29</v>
      </c>
      <c r="G14" s="91" t="e">
        <f>G15+G16+G17</f>
        <v>#REF!</v>
      </c>
    </row>
    <row r="15" spans="1:7" ht="51" customHeight="1" x14ac:dyDescent="0.25">
      <c r="A15" s="64" t="s">
        <v>41</v>
      </c>
      <c r="B15" s="14" t="s">
        <v>21</v>
      </c>
      <c r="C15" s="15" t="s">
        <v>16</v>
      </c>
      <c r="D15" s="28" t="s">
        <v>29</v>
      </c>
      <c r="E15" s="33" t="s">
        <v>29</v>
      </c>
      <c r="F15" s="34"/>
      <c r="G15" s="95">
        <f>inwestorski!G25</f>
        <v>0</v>
      </c>
    </row>
    <row r="16" spans="1:7" ht="48" customHeight="1" x14ac:dyDescent="0.25">
      <c r="A16" s="63" t="s">
        <v>61</v>
      </c>
      <c r="B16" s="22" t="s">
        <v>36</v>
      </c>
      <c r="C16" s="104" t="s">
        <v>37</v>
      </c>
      <c r="D16" s="56" t="s">
        <v>29</v>
      </c>
      <c r="E16" s="99" t="s">
        <v>29</v>
      </c>
      <c r="F16" s="99" t="s">
        <v>29</v>
      </c>
      <c r="G16" s="103" t="e">
        <f>inwestorski!#REF!</f>
        <v>#REF!</v>
      </c>
    </row>
    <row r="17" spans="1:7" ht="48.75" customHeight="1" x14ac:dyDescent="0.25">
      <c r="A17" s="63" t="s">
        <v>63</v>
      </c>
      <c r="B17" s="22" t="s">
        <v>44</v>
      </c>
      <c r="C17" s="104" t="s">
        <v>45</v>
      </c>
      <c r="D17" s="56" t="s">
        <v>29</v>
      </c>
      <c r="E17" s="99" t="s">
        <v>29</v>
      </c>
      <c r="F17" s="99" t="s">
        <v>29</v>
      </c>
      <c r="G17" s="103">
        <f>inwestorski!G29</f>
        <v>0</v>
      </c>
    </row>
    <row r="18" spans="1:7" ht="15" customHeight="1" x14ac:dyDescent="0.25">
      <c r="A18" s="83">
        <v>4</v>
      </c>
      <c r="B18" s="24" t="s">
        <v>22</v>
      </c>
      <c r="C18" s="25" t="s">
        <v>23</v>
      </c>
      <c r="D18" s="35" t="s">
        <v>29</v>
      </c>
      <c r="E18" s="46" t="s">
        <v>29</v>
      </c>
      <c r="F18" s="46" t="s">
        <v>29</v>
      </c>
      <c r="G18" s="90" t="e">
        <f>G19+G20</f>
        <v>#REF!</v>
      </c>
    </row>
    <row r="19" spans="1:7" ht="52.5" customHeight="1" x14ac:dyDescent="0.25">
      <c r="A19" s="64" t="s">
        <v>65</v>
      </c>
      <c r="B19" s="14" t="s">
        <v>47</v>
      </c>
      <c r="C19" s="15" t="s">
        <v>40</v>
      </c>
      <c r="D19" s="28" t="s">
        <v>29</v>
      </c>
      <c r="E19" s="28" t="s">
        <v>29</v>
      </c>
      <c r="F19" s="28" t="s">
        <v>29</v>
      </c>
      <c r="G19" s="95">
        <f>inwestorski!G44</f>
        <v>0</v>
      </c>
    </row>
    <row r="20" spans="1:7" ht="41.4" x14ac:dyDescent="0.25">
      <c r="A20" s="100" t="s">
        <v>69</v>
      </c>
      <c r="B20" s="106" t="s">
        <v>78</v>
      </c>
      <c r="C20" s="101" t="s">
        <v>79</v>
      </c>
      <c r="D20" s="27" t="s">
        <v>29</v>
      </c>
      <c r="E20" s="28" t="s">
        <v>29</v>
      </c>
      <c r="F20" s="39" t="s">
        <v>29</v>
      </c>
      <c r="G20" s="112" t="e">
        <f>inwestorski!#REF!</f>
        <v>#REF!</v>
      </c>
    </row>
    <row r="21" spans="1:7" ht="13.8" x14ac:dyDescent="0.25">
      <c r="A21" s="83">
        <v>8</v>
      </c>
      <c r="B21" s="24" t="s">
        <v>12</v>
      </c>
      <c r="C21" s="50" t="s">
        <v>11</v>
      </c>
      <c r="D21" s="51" t="s">
        <v>29</v>
      </c>
      <c r="E21" s="52" t="s">
        <v>29</v>
      </c>
      <c r="F21" s="52" t="s">
        <v>29</v>
      </c>
      <c r="G21" s="92">
        <f>G22</f>
        <v>0</v>
      </c>
    </row>
    <row r="22" spans="1:7" ht="42" thickBot="1" x14ac:dyDescent="0.3">
      <c r="A22" s="78" t="s">
        <v>70</v>
      </c>
      <c r="B22" s="79" t="s">
        <v>13</v>
      </c>
      <c r="C22" s="80" t="s">
        <v>33</v>
      </c>
      <c r="D22" s="69" t="s">
        <v>29</v>
      </c>
      <c r="E22" s="81"/>
      <c r="F22" s="82" t="s">
        <v>29</v>
      </c>
      <c r="G22" s="97">
        <f>inwestorski!G50</f>
        <v>0</v>
      </c>
    </row>
    <row r="23" spans="1:7" ht="16.2" thickTop="1" x14ac:dyDescent="0.25">
      <c r="A23" s="8"/>
      <c r="B23" s="11"/>
      <c r="C23" s="9"/>
      <c r="D23" s="4"/>
      <c r="E23" s="32"/>
    </row>
    <row r="24" spans="1:7" ht="15.6" x14ac:dyDescent="0.25">
      <c r="A24" s="8"/>
      <c r="B24" s="11"/>
      <c r="C24" s="173" t="s">
        <v>53</v>
      </c>
      <c r="D24" s="174"/>
      <c r="E24" s="174"/>
      <c r="F24" s="170" t="e">
        <f>G10+G12+G14+G18+G21</f>
        <v>#REF!</v>
      </c>
      <c r="G24" s="171"/>
    </row>
    <row r="25" spans="1:7" ht="15.6" x14ac:dyDescent="0.25">
      <c r="A25" s="8"/>
      <c r="B25" s="11"/>
      <c r="C25" s="173" t="s">
        <v>54</v>
      </c>
      <c r="D25" s="174"/>
      <c r="E25" s="174"/>
      <c r="F25" s="170" t="e">
        <f>ROUND(0.23*F24,2)</f>
        <v>#REF!</v>
      </c>
      <c r="G25" s="172"/>
    </row>
    <row r="26" spans="1:7" ht="15.6" x14ac:dyDescent="0.25">
      <c r="A26" s="8"/>
      <c r="B26" s="11"/>
      <c r="C26" s="173" t="s">
        <v>55</v>
      </c>
      <c r="D26" s="174"/>
      <c r="E26" s="174"/>
      <c r="F26" s="170" t="e">
        <f>F24+F25</f>
        <v>#REF!</v>
      </c>
      <c r="G26" s="171"/>
    </row>
    <row r="27" spans="1:7" ht="15.6" x14ac:dyDescent="0.25">
      <c r="A27" s="8"/>
      <c r="B27" s="11"/>
      <c r="C27" s="9"/>
      <c r="D27" s="4"/>
      <c r="E27" s="32"/>
    </row>
    <row r="28" spans="1:7" ht="20.25" customHeight="1" x14ac:dyDescent="0.25">
      <c r="A28" s="8"/>
      <c r="B28" s="11"/>
      <c r="C28" s="9"/>
      <c r="D28" s="4"/>
      <c r="E28" s="32"/>
    </row>
    <row r="29" spans="1:7" ht="15.6" x14ac:dyDescent="0.25">
      <c r="A29" s="8"/>
      <c r="B29" s="11"/>
      <c r="C29" s="9"/>
      <c r="D29" s="175" t="s">
        <v>59</v>
      </c>
      <c r="E29" s="142"/>
      <c r="F29" s="142"/>
      <c r="G29" s="142"/>
    </row>
    <row r="30" spans="1:7" ht="15" customHeight="1" x14ac:dyDescent="0.25">
      <c r="A30" s="8"/>
      <c r="B30" s="11"/>
      <c r="C30" s="9"/>
      <c r="D30" s="169" t="s">
        <v>58</v>
      </c>
      <c r="E30" s="142"/>
      <c r="F30" s="142"/>
      <c r="G30" s="142"/>
    </row>
    <row r="31" spans="1:7" ht="15.6" x14ac:dyDescent="0.25">
      <c r="A31" s="8"/>
      <c r="B31" s="11"/>
      <c r="C31" s="9"/>
      <c r="D31" s="4"/>
      <c r="E31" s="32"/>
    </row>
    <row r="32" spans="1:7" ht="15.6" x14ac:dyDescent="0.25">
      <c r="A32" s="8"/>
      <c r="B32" s="11"/>
      <c r="C32" s="9"/>
      <c r="D32" s="4"/>
      <c r="E32" s="32"/>
    </row>
  </sheetData>
  <mergeCells count="19">
    <mergeCell ref="F6:F8"/>
    <mergeCell ref="G6:G8"/>
    <mergeCell ref="A2:G2"/>
    <mergeCell ref="A3:G3"/>
    <mergeCell ref="A4:G4"/>
    <mergeCell ref="A5:G5"/>
    <mergeCell ref="A6:A8"/>
    <mergeCell ref="B6:B8"/>
    <mergeCell ref="C6:C8"/>
    <mergeCell ref="D6:D8"/>
    <mergeCell ref="E6:E8"/>
    <mergeCell ref="D29:G29"/>
    <mergeCell ref="D30:G30"/>
    <mergeCell ref="C24:E24"/>
    <mergeCell ref="F24:G24"/>
    <mergeCell ref="C25:E25"/>
    <mergeCell ref="F25:G25"/>
    <mergeCell ref="C26:E26"/>
    <mergeCell ref="F26:G26"/>
  </mergeCells>
  <printOptions horizontalCentered="1"/>
  <pageMargins left="0.78740157480314965" right="0.31496062992125984" top="0.6692913385826772" bottom="0.23622047244094491" header="0.31496062992125984" footer="0.27559055118110237"/>
  <pageSetup paperSize="9" scale="65" fitToHeight="6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8"/>
  <sheetViews>
    <sheetView topLeftCell="A37" zoomScale="85" zoomScaleNormal="85" zoomScaleSheetLayoutView="55" zoomScalePageLayoutView="55" workbookViewId="0">
      <selection sqref="A1:XFD1"/>
    </sheetView>
  </sheetViews>
  <sheetFormatPr defaultColWidth="9.109375" defaultRowHeight="12" x14ac:dyDescent="0.25"/>
  <cols>
    <col min="1" max="1" width="6.88671875" style="6" customWidth="1"/>
    <col min="2" max="2" width="13.44140625" style="10" customWidth="1"/>
    <col min="3" max="3" width="80.109375" style="5" customWidth="1"/>
    <col min="4" max="4" width="4.44140625" style="7" customWidth="1"/>
    <col min="5" max="5" width="10.44140625" style="29" customWidth="1"/>
    <col min="6" max="6" width="10.33203125" style="1" customWidth="1"/>
    <col min="7" max="7" width="12" style="1" customWidth="1"/>
    <col min="8" max="8" width="2.44140625" style="1" customWidth="1"/>
    <col min="9" max="11" width="9.109375" style="1"/>
    <col min="12" max="12" width="10.88671875" style="1" customWidth="1"/>
    <col min="13" max="16384" width="9.109375" style="1"/>
  </cols>
  <sheetData>
    <row r="1" spans="1:7" ht="35.25" customHeight="1" x14ac:dyDescent="0.25"/>
    <row r="2" spans="1:7" ht="36" customHeight="1" x14ac:dyDescent="0.25">
      <c r="A2" s="141" t="s">
        <v>68</v>
      </c>
      <c r="B2" s="141"/>
      <c r="C2" s="141"/>
      <c r="D2" s="141"/>
      <c r="E2" s="141"/>
      <c r="F2" s="142"/>
      <c r="G2" s="142"/>
    </row>
    <row r="3" spans="1:7" ht="49.5" customHeight="1" x14ac:dyDescent="0.25">
      <c r="A3" s="143" t="s">
        <v>76</v>
      </c>
      <c r="B3" s="144"/>
      <c r="C3" s="144"/>
      <c r="D3" s="144"/>
      <c r="E3" s="144"/>
      <c r="F3" s="144"/>
      <c r="G3" s="144"/>
    </row>
    <row r="4" spans="1:7" ht="60.75" customHeight="1" thickBot="1" x14ac:dyDescent="0.3">
      <c r="A4" s="145" t="s">
        <v>5</v>
      </c>
      <c r="B4" s="145"/>
      <c r="C4" s="145"/>
      <c r="D4" s="145"/>
      <c r="E4" s="145"/>
      <c r="F4" s="142"/>
      <c r="G4" s="142"/>
    </row>
    <row r="5" spans="1:7" ht="15" customHeight="1" thickTop="1" x14ac:dyDescent="0.25">
      <c r="A5" s="152" t="s">
        <v>27</v>
      </c>
      <c r="B5" s="146" t="s">
        <v>32</v>
      </c>
      <c r="C5" s="146" t="s">
        <v>31</v>
      </c>
      <c r="D5" s="150" t="s">
        <v>6</v>
      </c>
      <c r="E5" s="148" t="s">
        <v>7</v>
      </c>
      <c r="F5" s="148" t="s">
        <v>48</v>
      </c>
      <c r="G5" s="155" t="s">
        <v>49</v>
      </c>
    </row>
    <row r="6" spans="1:7" ht="14.25" customHeight="1" x14ac:dyDescent="0.25">
      <c r="A6" s="153"/>
      <c r="B6" s="147"/>
      <c r="C6" s="147"/>
      <c r="D6" s="151"/>
      <c r="E6" s="149"/>
      <c r="F6" s="149"/>
      <c r="G6" s="156"/>
    </row>
    <row r="7" spans="1:7" s="2" customFormat="1" ht="14.25" customHeight="1" x14ac:dyDescent="0.25">
      <c r="A7" s="153"/>
      <c r="B7" s="147"/>
      <c r="C7" s="147"/>
      <c r="D7" s="151"/>
      <c r="E7" s="149"/>
      <c r="F7" s="149"/>
      <c r="G7" s="156"/>
    </row>
    <row r="8" spans="1:7" s="3" customFormat="1" ht="12" customHeight="1" x14ac:dyDescent="0.25">
      <c r="A8" s="59">
        <v>1</v>
      </c>
      <c r="B8" s="20">
        <v>2</v>
      </c>
      <c r="C8" s="21" t="s">
        <v>24</v>
      </c>
      <c r="D8" s="20">
        <v>4</v>
      </c>
      <c r="E8" s="21" t="s">
        <v>35</v>
      </c>
      <c r="F8" s="21" t="s">
        <v>50</v>
      </c>
      <c r="G8" s="60" t="s">
        <v>51</v>
      </c>
    </row>
    <row r="9" spans="1:7" ht="16.5" customHeight="1" x14ac:dyDescent="0.25">
      <c r="A9" s="61">
        <v>1</v>
      </c>
      <c r="B9" s="41" t="s">
        <v>28</v>
      </c>
      <c r="C9" s="42" t="s">
        <v>4</v>
      </c>
      <c r="D9" s="43" t="s">
        <v>29</v>
      </c>
      <c r="E9" s="44" t="s">
        <v>29</v>
      </c>
      <c r="F9" s="44" t="s">
        <v>29</v>
      </c>
      <c r="G9" s="89"/>
    </row>
    <row r="10" spans="1:7" ht="49.5" customHeight="1" x14ac:dyDescent="0.25">
      <c r="A10" s="62" t="s">
        <v>0</v>
      </c>
      <c r="B10" s="17" t="s">
        <v>3</v>
      </c>
      <c r="C10" s="18" t="s">
        <v>14</v>
      </c>
      <c r="D10" s="53" t="s">
        <v>29</v>
      </c>
      <c r="E10" s="38" t="s">
        <v>29</v>
      </c>
      <c r="F10" s="39" t="s">
        <v>29</v>
      </c>
      <c r="G10" s="93"/>
    </row>
    <row r="11" spans="1:7" ht="15" customHeight="1" x14ac:dyDescent="0.25">
      <c r="A11" s="165" t="s">
        <v>1</v>
      </c>
      <c r="B11" s="54"/>
      <c r="C11" s="26" t="s">
        <v>52</v>
      </c>
      <c r="D11" s="53" t="s">
        <v>30</v>
      </c>
      <c r="E11" s="167">
        <v>0.48</v>
      </c>
      <c r="F11" s="137"/>
      <c r="G11" s="157"/>
    </row>
    <row r="12" spans="1:7" ht="15" customHeight="1" x14ac:dyDescent="0.25">
      <c r="A12" s="166"/>
      <c r="B12" s="55"/>
      <c r="C12" s="36" t="s">
        <v>77</v>
      </c>
      <c r="D12" s="56"/>
      <c r="E12" s="168"/>
      <c r="F12" s="139"/>
      <c r="G12" s="158"/>
    </row>
    <row r="13" spans="1:7" ht="21.75" customHeight="1" x14ac:dyDescent="0.25">
      <c r="A13" s="83">
        <v>2</v>
      </c>
      <c r="B13" s="24" t="s">
        <v>25</v>
      </c>
      <c r="C13" s="25" t="s">
        <v>2</v>
      </c>
      <c r="D13" s="35" t="s">
        <v>29</v>
      </c>
      <c r="E13" s="46" t="s">
        <v>29</v>
      </c>
      <c r="F13" s="46" t="s">
        <v>29</v>
      </c>
      <c r="G13" s="90"/>
    </row>
    <row r="14" spans="1:7" ht="37.5" customHeight="1" x14ac:dyDescent="0.25">
      <c r="A14" s="64" t="s">
        <v>18</v>
      </c>
      <c r="B14" s="14" t="s">
        <v>26</v>
      </c>
      <c r="C14" s="18" t="s">
        <v>15</v>
      </c>
      <c r="D14" s="53" t="s">
        <v>29</v>
      </c>
      <c r="E14" s="38" t="s">
        <v>29</v>
      </c>
      <c r="F14" s="38" t="s">
        <v>29</v>
      </c>
      <c r="G14" s="95"/>
    </row>
    <row r="15" spans="1:7" ht="18.75" customHeight="1" x14ac:dyDescent="0.25">
      <c r="A15" s="131" t="s">
        <v>34</v>
      </c>
      <c r="B15" s="133"/>
      <c r="C15" s="26" t="s">
        <v>17</v>
      </c>
      <c r="D15" s="53" t="s">
        <v>8</v>
      </c>
      <c r="E15" s="129">
        <f>340*5*0.3+484*0.75*0.1*2</f>
        <v>582.6</v>
      </c>
      <c r="F15" s="137"/>
      <c r="G15" s="157"/>
    </row>
    <row r="16" spans="1:7" ht="18.75" customHeight="1" x14ac:dyDescent="0.25">
      <c r="A16" s="163"/>
      <c r="B16" s="135"/>
      <c r="C16" s="58" t="s">
        <v>83</v>
      </c>
      <c r="D16" s="27"/>
      <c r="E16" s="136"/>
      <c r="F16" s="138"/>
      <c r="G16" s="181"/>
    </row>
    <row r="17" spans="1:7" ht="19.5" customHeight="1" x14ac:dyDescent="0.25">
      <c r="A17" s="132"/>
      <c r="B17" s="134"/>
      <c r="C17" s="77" t="s">
        <v>84</v>
      </c>
      <c r="D17" s="56"/>
      <c r="E17" s="130"/>
      <c r="F17" s="139"/>
      <c r="G17" s="158"/>
    </row>
    <row r="18" spans="1:7" ht="15" customHeight="1" x14ac:dyDescent="0.25">
      <c r="A18" s="65">
        <v>3</v>
      </c>
      <c r="B18" s="12" t="s">
        <v>19</v>
      </c>
      <c r="C18" s="13" t="s">
        <v>20</v>
      </c>
      <c r="D18" s="30" t="s">
        <v>29</v>
      </c>
      <c r="E18" s="37" t="s">
        <v>29</v>
      </c>
      <c r="F18" s="37" t="s">
        <v>29</v>
      </c>
      <c r="G18" s="91"/>
    </row>
    <row r="19" spans="1:7" ht="51" customHeight="1" x14ac:dyDescent="0.25">
      <c r="A19" s="64" t="s">
        <v>41</v>
      </c>
      <c r="B19" s="14" t="s">
        <v>21</v>
      </c>
      <c r="C19" s="18" t="s">
        <v>16</v>
      </c>
      <c r="D19" s="53" t="s">
        <v>29</v>
      </c>
      <c r="E19" s="38" t="s">
        <v>29</v>
      </c>
      <c r="F19" s="40"/>
      <c r="G19" s="93"/>
    </row>
    <row r="20" spans="1:7" ht="19.5" customHeight="1" x14ac:dyDescent="0.25">
      <c r="A20" s="131" t="s">
        <v>42</v>
      </c>
      <c r="B20" s="161"/>
      <c r="C20" s="16" t="s">
        <v>10</v>
      </c>
      <c r="D20" s="53" t="s">
        <v>9</v>
      </c>
      <c r="E20" s="129">
        <f>340*5+484*1.5</f>
        <v>2426</v>
      </c>
      <c r="F20" s="137"/>
      <c r="G20" s="157"/>
    </row>
    <row r="21" spans="1:7" ht="17.25" customHeight="1" x14ac:dyDescent="0.25">
      <c r="A21" s="163"/>
      <c r="B21" s="164"/>
      <c r="C21" s="58" t="s">
        <v>85</v>
      </c>
      <c r="D21" s="27"/>
      <c r="E21" s="136"/>
      <c r="F21" s="138"/>
      <c r="G21" s="181"/>
    </row>
    <row r="22" spans="1:7" ht="17.25" customHeight="1" x14ac:dyDescent="0.25">
      <c r="A22" s="163"/>
      <c r="B22" s="164"/>
      <c r="C22" s="77" t="s">
        <v>95</v>
      </c>
      <c r="D22" s="56"/>
      <c r="E22" s="130"/>
      <c r="F22" s="139"/>
      <c r="G22" s="158"/>
    </row>
    <row r="23" spans="1:7" ht="56.25" customHeight="1" x14ac:dyDescent="0.25">
      <c r="A23" s="64" t="s">
        <v>61</v>
      </c>
      <c r="B23" s="14" t="s">
        <v>36</v>
      </c>
      <c r="C23" s="23" t="s">
        <v>37</v>
      </c>
      <c r="D23" s="27" t="s">
        <v>29</v>
      </c>
      <c r="E23" s="45" t="s">
        <v>29</v>
      </c>
      <c r="F23" s="45" t="s">
        <v>29</v>
      </c>
      <c r="G23" s="94"/>
    </row>
    <row r="24" spans="1:7" ht="19.5" customHeight="1" x14ac:dyDescent="0.25">
      <c r="A24" s="131" t="s">
        <v>62</v>
      </c>
      <c r="B24" s="133"/>
      <c r="C24" s="26" t="s">
        <v>43</v>
      </c>
      <c r="D24" s="53" t="s">
        <v>9</v>
      </c>
      <c r="E24" s="129">
        <f>340*5</f>
        <v>1700</v>
      </c>
      <c r="F24" s="137"/>
      <c r="G24" s="157"/>
    </row>
    <row r="25" spans="1:7" ht="16.5" customHeight="1" x14ac:dyDescent="0.25">
      <c r="A25" s="132"/>
      <c r="B25" s="134"/>
      <c r="C25" s="58" t="s">
        <v>85</v>
      </c>
      <c r="D25" s="56"/>
      <c r="E25" s="130"/>
      <c r="F25" s="139"/>
      <c r="G25" s="158"/>
    </row>
    <row r="26" spans="1:7" ht="15" customHeight="1" x14ac:dyDescent="0.25">
      <c r="A26" s="131" t="s">
        <v>72</v>
      </c>
      <c r="B26" s="133"/>
      <c r="C26" s="26" t="s">
        <v>38</v>
      </c>
      <c r="D26" s="53" t="s">
        <v>9</v>
      </c>
      <c r="E26" s="129">
        <f>(484-340)*5</f>
        <v>720</v>
      </c>
      <c r="F26" s="137"/>
      <c r="G26" s="157"/>
    </row>
    <row r="27" spans="1:7" ht="15" customHeight="1" x14ac:dyDescent="0.25">
      <c r="A27" s="132"/>
      <c r="B27" s="134"/>
      <c r="C27" s="36" t="s">
        <v>86</v>
      </c>
      <c r="D27" s="56"/>
      <c r="E27" s="130"/>
      <c r="F27" s="139"/>
      <c r="G27" s="158"/>
    </row>
    <row r="28" spans="1:7" ht="15" customHeight="1" x14ac:dyDescent="0.25">
      <c r="A28" s="131" t="s">
        <v>73</v>
      </c>
      <c r="B28" s="133"/>
      <c r="C28" s="26" t="s">
        <v>39</v>
      </c>
      <c r="D28" s="53" t="s">
        <v>9</v>
      </c>
      <c r="E28" s="129">
        <f>484*5</f>
        <v>2420</v>
      </c>
      <c r="F28" s="137"/>
      <c r="G28" s="157"/>
    </row>
    <row r="29" spans="1:7" ht="15" customHeight="1" x14ac:dyDescent="0.25">
      <c r="A29" s="132"/>
      <c r="B29" s="134"/>
      <c r="C29" s="36" t="s">
        <v>87</v>
      </c>
      <c r="D29" s="56"/>
      <c r="E29" s="130"/>
      <c r="F29" s="139"/>
      <c r="G29" s="158"/>
    </row>
    <row r="30" spans="1:7" ht="48.75" customHeight="1" x14ac:dyDescent="0.25">
      <c r="A30" s="64" t="s">
        <v>63</v>
      </c>
      <c r="B30" s="14" t="s">
        <v>44</v>
      </c>
      <c r="C30" s="23" t="s">
        <v>45</v>
      </c>
      <c r="D30" s="27" t="s">
        <v>29</v>
      </c>
      <c r="E30" s="45" t="s">
        <v>29</v>
      </c>
      <c r="F30" s="45" t="s">
        <v>29</v>
      </c>
      <c r="G30" s="94"/>
    </row>
    <row r="31" spans="1:7" ht="29.25" customHeight="1" x14ac:dyDescent="0.25">
      <c r="A31" s="131" t="s">
        <v>64</v>
      </c>
      <c r="B31" s="84"/>
      <c r="C31" s="26" t="s">
        <v>90</v>
      </c>
      <c r="D31" s="53" t="s">
        <v>9</v>
      </c>
      <c r="E31" s="129">
        <v>726</v>
      </c>
      <c r="F31" s="137"/>
      <c r="G31" s="157"/>
    </row>
    <row r="32" spans="1:7" ht="20.25" customHeight="1" x14ac:dyDescent="0.25">
      <c r="A32" s="132"/>
      <c r="B32" s="86"/>
      <c r="C32" s="77" t="s">
        <v>91</v>
      </c>
      <c r="D32" s="27"/>
      <c r="E32" s="130"/>
      <c r="F32" s="139"/>
      <c r="G32" s="158"/>
    </row>
    <row r="33" spans="1:7" ht="30.75" customHeight="1" x14ac:dyDescent="0.25">
      <c r="A33" s="182" t="s">
        <v>74</v>
      </c>
      <c r="B33" s="85"/>
      <c r="C33" s="47" t="s">
        <v>88</v>
      </c>
      <c r="D33" s="53" t="s">
        <v>9</v>
      </c>
      <c r="E33" s="129">
        <v>1700</v>
      </c>
      <c r="F33" s="137"/>
      <c r="G33" s="157"/>
    </row>
    <row r="34" spans="1:7" ht="20.25" customHeight="1" x14ac:dyDescent="0.25">
      <c r="A34" s="132"/>
      <c r="B34" s="86"/>
      <c r="C34" s="77" t="s">
        <v>85</v>
      </c>
      <c r="D34" s="56"/>
      <c r="E34" s="130"/>
      <c r="F34" s="139"/>
      <c r="G34" s="158"/>
    </row>
    <row r="35" spans="1:7" ht="30.75" customHeight="1" x14ac:dyDescent="0.25">
      <c r="A35" s="182" t="s">
        <v>92</v>
      </c>
      <c r="B35" s="85"/>
      <c r="C35" s="47" t="s">
        <v>89</v>
      </c>
      <c r="D35" s="53" t="s">
        <v>9</v>
      </c>
      <c r="E35" s="129">
        <v>1700</v>
      </c>
      <c r="F35" s="137"/>
      <c r="G35" s="157"/>
    </row>
    <row r="36" spans="1:7" ht="20.25" customHeight="1" x14ac:dyDescent="0.25">
      <c r="A36" s="132"/>
      <c r="B36" s="86"/>
      <c r="C36" s="77" t="s">
        <v>85</v>
      </c>
      <c r="D36" s="56"/>
      <c r="E36" s="130"/>
      <c r="F36" s="139"/>
      <c r="G36" s="158"/>
    </row>
    <row r="37" spans="1:7" ht="21.75" customHeight="1" x14ac:dyDescent="0.25">
      <c r="A37" s="83">
        <v>4</v>
      </c>
      <c r="B37" s="24" t="s">
        <v>22</v>
      </c>
      <c r="C37" s="25" t="s">
        <v>23</v>
      </c>
      <c r="D37" s="35" t="s">
        <v>29</v>
      </c>
      <c r="E37" s="46" t="s">
        <v>29</v>
      </c>
      <c r="F37" s="46" t="s">
        <v>29</v>
      </c>
      <c r="G37" s="90"/>
    </row>
    <row r="38" spans="1:7" ht="60" customHeight="1" x14ac:dyDescent="0.25">
      <c r="A38" s="64" t="s">
        <v>65</v>
      </c>
      <c r="B38" s="14" t="s">
        <v>47</v>
      </c>
      <c r="C38" s="18" t="s">
        <v>40</v>
      </c>
      <c r="D38" s="53" t="s">
        <v>29</v>
      </c>
      <c r="E38" s="53" t="s">
        <v>29</v>
      </c>
      <c r="F38" s="53" t="s">
        <v>29</v>
      </c>
      <c r="G38" s="93"/>
    </row>
    <row r="39" spans="1:7" ht="18" customHeight="1" x14ac:dyDescent="0.25">
      <c r="A39" s="131" t="s">
        <v>66</v>
      </c>
      <c r="B39" s="159"/>
      <c r="C39" s="49" t="s">
        <v>93</v>
      </c>
      <c r="D39" s="53" t="s">
        <v>9</v>
      </c>
      <c r="E39" s="129">
        <f>484*5</f>
        <v>2420</v>
      </c>
      <c r="F39" s="137"/>
      <c r="G39" s="157"/>
    </row>
    <row r="40" spans="1:7" ht="15" customHeight="1" x14ac:dyDescent="0.25">
      <c r="A40" s="132"/>
      <c r="B40" s="160"/>
      <c r="C40" s="77" t="s">
        <v>94</v>
      </c>
      <c r="D40" s="56"/>
      <c r="E40" s="130"/>
      <c r="F40" s="139"/>
      <c r="G40" s="158"/>
    </row>
    <row r="41" spans="1:7" ht="15" customHeight="1" x14ac:dyDescent="0.25">
      <c r="A41" s="131" t="s">
        <v>67</v>
      </c>
      <c r="B41" s="161"/>
      <c r="C41" s="26" t="s">
        <v>46</v>
      </c>
      <c r="D41" s="53" t="s">
        <v>9</v>
      </c>
      <c r="E41" s="129">
        <v>2420</v>
      </c>
      <c r="F41" s="137"/>
      <c r="G41" s="157"/>
    </row>
    <row r="42" spans="1:7" ht="15" customHeight="1" x14ac:dyDescent="0.25">
      <c r="A42" s="132"/>
      <c r="B42" s="162"/>
      <c r="C42" s="77" t="s">
        <v>94</v>
      </c>
      <c r="D42" s="56"/>
      <c r="E42" s="130"/>
      <c r="F42" s="139"/>
      <c r="G42" s="158"/>
    </row>
    <row r="43" spans="1:7" ht="43.5" customHeight="1" x14ac:dyDescent="0.25">
      <c r="A43" s="100" t="s">
        <v>69</v>
      </c>
      <c r="B43" s="106" t="s">
        <v>78</v>
      </c>
      <c r="C43" s="101" t="s">
        <v>79</v>
      </c>
      <c r="D43" s="27" t="s">
        <v>29</v>
      </c>
      <c r="E43" s="28" t="s">
        <v>29</v>
      </c>
      <c r="F43" s="39" t="s">
        <v>29</v>
      </c>
      <c r="G43" s="112"/>
    </row>
    <row r="44" spans="1:7" ht="24" customHeight="1" x14ac:dyDescent="0.25">
      <c r="A44" s="183" t="s">
        <v>80</v>
      </c>
      <c r="B44" s="185"/>
      <c r="C44" s="113" t="s">
        <v>81</v>
      </c>
      <c r="D44" s="178" t="s">
        <v>9</v>
      </c>
      <c r="E44" s="167">
        <f>484*5</f>
        <v>2420</v>
      </c>
      <c r="F44" s="137"/>
      <c r="G44" s="187"/>
    </row>
    <row r="45" spans="1:7" ht="21" customHeight="1" x14ac:dyDescent="0.25">
      <c r="A45" s="184"/>
      <c r="B45" s="186"/>
      <c r="C45" s="77" t="s">
        <v>82</v>
      </c>
      <c r="D45" s="180"/>
      <c r="E45" s="168"/>
      <c r="F45" s="139"/>
      <c r="G45" s="188"/>
    </row>
    <row r="46" spans="1:7" ht="13.8" x14ac:dyDescent="0.25">
      <c r="A46" s="65">
        <v>8</v>
      </c>
      <c r="B46" s="24" t="s">
        <v>12</v>
      </c>
      <c r="C46" s="50" t="s">
        <v>11</v>
      </c>
      <c r="D46" s="51" t="s">
        <v>29</v>
      </c>
      <c r="E46" s="52" t="s">
        <v>29</v>
      </c>
      <c r="F46" s="52" t="s">
        <v>29</v>
      </c>
      <c r="G46" s="92"/>
    </row>
    <row r="47" spans="1:7" ht="41.4" x14ac:dyDescent="0.25">
      <c r="A47" s="64" t="s">
        <v>70</v>
      </c>
      <c r="B47" s="57" t="s">
        <v>13</v>
      </c>
      <c r="C47" s="19" t="s">
        <v>33</v>
      </c>
      <c r="D47" s="31" t="s">
        <v>29</v>
      </c>
      <c r="E47" s="87"/>
      <c r="F47" s="48" t="s">
        <v>29</v>
      </c>
      <c r="G47" s="95"/>
    </row>
    <row r="48" spans="1:7" ht="28.2" thickBot="1" x14ac:dyDescent="0.3">
      <c r="A48" s="66" t="s">
        <v>71</v>
      </c>
      <c r="B48" s="67"/>
      <c r="C48" s="68" t="s">
        <v>56</v>
      </c>
      <c r="D48" s="69" t="s">
        <v>30</v>
      </c>
      <c r="E48" s="96">
        <v>0.48</v>
      </c>
      <c r="F48" s="70"/>
      <c r="G48" s="71"/>
    </row>
    <row r="49" spans="1:7" ht="16.2" thickTop="1" x14ac:dyDescent="0.25">
      <c r="A49" s="8"/>
      <c r="B49" s="11"/>
      <c r="C49" s="9"/>
      <c r="D49" s="4"/>
      <c r="E49" s="32"/>
    </row>
    <row r="50" spans="1:7" ht="15.6" x14ac:dyDescent="0.25">
      <c r="A50" s="8"/>
      <c r="B50" s="11"/>
      <c r="C50" s="173" t="s">
        <v>53</v>
      </c>
      <c r="D50" s="174"/>
      <c r="E50" s="174"/>
      <c r="F50" s="170"/>
      <c r="G50" s="171"/>
    </row>
    <row r="51" spans="1:7" ht="20.25" customHeight="1" x14ac:dyDescent="0.25">
      <c r="A51" s="8"/>
      <c r="B51" s="11"/>
      <c r="C51" s="173" t="s">
        <v>54</v>
      </c>
      <c r="D51" s="174"/>
      <c r="E51" s="174"/>
      <c r="F51" s="170"/>
      <c r="G51" s="172"/>
    </row>
    <row r="52" spans="1:7" ht="15.6" x14ac:dyDescent="0.25">
      <c r="A52" s="8"/>
      <c r="B52" s="11"/>
      <c r="C52" s="173" t="s">
        <v>55</v>
      </c>
      <c r="D52" s="174"/>
      <c r="E52" s="174"/>
      <c r="F52" s="170"/>
      <c r="G52" s="171"/>
    </row>
    <row r="53" spans="1:7" ht="15" customHeight="1" x14ac:dyDescent="0.25">
      <c r="A53" s="8"/>
      <c r="B53" s="11"/>
      <c r="C53" s="9"/>
      <c r="D53" s="4"/>
      <c r="E53" s="32"/>
    </row>
    <row r="54" spans="1:7" ht="15.6" x14ac:dyDescent="0.25">
      <c r="A54" s="8"/>
      <c r="B54" s="11"/>
      <c r="C54" s="9"/>
      <c r="D54" s="4"/>
      <c r="E54" s="32"/>
    </row>
    <row r="55" spans="1:7" ht="15.6" x14ac:dyDescent="0.25">
      <c r="A55" s="8"/>
      <c r="B55" s="11"/>
      <c r="C55" s="9"/>
      <c r="D55" s="175" t="s">
        <v>59</v>
      </c>
      <c r="E55" s="142"/>
      <c r="F55" s="142"/>
      <c r="G55" s="142"/>
    </row>
    <row r="56" spans="1:7" ht="15.6" x14ac:dyDescent="0.25">
      <c r="A56" s="8"/>
      <c r="B56" s="11"/>
      <c r="C56" s="9"/>
      <c r="D56" s="169" t="s">
        <v>58</v>
      </c>
      <c r="E56" s="142"/>
      <c r="F56" s="142"/>
      <c r="G56" s="142"/>
    </row>
    <row r="57" spans="1:7" ht="15.6" x14ac:dyDescent="0.25">
      <c r="A57" s="8"/>
      <c r="B57" s="11"/>
      <c r="C57" s="9"/>
      <c r="D57" s="4"/>
      <c r="E57" s="32"/>
    </row>
    <row r="58" spans="1:7" ht="15.6" x14ac:dyDescent="0.25">
      <c r="A58" s="8"/>
      <c r="B58" s="11"/>
      <c r="C58" s="9"/>
      <c r="D58" s="4"/>
      <c r="E58" s="32"/>
    </row>
  </sheetData>
  <mergeCells count="75">
    <mergeCell ref="A11:A12"/>
    <mergeCell ref="E11:E12"/>
    <mergeCell ref="F11:F12"/>
    <mergeCell ref="G11:G12"/>
    <mergeCell ref="A41:A42"/>
    <mergeCell ref="B41:B42"/>
    <mergeCell ref="E41:E42"/>
    <mergeCell ref="F41:F42"/>
    <mergeCell ref="A20:A22"/>
    <mergeCell ref="B20:B22"/>
    <mergeCell ref="E20:E22"/>
    <mergeCell ref="F20:F22"/>
    <mergeCell ref="G20:G22"/>
    <mergeCell ref="A15:A17"/>
    <mergeCell ref="B15:B17"/>
    <mergeCell ref="E15:E17"/>
    <mergeCell ref="A2:G2"/>
    <mergeCell ref="A3:G3"/>
    <mergeCell ref="A4:G4"/>
    <mergeCell ref="A5:A7"/>
    <mergeCell ref="B5:B7"/>
    <mergeCell ref="C5:C7"/>
    <mergeCell ref="D5:D7"/>
    <mergeCell ref="E5:E7"/>
    <mergeCell ref="F5:F7"/>
    <mergeCell ref="G5:G7"/>
    <mergeCell ref="F15:F17"/>
    <mergeCell ref="G15:G17"/>
    <mergeCell ref="G44:G45"/>
    <mergeCell ref="C50:E50"/>
    <mergeCell ref="F50:G50"/>
    <mergeCell ref="E24:E25"/>
    <mergeCell ref="F24:F25"/>
    <mergeCell ref="G24:G25"/>
    <mergeCell ref="A26:A27"/>
    <mergeCell ref="E26:E27"/>
    <mergeCell ref="F26:F27"/>
    <mergeCell ref="G26:G27"/>
    <mergeCell ref="A33:A34"/>
    <mergeCell ref="E33:E34"/>
    <mergeCell ref="F33:F34"/>
    <mergeCell ref="G33:G34"/>
    <mergeCell ref="B24:B25"/>
    <mergeCell ref="B26:B27"/>
    <mergeCell ref="B28:B29"/>
    <mergeCell ref="A31:A32"/>
    <mergeCell ref="E31:E32"/>
    <mergeCell ref="A28:A29"/>
    <mergeCell ref="E28:E29"/>
    <mergeCell ref="F28:F29"/>
    <mergeCell ref="G28:G29"/>
    <mergeCell ref="F31:F32"/>
    <mergeCell ref="G31:G32"/>
    <mergeCell ref="A24:A25"/>
    <mergeCell ref="D56:G56"/>
    <mergeCell ref="A35:A36"/>
    <mergeCell ref="E35:E36"/>
    <mergeCell ref="F35:F36"/>
    <mergeCell ref="G35:G36"/>
    <mergeCell ref="A39:A40"/>
    <mergeCell ref="B39:B40"/>
    <mergeCell ref="E39:E40"/>
    <mergeCell ref="F39:F40"/>
    <mergeCell ref="G39:G40"/>
    <mergeCell ref="G41:G42"/>
    <mergeCell ref="A44:A45"/>
    <mergeCell ref="B44:B45"/>
    <mergeCell ref="D44:D45"/>
    <mergeCell ref="E44:E45"/>
    <mergeCell ref="F44:F45"/>
    <mergeCell ref="C51:E51"/>
    <mergeCell ref="F51:G51"/>
    <mergeCell ref="C52:E52"/>
    <mergeCell ref="F52:G52"/>
    <mergeCell ref="D55:G55"/>
  </mergeCells>
  <printOptions horizontalCentered="1"/>
  <pageMargins left="0.25" right="0.25" top="0.75" bottom="0.75" header="0.3" footer="0.3"/>
  <pageSetup paperSize="9" scale="65" fitToHeight="6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53"/>
  <sheetViews>
    <sheetView topLeftCell="A31" zoomScale="85" zoomScaleNormal="85" zoomScaleSheetLayoutView="55" zoomScalePageLayoutView="55" workbookViewId="0">
      <selection activeCell="C60" sqref="C60"/>
    </sheetView>
  </sheetViews>
  <sheetFormatPr defaultColWidth="9.109375" defaultRowHeight="12" x14ac:dyDescent="0.25"/>
  <cols>
    <col min="1" max="1" width="9.109375" style="1"/>
    <col min="2" max="2" width="13.44140625" style="10" customWidth="1"/>
    <col min="3" max="3" width="80.109375" style="5" customWidth="1"/>
    <col min="4" max="4" width="4.44140625" style="7" customWidth="1"/>
    <col min="5" max="5" width="10.44140625" style="29" customWidth="1"/>
    <col min="6" max="6" width="2.44140625" style="1" customWidth="1"/>
    <col min="7" max="9" width="9.109375" style="1"/>
    <col min="10" max="10" width="10.88671875" style="1" customWidth="1"/>
    <col min="11" max="16384" width="9.109375" style="1"/>
  </cols>
  <sheetData>
    <row r="1" spans="2:8" ht="36" customHeight="1" x14ac:dyDescent="0.25">
      <c r="B1" s="141" t="s">
        <v>60</v>
      </c>
      <c r="C1" s="141"/>
      <c r="D1" s="141"/>
      <c r="E1" s="141"/>
      <c r="F1" s="120"/>
      <c r="G1" s="107"/>
      <c r="H1" s="107"/>
    </row>
    <row r="2" spans="2:8" ht="49.5" customHeight="1" thickBot="1" x14ac:dyDescent="0.3">
      <c r="B2" s="143" t="s">
        <v>76</v>
      </c>
      <c r="C2" s="144"/>
      <c r="D2" s="144"/>
      <c r="E2" s="144"/>
      <c r="F2" s="144"/>
      <c r="G2" s="144"/>
      <c r="H2" s="144"/>
    </row>
    <row r="3" spans="2:8" ht="15" customHeight="1" thickTop="1" x14ac:dyDescent="0.25">
      <c r="B3" s="199" t="s">
        <v>32</v>
      </c>
      <c r="C3" s="146" t="s">
        <v>31</v>
      </c>
      <c r="D3" s="150" t="s">
        <v>6</v>
      </c>
      <c r="E3" s="155" t="s">
        <v>7</v>
      </c>
    </row>
    <row r="4" spans="2:8" ht="14.25" customHeight="1" x14ac:dyDescent="0.25">
      <c r="B4" s="200"/>
      <c r="C4" s="147"/>
      <c r="D4" s="151"/>
      <c r="E4" s="156"/>
    </row>
    <row r="5" spans="2:8" s="2" customFormat="1" ht="14.25" customHeight="1" x14ac:dyDescent="0.25">
      <c r="B5" s="200"/>
      <c r="C5" s="147"/>
      <c r="D5" s="151"/>
      <c r="E5" s="156"/>
    </row>
    <row r="6" spans="2:8" s="3" customFormat="1" ht="12" customHeight="1" x14ac:dyDescent="0.25">
      <c r="B6" s="59">
        <v>2</v>
      </c>
      <c r="C6" s="21" t="s">
        <v>24</v>
      </c>
      <c r="D6" s="20">
        <v>4</v>
      </c>
      <c r="E6" s="60" t="s">
        <v>35</v>
      </c>
    </row>
    <row r="7" spans="2:8" ht="16.5" customHeight="1" x14ac:dyDescent="0.25">
      <c r="B7" s="61" t="s">
        <v>28</v>
      </c>
      <c r="C7" s="42" t="s">
        <v>4</v>
      </c>
      <c r="D7" s="43" t="s">
        <v>29</v>
      </c>
      <c r="E7" s="72" t="s">
        <v>29</v>
      </c>
    </row>
    <row r="8" spans="2:8" ht="49.5" customHeight="1" x14ac:dyDescent="0.25">
      <c r="B8" s="114" t="s">
        <v>3</v>
      </c>
      <c r="C8" s="18" t="s">
        <v>14</v>
      </c>
      <c r="D8" s="53" t="s">
        <v>29</v>
      </c>
      <c r="E8" s="109" t="s">
        <v>29</v>
      </c>
    </row>
    <row r="9" spans="2:8" ht="15" customHeight="1" x14ac:dyDescent="0.25">
      <c r="B9" s="110"/>
      <c r="C9" s="26" t="s">
        <v>52</v>
      </c>
      <c r="D9" s="53" t="s">
        <v>30</v>
      </c>
      <c r="E9" s="194">
        <v>0.48</v>
      </c>
    </row>
    <row r="10" spans="2:8" ht="15" customHeight="1" x14ac:dyDescent="0.25">
      <c r="B10" s="111"/>
      <c r="C10" s="36" t="s">
        <v>77</v>
      </c>
      <c r="D10" s="56"/>
      <c r="E10" s="195"/>
    </row>
    <row r="11" spans="2:8" ht="21.75" customHeight="1" x14ac:dyDescent="0.25">
      <c r="B11" s="83" t="s">
        <v>25</v>
      </c>
      <c r="C11" s="25" t="s">
        <v>2</v>
      </c>
      <c r="D11" s="35" t="s">
        <v>29</v>
      </c>
      <c r="E11" s="73" t="s">
        <v>29</v>
      </c>
    </row>
    <row r="12" spans="2:8" ht="37.5" customHeight="1" x14ac:dyDescent="0.25">
      <c r="B12" s="115" t="s">
        <v>26</v>
      </c>
      <c r="C12" s="18" t="s">
        <v>15</v>
      </c>
      <c r="D12" s="53" t="s">
        <v>29</v>
      </c>
      <c r="E12" s="109" t="s">
        <v>29</v>
      </c>
    </row>
    <row r="13" spans="2:8" ht="18.75" customHeight="1" x14ac:dyDescent="0.25">
      <c r="B13" s="196"/>
      <c r="C13" s="26" t="s">
        <v>17</v>
      </c>
      <c r="D13" s="53" t="s">
        <v>8</v>
      </c>
      <c r="E13" s="191">
        <f>340*5*0.3+484*0.75*0.1*2</f>
        <v>582.6</v>
      </c>
    </row>
    <row r="14" spans="2:8" ht="18.75" customHeight="1" x14ac:dyDescent="0.25">
      <c r="B14" s="197"/>
      <c r="C14" s="58" t="s">
        <v>83</v>
      </c>
      <c r="D14" s="27"/>
      <c r="E14" s="192"/>
    </row>
    <row r="15" spans="2:8" ht="19.5" customHeight="1" x14ac:dyDescent="0.25">
      <c r="B15" s="198"/>
      <c r="C15" s="77" t="s">
        <v>84</v>
      </c>
      <c r="D15" s="56"/>
      <c r="E15" s="193"/>
    </row>
    <row r="16" spans="2:8" ht="15" customHeight="1" x14ac:dyDescent="0.25">
      <c r="B16" s="65" t="s">
        <v>19</v>
      </c>
      <c r="C16" s="13" t="s">
        <v>20</v>
      </c>
      <c r="D16" s="30" t="s">
        <v>29</v>
      </c>
      <c r="E16" s="74" t="s">
        <v>29</v>
      </c>
    </row>
    <row r="17" spans="2:5" ht="51" customHeight="1" x14ac:dyDescent="0.25">
      <c r="B17" s="115" t="s">
        <v>21</v>
      </c>
      <c r="C17" s="18" t="s">
        <v>16</v>
      </c>
      <c r="D17" s="53" t="s">
        <v>29</v>
      </c>
      <c r="E17" s="109" t="s">
        <v>29</v>
      </c>
    </row>
    <row r="18" spans="2:5" ht="19.5" customHeight="1" x14ac:dyDescent="0.25">
      <c r="B18" s="189"/>
      <c r="C18" s="16" t="s">
        <v>10</v>
      </c>
      <c r="D18" s="53" t="s">
        <v>9</v>
      </c>
      <c r="E18" s="191">
        <f>340*5+484*1.5</f>
        <v>2426</v>
      </c>
    </row>
    <row r="19" spans="2:5" ht="17.25" customHeight="1" x14ac:dyDescent="0.25">
      <c r="B19" s="190"/>
      <c r="C19" s="58" t="s">
        <v>85</v>
      </c>
      <c r="D19" s="27"/>
      <c r="E19" s="192"/>
    </row>
    <row r="20" spans="2:5" ht="17.25" customHeight="1" x14ac:dyDescent="0.25">
      <c r="B20" s="190"/>
      <c r="C20" s="77" t="s">
        <v>95</v>
      </c>
      <c r="D20" s="56"/>
      <c r="E20" s="193"/>
    </row>
    <row r="21" spans="2:5" ht="56.25" customHeight="1" x14ac:dyDescent="0.25">
      <c r="B21" s="115" t="s">
        <v>36</v>
      </c>
      <c r="C21" s="23" t="s">
        <v>37</v>
      </c>
      <c r="D21" s="27" t="s">
        <v>29</v>
      </c>
      <c r="E21" s="88" t="s">
        <v>29</v>
      </c>
    </row>
    <row r="22" spans="2:5" ht="19.5" customHeight="1" x14ac:dyDescent="0.25">
      <c r="B22" s="196"/>
      <c r="C22" s="26" t="s">
        <v>43</v>
      </c>
      <c r="D22" s="53" t="s">
        <v>9</v>
      </c>
      <c r="E22" s="191">
        <f>340*5</f>
        <v>1700</v>
      </c>
    </row>
    <row r="23" spans="2:5" ht="16.5" customHeight="1" x14ac:dyDescent="0.25">
      <c r="B23" s="198"/>
      <c r="C23" s="58" t="s">
        <v>85</v>
      </c>
      <c r="D23" s="56"/>
      <c r="E23" s="193"/>
    </row>
    <row r="24" spans="2:5" ht="15" customHeight="1" x14ac:dyDescent="0.25">
      <c r="B24" s="196"/>
      <c r="C24" s="26" t="s">
        <v>38</v>
      </c>
      <c r="D24" s="53" t="s">
        <v>9</v>
      </c>
      <c r="E24" s="191">
        <f>(484-340)*5</f>
        <v>720</v>
      </c>
    </row>
    <row r="25" spans="2:5" ht="15" customHeight="1" x14ac:dyDescent="0.25">
      <c r="B25" s="198"/>
      <c r="C25" s="36" t="s">
        <v>86</v>
      </c>
      <c r="D25" s="56"/>
      <c r="E25" s="193"/>
    </row>
    <row r="26" spans="2:5" ht="15" customHeight="1" x14ac:dyDescent="0.25">
      <c r="B26" s="196"/>
      <c r="C26" s="26" t="s">
        <v>39</v>
      </c>
      <c r="D26" s="53" t="s">
        <v>9</v>
      </c>
      <c r="E26" s="191">
        <f>484*5</f>
        <v>2420</v>
      </c>
    </row>
    <row r="27" spans="2:5" ht="15" customHeight="1" x14ac:dyDescent="0.25">
      <c r="B27" s="198"/>
      <c r="C27" s="36" t="s">
        <v>87</v>
      </c>
      <c r="D27" s="56"/>
      <c r="E27" s="193"/>
    </row>
    <row r="28" spans="2:5" ht="48.75" customHeight="1" x14ac:dyDescent="0.25">
      <c r="B28" s="115" t="s">
        <v>44</v>
      </c>
      <c r="C28" s="23" t="s">
        <v>45</v>
      </c>
      <c r="D28" s="27" t="s">
        <v>29</v>
      </c>
      <c r="E28" s="88" t="s">
        <v>29</v>
      </c>
    </row>
    <row r="29" spans="2:5" ht="29.25" customHeight="1" x14ac:dyDescent="0.25">
      <c r="B29" s="116"/>
      <c r="C29" s="26" t="s">
        <v>90</v>
      </c>
      <c r="D29" s="53" t="s">
        <v>9</v>
      </c>
      <c r="E29" s="191">
        <v>726</v>
      </c>
    </row>
    <row r="30" spans="2:5" ht="20.25" customHeight="1" x14ac:dyDescent="0.25">
      <c r="B30" s="117"/>
      <c r="C30" s="77" t="s">
        <v>91</v>
      </c>
      <c r="D30" s="27"/>
      <c r="E30" s="193"/>
    </row>
    <row r="31" spans="2:5" ht="30.75" customHeight="1" x14ac:dyDescent="0.25">
      <c r="B31" s="118"/>
      <c r="C31" s="47" t="s">
        <v>88</v>
      </c>
      <c r="D31" s="53" t="s">
        <v>9</v>
      </c>
      <c r="E31" s="191">
        <v>1700</v>
      </c>
    </row>
    <row r="32" spans="2:5" ht="20.25" customHeight="1" x14ac:dyDescent="0.25">
      <c r="B32" s="117"/>
      <c r="C32" s="77" t="s">
        <v>85</v>
      </c>
      <c r="D32" s="56"/>
      <c r="E32" s="193"/>
    </row>
    <row r="33" spans="2:5" ht="30.75" customHeight="1" x14ac:dyDescent="0.25">
      <c r="B33" s="118"/>
      <c r="C33" s="47" t="s">
        <v>89</v>
      </c>
      <c r="D33" s="53" t="s">
        <v>9</v>
      </c>
      <c r="E33" s="191">
        <v>1700</v>
      </c>
    </row>
    <row r="34" spans="2:5" ht="20.25" customHeight="1" x14ac:dyDescent="0.25">
      <c r="B34" s="117"/>
      <c r="C34" s="77" t="s">
        <v>85</v>
      </c>
      <c r="D34" s="56"/>
      <c r="E34" s="193"/>
    </row>
    <row r="35" spans="2:5" ht="21.75" customHeight="1" x14ac:dyDescent="0.25">
      <c r="B35" s="83" t="s">
        <v>22</v>
      </c>
      <c r="C35" s="25" t="s">
        <v>23</v>
      </c>
      <c r="D35" s="35" t="s">
        <v>29</v>
      </c>
      <c r="E35" s="73" t="s">
        <v>29</v>
      </c>
    </row>
    <row r="36" spans="2:5" ht="60" customHeight="1" x14ac:dyDescent="0.25">
      <c r="B36" s="115" t="s">
        <v>47</v>
      </c>
      <c r="C36" s="18" t="s">
        <v>40</v>
      </c>
      <c r="D36" s="53" t="s">
        <v>29</v>
      </c>
      <c r="E36" s="75" t="s">
        <v>29</v>
      </c>
    </row>
    <row r="37" spans="2:5" ht="18" customHeight="1" x14ac:dyDescent="0.25">
      <c r="B37" s="202"/>
      <c r="C37" s="49" t="s">
        <v>93</v>
      </c>
      <c r="D37" s="53" t="s">
        <v>9</v>
      </c>
      <c r="E37" s="191">
        <f>484*5</f>
        <v>2420</v>
      </c>
    </row>
    <row r="38" spans="2:5" ht="15" customHeight="1" x14ac:dyDescent="0.25">
      <c r="B38" s="203"/>
      <c r="C38" s="77" t="s">
        <v>94</v>
      </c>
      <c r="D38" s="56"/>
      <c r="E38" s="193"/>
    </row>
    <row r="39" spans="2:5" ht="15" customHeight="1" x14ac:dyDescent="0.25">
      <c r="B39" s="189"/>
      <c r="C39" s="26" t="s">
        <v>46</v>
      </c>
      <c r="D39" s="53" t="s">
        <v>9</v>
      </c>
      <c r="E39" s="191">
        <v>2420</v>
      </c>
    </row>
    <row r="40" spans="2:5" ht="15" customHeight="1" x14ac:dyDescent="0.25">
      <c r="B40" s="201"/>
      <c r="C40" s="77" t="s">
        <v>94</v>
      </c>
      <c r="D40" s="56"/>
      <c r="E40" s="193"/>
    </row>
    <row r="41" spans="2:5" ht="43.5" customHeight="1" x14ac:dyDescent="0.25">
      <c r="B41" s="100" t="s">
        <v>78</v>
      </c>
      <c r="C41" s="101" t="s">
        <v>79</v>
      </c>
      <c r="D41" s="27" t="s">
        <v>29</v>
      </c>
      <c r="E41" s="105" t="s">
        <v>29</v>
      </c>
    </row>
    <row r="42" spans="2:5" ht="24" customHeight="1" x14ac:dyDescent="0.25">
      <c r="B42" s="183"/>
      <c r="C42" s="113" t="s">
        <v>81</v>
      </c>
      <c r="D42" s="178" t="s">
        <v>9</v>
      </c>
      <c r="E42" s="194">
        <f>484*5</f>
        <v>2420</v>
      </c>
    </row>
    <row r="43" spans="2:5" ht="21" customHeight="1" x14ac:dyDescent="0.25">
      <c r="B43" s="184"/>
      <c r="C43" s="77" t="s">
        <v>82</v>
      </c>
      <c r="D43" s="180"/>
      <c r="E43" s="195"/>
    </row>
    <row r="44" spans="2:5" ht="13.8" x14ac:dyDescent="0.25">
      <c r="B44" s="83" t="s">
        <v>12</v>
      </c>
      <c r="C44" s="50" t="s">
        <v>11</v>
      </c>
      <c r="D44" s="51" t="s">
        <v>29</v>
      </c>
      <c r="E44" s="76" t="s">
        <v>29</v>
      </c>
    </row>
    <row r="45" spans="2:5" ht="41.4" x14ac:dyDescent="0.25">
      <c r="B45" s="64" t="s">
        <v>13</v>
      </c>
      <c r="C45" s="19" t="s">
        <v>33</v>
      </c>
      <c r="D45" s="31" t="s">
        <v>29</v>
      </c>
      <c r="E45" s="108"/>
    </row>
    <row r="46" spans="2:5" ht="28.2" thickBot="1" x14ac:dyDescent="0.3">
      <c r="B46" s="119"/>
      <c r="C46" s="68" t="s">
        <v>56</v>
      </c>
      <c r="D46" s="69" t="s">
        <v>30</v>
      </c>
      <c r="E46" s="98">
        <v>0.48</v>
      </c>
    </row>
    <row r="47" spans="2:5" ht="14.4" thickTop="1" x14ac:dyDescent="0.25">
      <c r="B47" s="11"/>
      <c r="C47" s="9"/>
      <c r="D47" s="4"/>
      <c r="E47" s="32"/>
    </row>
    <row r="48" spans="2:5" ht="15" customHeight="1" x14ac:dyDescent="0.25">
      <c r="B48" s="11"/>
      <c r="C48" s="9"/>
      <c r="D48" s="4"/>
      <c r="E48" s="32"/>
    </row>
    <row r="49" spans="2:5" ht="13.8" x14ac:dyDescent="0.25">
      <c r="B49" s="11"/>
      <c r="C49" s="9"/>
      <c r="D49" s="4"/>
      <c r="E49" s="32"/>
    </row>
    <row r="50" spans="2:5" ht="13.8" x14ac:dyDescent="0.25">
      <c r="B50" s="11"/>
      <c r="C50" s="9"/>
      <c r="D50" s="175" t="s">
        <v>59</v>
      </c>
      <c r="E50" s="142"/>
    </row>
    <row r="51" spans="2:5" ht="13.8" x14ac:dyDescent="0.25">
      <c r="B51" s="11"/>
      <c r="C51" s="9"/>
      <c r="D51" s="169" t="s">
        <v>58</v>
      </c>
      <c r="E51" s="142"/>
    </row>
    <row r="52" spans="2:5" ht="13.8" x14ac:dyDescent="0.25">
      <c r="B52" s="11"/>
      <c r="C52" s="9"/>
      <c r="D52" s="4"/>
      <c r="E52" s="32"/>
    </row>
    <row r="53" spans="2:5" ht="13.8" x14ac:dyDescent="0.25">
      <c r="B53" s="11"/>
      <c r="C53" s="9"/>
      <c r="D53" s="4"/>
      <c r="E53" s="32"/>
    </row>
  </sheetData>
  <mergeCells count="29">
    <mergeCell ref="D51:E51"/>
    <mergeCell ref="B22:B23"/>
    <mergeCell ref="B24:B25"/>
    <mergeCell ref="B26:B27"/>
    <mergeCell ref="B39:B40"/>
    <mergeCell ref="D50:E50"/>
    <mergeCell ref="E39:E40"/>
    <mergeCell ref="B42:B43"/>
    <mergeCell ref="D42:D43"/>
    <mergeCell ref="E42:E43"/>
    <mergeCell ref="E33:E34"/>
    <mergeCell ref="B37:B38"/>
    <mergeCell ref="E37:E38"/>
    <mergeCell ref="E26:E27"/>
    <mergeCell ref="E29:E30"/>
    <mergeCell ref="E31:E32"/>
    <mergeCell ref="B1:E1"/>
    <mergeCell ref="B3:B5"/>
    <mergeCell ref="C3:C5"/>
    <mergeCell ref="D3:D5"/>
    <mergeCell ref="E3:E5"/>
    <mergeCell ref="B2:H2"/>
    <mergeCell ref="B18:B20"/>
    <mergeCell ref="E18:E20"/>
    <mergeCell ref="E22:E23"/>
    <mergeCell ref="E24:E25"/>
    <mergeCell ref="E9:E10"/>
    <mergeCell ref="B13:B15"/>
    <mergeCell ref="E13:E15"/>
  </mergeCells>
  <printOptions horizontalCentered="1"/>
  <pageMargins left="0.78740157480314965" right="0.31496062992125984" top="0.6692913385826772" bottom="0.23622047244094491" header="0.31496062992125984" footer="0.27559055118110237"/>
  <pageSetup paperSize="9" scale="65" fitToHeight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inwestorski</vt:lpstr>
      <vt:lpstr>tab el scal</vt:lpstr>
      <vt:lpstr>ofertowy</vt:lpstr>
      <vt:lpstr>Przedmiar</vt:lpstr>
      <vt:lpstr>inwestorski!Tytuły_wydruku</vt:lpstr>
      <vt:lpstr>ofertowy!Tytuły_wydruku</vt:lpstr>
      <vt:lpstr>'tab el scal'!Tytuły_wydruku</vt:lpstr>
    </vt:vector>
  </TitlesOfParts>
  <Company>Lafrentz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Matuszak</dc:creator>
  <cp:lastModifiedBy>Marcin Rychłowski</cp:lastModifiedBy>
  <cp:lastPrinted>2023-08-02T12:23:03Z</cp:lastPrinted>
  <dcterms:created xsi:type="dcterms:W3CDTF">2004-04-09T10:36:01Z</dcterms:created>
  <dcterms:modified xsi:type="dcterms:W3CDTF">2023-08-02T12:38:33Z</dcterms:modified>
</cp:coreProperties>
</file>