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LIENCI\KLIENCI OBSŁUGIWANI\Grodków UM\2024 przetarg\ZapytaniaOfertyAnalizy\Przetarg\Dokumenty przetargowe\Odpowiedzi\"/>
    </mc:Choice>
  </mc:AlternateContent>
  <xr:revisionPtr revIDLastSave="0" documentId="13_ncr:1_{3C4B1EFB-C44B-409C-B708-DA7A80B0D987}" xr6:coauthVersionLast="47" xr6:coauthVersionMax="47" xr10:uidLastSave="{00000000-0000-0000-0000-000000000000}"/>
  <bookViews>
    <workbookView xWindow="-120" yWindow="-120" windowWidth="29040" windowHeight="15720" tabRatio="525" firstSheet="1" activeTab="5" xr2:uid="{00000000-000D-0000-FFFF-FFFF00000000}"/>
  </bookViews>
  <sheets>
    <sheet name="Dane Jednostek" sheetId="9" r:id="rId1"/>
    <sheet name="BUDYNKI, BUDOWLE, WYPOSAŻENIE" sheetId="3" r:id="rId2"/>
    <sheet name="SPRZĘT ELEKTRONICZNY" sheetId="4" r:id="rId3"/>
    <sheet name="Zabezpieczenia" sheetId="7" r:id="rId4"/>
    <sheet name="Pojazdy" sheetId="11" r:id="rId5"/>
    <sheet name="Szkodowość" sheetId="10" r:id="rId6"/>
  </sheets>
  <definedNames>
    <definedName name="_xlnm._FilterDatabase" localSheetId="1" hidden="1">'BUDYNKI, BUDOWLE, WYPOSAŻENIE'!$A$2:$K$254</definedName>
    <definedName name="_xlnm._FilterDatabase" localSheetId="2" hidden="1">'SPRZĘT ELEKTRONICZNY'!$C$745:$E$755</definedName>
    <definedName name="_xlnm.Print_Area" localSheetId="1">'BUDYNKI, BUDOWLE, WYPOSAŻENIE'!$A$1:$L$655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0" l="1"/>
  <c r="M8" i="10"/>
  <c r="K8" i="10"/>
  <c r="I8" i="10"/>
  <c r="E8" i="10"/>
  <c r="M6" i="10"/>
  <c r="I6" i="10"/>
  <c r="H6" i="4"/>
  <c r="H3" i="4"/>
  <c r="E868" i="4"/>
  <c r="C619" i="3"/>
  <c r="C478" i="3"/>
  <c r="C477" i="3"/>
  <c r="C459" i="3"/>
  <c r="C457" i="3"/>
  <c r="C447" i="3"/>
  <c r="C437" i="3"/>
  <c r="C430" i="3"/>
  <c r="C419" i="3"/>
  <c r="C409" i="3"/>
  <c r="C399" i="3"/>
  <c r="C388" i="3"/>
  <c r="C379" i="3"/>
  <c r="C371" i="3"/>
  <c r="C232" i="3" l="1"/>
  <c r="C126" i="3"/>
  <c r="C35" i="3"/>
  <c r="C36" i="3"/>
  <c r="C37" i="3"/>
  <c r="C38" i="3"/>
  <c r="C39" i="3"/>
  <c r="C40" i="3"/>
  <c r="C41" i="3"/>
  <c r="C42" i="3"/>
  <c r="C34" i="3"/>
  <c r="C44" i="3"/>
  <c r="C11" i="3"/>
  <c r="C12" i="3"/>
  <c r="C13" i="3"/>
  <c r="C14" i="3"/>
  <c r="C15" i="3"/>
  <c r="C16" i="3"/>
  <c r="C17" i="3"/>
  <c r="C18" i="3"/>
  <c r="C19" i="3"/>
  <c r="C20" i="3"/>
  <c r="C21" i="3"/>
  <c r="C23" i="3"/>
  <c r="C25" i="3"/>
  <c r="C10" i="3"/>
  <c r="C29" i="3"/>
  <c r="C30" i="3"/>
  <c r="C31" i="3"/>
  <c r="C32" i="3"/>
  <c r="C28" i="3"/>
  <c r="C9" i="3"/>
  <c r="C4" i="3"/>
  <c r="C625" i="3" l="1"/>
  <c r="E843" i="4"/>
  <c r="E43" i="4" l="1"/>
  <c r="A684" i="4"/>
  <c r="A684" i="4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<sst xmlns="http://schemas.openxmlformats.org/spreadsheetml/2006/main" count="5327" uniqueCount="2176">
  <si>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</si>
  <si>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</si>
  <si>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</si>
  <si>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</si>
  <si>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</si>
  <si>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</si>
  <si>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</si>
  <si>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</si>
  <si>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</si>
  <si>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</si>
  <si>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</si>
  <si>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</si>
  <si>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</si>
  <si>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</si>
  <si>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Materiał</t>
  </si>
  <si>
    <t>Przedmiot ubezpieczenia</t>
  </si>
  <si>
    <t>Rok budowy budynku</t>
  </si>
  <si>
    <t>Ścian</t>
  </si>
  <si>
    <t>Stropów</t>
  </si>
  <si>
    <t>Stropodachu</t>
  </si>
  <si>
    <t>Pokrycie dachu</t>
  </si>
  <si>
    <t>Wyposażenie i urządzenia</t>
  </si>
  <si>
    <t>Suma ubezpieczenia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</si>
  <si>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</si>
  <si>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</si>
  <si>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</si>
  <si>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</si>
  <si>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</si>
  <si>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</si>
  <si>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</si>
  <si>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</si>
  <si>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</si>
  <si>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</si>
  <si>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</si>
  <si>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</si>
  <si>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</si>
  <si>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</si>
  <si>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</si>
  <si>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</si>
  <si>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</si>
  <si>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</si>
  <si>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</si>
  <si>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</si>
  <si>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</si>
  <si>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-</t>
  </si>
  <si>
    <t>Centrala telefoniczna</t>
  </si>
  <si>
    <t>Rok zakupu lub produkcji</t>
  </si>
  <si>
    <t>Urząd Miejski w Grodkowie</t>
  </si>
  <si>
    <t>Ośrodek Kultury i Rekreacji w Grodkowie</t>
  </si>
  <si>
    <t>Ośrodek Pomocy Społecznej w Grodkowie</t>
  </si>
  <si>
    <t>Gminny Zarząd Szkół i Przedszkoli w Grodkowie</t>
  </si>
  <si>
    <t>Przedszkole Publiczne nr 2 w Grodkowie</t>
  </si>
  <si>
    <t>Przedszkole Publiczne w Kopicach</t>
  </si>
  <si>
    <t>Przedszkole Publiczne w Wierzbniku</t>
  </si>
  <si>
    <t>Grodkowskie Wodociągi i Kanalizacja Sp. z o. o.</t>
  </si>
  <si>
    <t>Budynek szkoły, Kopice 32</t>
  </si>
  <si>
    <t>cegła</t>
  </si>
  <si>
    <t>drewniana</t>
  </si>
  <si>
    <t>drewniany</t>
  </si>
  <si>
    <t>dachówka</t>
  </si>
  <si>
    <t>1. Urząd Miejski w Grodkowie</t>
  </si>
  <si>
    <t>2. Ośrodek Kultury i Rekreacji w Grodkowie</t>
  </si>
  <si>
    <t>3. Ośrodek Pomocy Społecznej w Grodkowie</t>
  </si>
  <si>
    <t>5. Gminny Zarząd Szkół i Przedszkoli w Grodkowie</t>
  </si>
  <si>
    <t>Komputer</t>
  </si>
  <si>
    <t>Laptop</t>
  </si>
  <si>
    <t>Budynek szkolny z przybudówką, Lipowa 79</t>
  </si>
  <si>
    <t>Budynek szkolny, Lipowa 19</t>
  </si>
  <si>
    <t>drewniana - krokwie</t>
  </si>
  <si>
    <t>blacha</t>
  </si>
  <si>
    <t>papa</t>
  </si>
  <si>
    <t>Kserokopiarka RICOH</t>
  </si>
  <si>
    <t>WO</t>
  </si>
  <si>
    <t>Projektor Acer</t>
  </si>
  <si>
    <t>Publiczna Szkoła Podstawowa im. Gustawa Morcinka w Gnojnej</t>
  </si>
  <si>
    <t>Budynek szkoły, Gnojna 119</t>
  </si>
  <si>
    <t>żelbeton</t>
  </si>
  <si>
    <t>żelbetowy</t>
  </si>
  <si>
    <t>słupy stalowe z okładziną z blachy</t>
  </si>
  <si>
    <t>stalowy</t>
  </si>
  <si>
    <t>altana</t>
  </si>
  <si>
    <t>wiata stalowa, Gnojna 119</t>
  </si>
  <si>
    <t>Projektor Epson</t>
  </si>
  <si>
    <t>System Monitoringu</t>
  </si>
  <si>
    <t>komputer</t>
  </si>
  <si>
    <t>Asus K 52 F-SX 223 LED laptop 2010</t>
  </si>
  <si>
    <t xml:space="preserve">Acer Projektor </t>
  </si>
  <si>
    <t>TOSHIBA SAT C-660-! NG laptop 2011</t>
  </si>
  <si>
    <t>Drukarka HP 1000</t>
  </si>
  <si>
    <t>kocioł</t>
  </si>
  <si>
    <t>Modernizacja 2015</t>
  </si>
  <si>
    <t>Modernizacja 2005</t>
  </si>
  <si>
    <t>Wieża ciśnień, Grodków Działka 35/1 wraz z ogrodzeniem</t>
  </si>
  <si>
    <t>Budynek administracyjno-warsztatowy, Tarnów Grodkowski Działki: 317,318,319.320</t>
  </si>
  <si>
    <t>Ogrodzenie oczyszczalni ścieków teren oczyszczalni-działki jw.</t>
  </si>
  <si>
    <t>Budynek Magazynowy, Adres: jw.</t>
  </si>
  <si>
    <t>Budynek Krat, adres: jw.</t>
  </si>
  <si>
    <t>Stacja Dmuchaw, adres: jw.</t>
  </si>
  <si>
    <t>Budynek Stacji Odwadniania Osadu, adres: jw.</t>
  </si>
  <si>
    <t>Stacja magaz.idawk.PIX - teren oczyszczalni</t>
  </si>
  <si>
    <t>Budynki garażowe, adres j.w</t>
  </si>
  <si>
    <t>Wiata zabudowana -garaż, magazyn - teren oczyszczalni </t>
  </si>
  <si>
    <t>Budynek energetyczny-teren oczyszczalni</t>
  </si>
  <si>
    <t>Ogrodzenie 2 Studni w Wójtowicach dz. 48/1</t>
  </si>
  <si>
    <t>Ogrodzenie przepompowni ścieków, GNOJNA P1</t>
  </si>
  <si>
    <t>Ogrodzenie przepompowni ścieków, GNOJNA P2</t>
  </si>
  <si>
    <t>Ogrodzenie przepompowni ścieków, GNOJNA P6'</t>
  </si>
  <si>
    <t>Ogrodzenie przepompowni ścieków, LUBCZ P6</t>
  </si>
  <si>
    <t>Ogrodzenie przepompowni ścieków GRODKÓW, ul. Żeromskiego</t>
  </si>
  <si>
    <t>Ogrodzenie przepompowni ścieków GRODKÓW, ul. Warszawska</t>
  </si>
  <si>
    <t>Ogrodzenie przepompowni ścieków GRODKÓW, ul. Kwiatowa</t>
  </si>
  <si>
    <t>Ogrodzenie przepompowni ścieków GRODKÓW, ul. Polna</t>
  </si>
  <si>
    <t>Ogrodzenie przepompowni wody w Kobieli</t>
  </si>
  <si>
    <t>Ogrodzenie przepompowni wody w Wierzbnej</t>
  </si>
  <si>
    <t>Ogrodzenie TŁOCZNIA ŚCIEKÓW - PJ - 1 - JESZKOTLE - DZ. NR 10/6</t>
  </si>
  <si>
    <t>Ogrodzenie TŁOCZNIA ŚCIEKÓW - Pli - 1 - LIPOWA - DZ. NR 406/1</t>
  </si>
  <si>
    <t>Ogrodzenie TŁOCZNIA ŚCIEKÓW - PPd - 1 - PRZYLESIE DOLNE - DZ. NR 294/5</t>
  </si>
  <si>
    <t>Ogrodzenie TŁOCZNIA ŚCIEKÓW - PW - 1 WIERZBNIK - DZ. NR 481/1</t>
  </si>
  <si>
    <t>Ogrodzenie TŁOCZNIA ŚCIEKÓW - PW - 1 - WOJSŁAW - DZ. NR 166/1</t>
  </si>
  <si>
    <t>Ogrodzenie TŁOCZNIA ŚCIEKÓW - PK - 1 - KOLNICA - DZ. NR 694/3</t>
  </si>
  <si>
    <t>Ogrodzenie TŁOCZNIA ŚCIEKÓW - PM - 1 - MŁODOSZOWICE - DZ. NR 112/6</t>
  </si>
  <si>
    <t>Ogrodzenie TŁOCZNIA ŚCIEKÓW - PB - 1 - BĄKÓW - DZ. NR 124/3</t>
  </si>
  <si>
    <t>Ogrodzenie TŁOCZNIA ŚCIEKÓW - PS - 1 - STRZEGÓW - DZ. NR 89/3</t>
  </si>
  <si>
    <t>Ogrodzenie TŁOCZNIA ŚCIEKÓW - PJ - 1 - JĘDRZEJÓW - DZ. NR 3/2</t>
  </si>
  <si>
    <t>Ogrodzenie TŁOCZNIA ŚCIEKÓW - Pwój - 1 - WÓJTOWICE - DZ. NR 26/13</t>
  </si>
  <si>
    <t>Ogrodzenie TŁOCZNIA ŚCIEKÓW - P - St - 1 - STAROWICE DOLNE - DZ. NR 391/3</t>
  </si>
  <si>
    <t>Brak danych</t>
  </si>
  <si>
    <t>Modernizacja 2002</t>
  </si>
  <si>
    <t>Modernizacja 2005 budynku -1911</t>
  </si>
  <si>
    <t>Lata 80</t>
  </si>
  <si>
    <t>Lata 81</t>
  </si>
  <si>
    <t>stal, beton</t>
  </si>
  <si>
    <t>papa, dachówka</t>
  </si>
  <si>
    <t>drewno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</si>
  <si>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</si>
  <si>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</si>
  <si>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</si>
  <si>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</si>
  <si>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</si>
  <si>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</si>
  <si>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</si>
  <si>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</si>
  <si>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</si>
  <si>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</si>
  <si>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</si>
  <si>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</si>
  <si>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</si>
  <si>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</si>
  <si>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</si>
  <si>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</si>
  <si>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</si>
  <si>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</si>
  <si>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</si>
  <si>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</si>
  <si>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</si>
  <si>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</si>
  <si>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stal</t>
  </si>
  <si>
    <t>cegła, beton</t>
  </si>
  <si>
    <t>beton</t>
  </si>
  <si>
    <t>Przęsła stalowe  z kątownika wypełnione siatką ogrodzeniową</t>
  </si>
  <si>
    <t>beton, gazobeton</t>
  </si>
  <si>
    <t xml:space="preserve">cegła, beton i gazobeton, </t>
  </si>
  <si>
    <t xml:space="preserve">dwa zbiorniki z tworzywa sztucznego   </t>
  </si>
  <si>
    <t>blacha, płyta ocieplana</t>
  </si>
  <si>
    <t>murowany</t>
  </si>
  <si>
    <t>Urządzenia przepompowni wody Wierzbna: automatyka, pompy</t>
  </si>
  <si>
    <t>Urządzenia przepompowni wody Kobiela: automatyka, pompy</t>
  </si>
  <si>
    <t>Urządzenia Studni Grodków 8C (przepływomierz))</t>
  </si>
  <si>
    <t>Urządzenia Przepompowni ścieków P-1 (automatyka, sterowanie, pompy) GNOJNA</t>
  </si>
  <si>
    <t>Urządzenia Przepompowni sciekówP-2 (automatyka, sterowanie, pompy) GNOJNA</t>
  </si>
  <si>
    <t>Urządzenia Przepompowni ściekówP-6' (automatyka, sterowanie, pompy) GNOJNA</t>
  </si>
  <si>
    <t>Urządzenia Przepompowni ściekówP-6 (automatyka, sterowanie, pompy) - LUBCZ</t>
  </si>
  <si>
    <t>Urządzenia Przepompowni ścieków (automatyka, sterowanie, pompy) -GRODKÓW, ul. Krzywa</t>
  </si>
  <si>
    <t>Urządzenia Przepompowni ścieków (automatyka, sterowanie, pompy) - GRODKÓW, ul. Warszawska</t>
  </si>
  <si>
    <t>Urządzenia Przepompowni ścieków (automatyka, sterowanie, pompy) -GRODKÓW, ul. Żeromskiego</t>
  </si>
  <si>
    <t>Urządzenia Przepompowni ścieków (automatyka, sterowanie, pompy) - GRODKÓW, ul. Kwiatowa</t>
  </si>
  <si>
    <t>Urządzenia Przepompowni ścieków (automatyka, sterowanie, pompy)-GRODKÓW, ul. Polna</t>
  </si>
  <si>
    <t>Wyposażenie warsztatu (tokarka, piła, agregat i inne)</t>
  </si>
  <si>
    <t>System monitoringu i sterowania przepompowniami ścieków</t>
  </si>
  <si>
    <t>Zestaw komputerowy</t>
  </si>
  <si>
    <t>Agregaty prądotwórcze 11 Kw 2 szt po 55 000,00</t>
  </si>
  <si>
    <t xml:space="preserve">Agregat prądotwórczy 5,5 Kw </t>
  </si>
  <si>
    <t>1. Sterownia (3 - komputery, szafa sterownicza, telewizor monitoring-u)</t>
  </si>
  <si>
    <t>2. Laboratorium (serwer monitoring-przetwornik sygnału)</t>
  </si>
  <si>
    <t>6. Osadnik wstępny (2 x szafa sterownicza zgarniaczy, 8 x krańcówka)</t>
  </si>
  <si>
    <t>7. Komora osadu czynnego ob. 5.0 (szafa sterownicza, 3 x sonda tlenu, sonda gęstości, przetwornik pomiarowy, zasuwa z napędem elektrycznym)</t>
  </si>
  <si>
    <t xml:space="preserve">8. Komora osadu czynnego ob. 5.1 (szafa sterownicza, 2 x sonda tlenu, 2 x sonda gęstości, przetwornik pomiarowy, 2 x przepływomierz elektromagnetyczny, 2 x zasuwa regulacyjna, pompka dawkowania reagenta, 2 x sonda ultradźwiękowa poziomu) </t>
  </si>
  <si>
    <t>9. Osadniki radialne (szafa przekaźnikowa, 2 x szafa sterownicza zgarniacza)</t>
  </si>
  <si>
    <t>10. Przepompownia osadów (szafa sterownicza, 2 x przepływomierz elektromagnetyczny, zasuwa z napędem elektrycznym, sonda ultradźwiękowa poziomu)</t>
  </si>
  <si>
    <t>11. Stacja dmuchaw (szafa sterownicza, 3 x falownik, przetwornik przepływomierza ilości ścieków oczyszczonych, sonda pomiarowa ilości ścieków oczyszczonych, sonda ciśnienia)</t>
  </si>
  <si>
    <t>Drukarka OKI</t>
  </si>
  <si>
    <t>Kserokopiarka KYOCERA</t>
  </si>
  <si>
    <t>Lokal, Grodków Rynek 1</t>
  </si>
  <si>
    <t>zestaw komputerowy</t>
  </si>
  <si>
    <t>monitor</t>
  </si>
  <si>
    <t>zestaw nagłaśniajacy</t>
  </si>
  <si>
    <t>Zbiory muzealne</t>
  </si>
  <si>
    <t>Budynek szkoły, Grodków ul. Powstańców Śl. 24</t>
  </si>
  <si>
    <t>przedwojenny</t>
  </si>
  <si>
    <t>Zestaw komputerowy 12 szt</t>
  </si>
  <si>
    <t xml:space="preserve">komputer </t>
  </si>
  <si>
    <t>Pracownia językowa – system komputerowy (komputer, oprogramowanie) stacjonarna 2014</t>
  </si>
  <si>
    <t>Switch TP Link</t>
  </si>
  <si>
    <t xml:space="preserve">Tablety Goclever  12 szt. </t>
  </si>
  <si>
    <t xml:space="preserve">Aparat fotograficzny  2 szt. </t>
  </si>
  <si>
    <t xml:space="preserve">Laptop ASUS R556LD </t>
  </si>
  <si>
    <t xml:space="preserve">Kamera </t>
  </si>
  <si>
    <t>Drukarka laserowa HP Laserjet P1606 Dn</t>
  </si>
  <si>
    <t>HP drukarka atramentowa – Officjet 7000 (maxA3)</t>
  </si>
  <si>
    <t xml:space="preserve">Urządzenie wielofunkcyjne M 1536 </t>
  </si>
  <si>
    <t>Urządzenie wielofunkcyjne Laser jet Pro M 125 2szt.</t>
  </si>
  <si>
    <t>Urządzenie wielofunkcyjne Laser jet Pro M 225</t>
  </si>
  <si>
    <t>Aparaty telefoniczne  2 szt.</t>
  </si>
  <si>
    <t>Urządzenie przeciwpożarowe (czujniki, centrala oddymiania, gaśnice)</t>
  </si>
  <si>
    <t>Tablica interaktywna</t>
  </si>
  <si>
    <t>Pióro interaktywne</t>
  </si>
  <si>
    <t xml:space="preserve">DVD dp 132 </t>
  </si>
  <si>
    <t xml:space="preserve">Dysk zewnętrzny Toshiba 1 TB </t>
  </si>
  <si>
    <t xml:space="preserve">Niszczarka przenośna </t>
  </si>
  <si>
    <t>Zbiory muzealne (prywatna kolekcja eksponatów szkolnych z lat 1945-1960)</t>
  </si>
  <si>
    <t>Drukarka Laser HP Jet P-1606</t>
  </si>
  <si>
    <t>Komputer Dell PRECISION T3500</t>
  </si>
  <si>
    <t>Komputer Dell</t>
  </si>
  <si>
    <t>Budynek kina, Grodków ul. Powstańców Śl. 15</t>
  </si>
  <si>
    <t>Hala sportowa, Grodków ul. Klubowa 9</t>
  </si>
  <si>
    <t>Centrum Rekreacji Więcmierzyce, plac zabaw z wiatą</t>
  </si>
  <si>
    <t>Scena w parku przy Domu Kultury, Grodków ul. Kasztanowa 16</t>
  </si>
  <si>
    <t>ZESTAW KOMPUTEROWY ABC-PC1000009</t>
  </si>
  <si>
    <t>MONITOR SZEROKOGAMUTOWY 24 EIZO COLOR EDGE CX241</t>
  </si>
  <si>
    <t>KOMPUTER ADAX ALFAWHX3260</t>
  </si>
  <si>
    <t>KOMPUTER PC ADAX ALFA W7HC 4150</t>
  </si>
  <si>
    <t>KOMPUTER PC ADAX ALFA W7HG 5300</t>
  </si>
  <si>
    <t>NETBOOK LENOVO T540P 15.6AGi5-421086BW7/W 8.1P</t>
  </si>
  <si>
    <t>APARAT CANON Z OBIEKTYWEM</t>
  </si>
  <si>
    <t>OBIEKTYW SIGMA 24-70/2 IFEXDGHSM</t>
  </si>
  <si>
    <t>TABLET GRAFICZNY WACOM -2SZT</t>
  </si>
  <si>
    <t>OBIEKTYW NIKKOR AF-S28MM F/1.8G</t>
  </si>
  <si>
    <t>OBIEKTYW SAMYANG NIKON AE</t>
  </si>
  <si>
    <t>OBIEKTYW NIKKOR AF-S50MM 1.4FG</t>
  </si>
  <si>
    <t xml:space="preserve">OBIEKTYW SIGMA 24-70/28 </t>
  </si>
  <si>
    <t>DRUKARKA EPSON STYLUS FOTO R3000</t>
  </si>
  <si>
    <t>PROJEKTOR BENQ MH680</t>
  </si>
  <si>
    <t>CYFROWY MIKSER DŹWIĘKU SI COMPACT 32SOUNDCRAFT</t>
  </si>
  <si>
    <t>CYFROWY MIKSER DŹWIĘKU PRESONUS STUDIO LIVE 24.4.2</t>
  </si>
  <si>
    <t xml:space="preserve">ZESTAW WZMACNIAJACY CROWN </t>
  </si>
  <si>
    <t>KOLUMNY ODSŁUCHOWE ALTO SXM112A - 3 SZT</t>
  </si>
  <si>
    <t>ZESTAW INTELIGENTNEGO OŚWIETLENIA ESTRADOWEGO</t>
  </si>
  <si>
    <t>SERWER PLIKÓW</t>
  </si>
  <si>
    <t>MASZYNKA SIZIX</t>
  </si>
  <si>
    <t>2012-2015</t>
  </si>
  <si>
    <t>drukarka</t>
  </si>
  <si>
    <t>drukarka  HP</t>
  </si>
  <si>
    <t>drukarka LJ P1606</t>
  </si>
  <si>
    <t>UPS</t>
  </si>
  <si>
    <t>komputer serwer</t>
  </si>
  <si>
    <t>głośniki -komputer</t>
  </si>
  <si>
    <t>monitor 19,5</t>
  </si>
  <si>
    <t>terminal mobilny</t>
  </si>
  <si>
    <t>kserokopiarka</t>
  </si>
  <si>
    <t>Budynek przedszkola nowy, Grodków ul. Kościuszki 4</t>
  </si>
  <si>
    <t>betonowa</t>
  </si>
  <si>
    <t>laptop</t>
  </si>
  <si>
    <t>Publiczna Szkoła Podstawowa nr 3 im. Józefa Lompy w Grodkowie</t>
  </si>
  <si>
    <t>Budynek szkoły, Grodków ul. Morcinka 2</t>
  </si>
  <si>
    <t xml:space="preserve">Drukarka DCP J140 W </t>
  </si>
  <si>
    <t>Drukarka OKI B411 BRV</t>
  </si>
  <si>
    <t xml:space="preserve">Laptop DELL </t>
  </si>
  <si>
    <t>Laptop ACER ASPIRS E1-571G</t>
  </si>
  <si>
    <t>Laptop LENOVO G710 z opr.</t>
  </si>
  <si>
    <t xml:space="preserve">Tablet KIANO CORE 10.1DUAL 3G </t>
  </si>
  <si>
    <t xml:space="preserve">laptop LENOVO G50 -30 </t>
  </si>
  <si>
    <t>laptop ASUS F555 LJ- X0944T13</t>
  </si>
  <si>
    <t>laptop LENOVO B50-80</t>
  </si>
  <si>
    <t>Urządzenie wielofunkcyjne BROTHER DCP -7065</t>
  </si>
  <si>
    <t>Projektor BENQ MS 500H DLP SVGA 2700</t>
  </si>
  <si>
    <t>Projektor BENQ MS 521 P</t>
  </si>
  <si>
    <t>Projektor BENQ MX 503</t>
  </si>
  <si>
    <t>Projektor NEC VE 281 DLP SVGA</t>
  </si>
  <si>
    <t>Projektor NEC PJ VE 281 SVGA</t>
  </si>
  <si>
    <t xml:space="preserve">Projektor  NEC VE281 </t>
  </si>
  <si>
    <t xml:space="preserve">Projektor NEC VE281 </t>
  </si>
  <si>
    <t>Ekran projekcyjny PROFIELECTRIC</t>
  </si>
  <si>
    <t>Dysk zew. 2,5 Intenso</t>
  </si>
  <si>
    <t xml:space="preserve">Ruter BOART Mikro -Tik </t>
  </si>
  <si>
    <t>Budynek przedszkola, Wierzbnik 65</t>
  </si>
  <si>
    <t>Budynek gospodarczy</t>
  </si>
  <si>
    <t>Boks garażowy</t>
  </si>
  <si>
    <t>murowane</t>
  </si>
  <si>
    <t>Notebook Toshiba</t>
  </si>
  <si>
    <t>Notebook Assus</t>
  </si>
  <si>
    <t>aparat Nikon</t>
  </si>
  <si>
    <t>Publiczna Szkoła Podstawowa  im. Marii Konopnickiej w Kolnicy</t>
  </si>
  <si>
    <t>DEL Inspiron N 5050 15,6/i 3-2350</t>
  </si>
  <si>
    <t>Komputer Windows XP HOME EDITION</t>
  </si>
  <si>
    <t>Laptop lenovo Idea Pad</t>
  </si>
  <si>
    <t>Urządzenie wielofunkcyjne DESKJET</t>
  </si>
  <si>
    <t xml:space="preserve">Urządzenie wielofunkcyjne </t>
  </si>
  <si>
    <t>Telefax KX-FC 268 PD-T</t>
  </si>
  <si>
    <t>Mikrofony bezprzewodowe</t>
  </si>
  <si>
    <t>Nagłośnienie</t>
  </si>
  <si>
    <t>ogrodzenie</t>
  </si>
  <si>
    <t>Zestaw komputerowy DELL 760 TOWER C-2D</t>
  </si>
  <si>
    <t>DELL - 755 x 10 szt x 391,15 zł.</t>
  </si>
  <si>
    <t>Monitor 19 ' LCD 10171 -10 szt. x 201,62 zł.</t>
  </si>
  <si>
    <t>Aparat fotograficzny</t>
  </si>
  <si>
    <t xml:space="preserve">Aparat cyfrowy </t>
  </si>
  <si>
    <t>Aparat SONY DISC S 930B</t>
  </si>
  <si>
    <t>Laptop Lenovo M-55</t>
  </si>
  <si>
    <t>Tablet GOCLEVER 171</t>
  </si>
  <si>
    <t>Toshiba C50-A-14</t>
  </si>
  <si>
    <t>Notebook z oprzyrządow. i oprogramowaniem</t>
  </si>
  <si>
    <t>Kserokpoiarka KYOCERA</t>
  </si>
  <si>
    <t>Drukarka HP Officejet7510</t>
  </si>
  <si>
    <t>Drukarka HP LASER P1102</t>
  </si>
  <si>
    <t>Kamera CVBS-THA 5130</t>
  </si>
  <si>
    <t>Projektor WIWIEW SONIC PJD52234L</t>
  </si>
  <si>
    <t xml:space="preserve">Tablica interaktywna </t>
  </si>
  <si>
    <t>Elsnera 15</t>
  </si>
  <si>
    <t>Królowej Jadwigi 8</t>
  </si>
  <si>
    <t>Ligonia 3</t>
  </si>
  <si>
    <t>Ligonia 7</t>
  </si>
  <si>
    <t>Mickiewicza 2</t>
  </si>
  <si>
    <t>Mickiewicza 3</t>
  </si>
  <si>
    <t>Mickiewicza 7</t>
  </si>
  <si>
    <t>Otmuchowska 4</t>
  </si>
  <si>
    <t>Otmuchowska 9</t>
  </si>
  <si>
    <t>Sienkiewicza 5a</t>
  </si>
  <si>
    <t>Sienkiewicza 7</t>
  </si>
  <si>
    <t>Sienkiewicza 26</t>
  </si>
  <si>
    <t>Wrocławska 5</t>
  </si>
  <si>
    <t>Wrocławska 9</t>
  </si>
  <si>
    <t>Wyspiańskiego 6</t>
  </si>
  <si>
    <t>Gnojna 88</t>
  </si>
  <si>
    <t>Kolnica 84</t>
  </si>
  <si>
    <t>Kopice 60</t>
  </si>
  <si>
    <t>Mikołajowa 15</t>
  </si>
  <si>
    <t>Kolnica 3</t>
  </si>
  <si>
    <t>Kopice 120</t>
  </si>
  <si>
    <t>Kopice 127a</t>
  </si>
  <si>
    <t>Jaszów 64</t>
  </si>
  <si>
    <t>Gola Grodkowska 23</t>
  </si>
  <si>
    <t>Głębocko 15</t>
  </si>
  <si>
    <t>Głębocko 33</t>
  </si>
  <si>
    <t>Rogów 16</t>
  </si>
  <si>
    <t>odtworzeniowa</t>
  </si>
  <si>
    <t>księgowa brutto</t>
  </si>
  <si>
    <t xml:space="preserve">księgowa brutto </t>
  </si>
  <si>
    <t>Przed 1945</t>
  </si>
  <si>
    <t>Przed 1939</t>
  </si>
  <si>
    <t xml:space="preserve">Cegła, dachówka ceramiczna </t>
  </si>
  <si>
    <t>Cegła – drewno / dachówka</t>
  </si>
  <si>
    <t>Cegła –  drewno / blacha</t>
  </si>
  <si>
    <t>Cegła –  beton / papa</t>
  </si>
  <si>
    <t>Cegła – drewno / dachówko - papa</t>
  </si>
  <si>
    <t>Cegła-drewno/dachówka</t>
  </si>
  <si>
    <t>Cegła –  drewno / papa</t>
  </si>
  <si>
    <t>Beton - beton / blacha</t>
  </si>
  <si>
    <t>Budynki komunalne (100% udziału Gminy Grodków):</t>
  </si>
  <si>
    <t>Krakowska 1-1a</t>
  </si>
  <si>
    <t>Mickiewicza 9</t>
  </si>
  <si>
    <t>Warszawska 6</t>
  </si>
  <si>
    <t>Warszawska 8</t>
  </si>
  <si>
    <t>Jędrzejów 28</t>
  </si>
  <si>
    <t>Kolnica 88</t>
  </si>
  <si>
    <t>Kopice 45</t>
  </si>
  <si>
    <t>Kopice 70</t>
  </si>
  <si>
    <t>Gałązczyce 13b</t>
  </si>
  <si>
    <t>Gałązczyce 47</t>
  </si>
  <si>
    <t>Strzegów 60</t>
  </si>
  <si>
    <t>Wójtowice 3ab</t>
  </si>
  <si>
    <t>Wierzbna 12</t>
  </si>
  <si>
    <t>Starowice Dolne 69a</t>
  </si>
  <si>
    <t>Żarów 10</t>
  </si>
  <si>
    <t>Młodoszowice 1</t>
  </si>
  <si>
    <t>Wykaz powierzchni Gminy Grodków w budynkach Wspólnot Mieszkaniowych:</t>
  </si>
  <si>
    <t xml:space="preserve">Udział gminy w budynku </t>
  </si>
  <si>
    <t>Cegła-drewno, pokrycie-dachówka</t>
  </si>
  <si>
    <t>Cegła ceramiczne, pokrycie-dachówka</t>
  </si>
  <si>
    <t>Cegła</t>
  </si>
  <si>
    <t xml:space="preserve">Cegła </t>
  </si>
  <si>
    <t>Brama Ziębicka ul. Warszawska Grodków (Zabytkowy fragment fortyfikacji miasta)</t>
  </si>
  <si>
    <t>Baszta Więzienna ul. Wrocławska Grodków (Zabytkowy fragment fortyfikacji miasta)</t>
  </si>
  <si>
    <t>Koniec XIII wieku</t>
  </si>
  <si>
    <t xml:space="preserve">XIV wiek </t>
  </si>
  <si>
    <t>Wiata przystankowa, Gola Grodkowska</t>
  </si>
  <si>
    <t>Wiata stadionowa, Jaszów</t>
  </si>
  <si>
    <t>Wiata przystankowa, Jeszkotle</t>
  </si>
  <si>
    <t>Wiata przystankowa, Jedrzejów</t>
  </si>
  <si>
    <t>WIATA stadionowa, Kolnica</t>
  </si>
  <si>
    <t>Wiata przystankowa, Kolnica</t>
  </si>
  <si>
    <t>Wiata stadionowa, Kopice</t>
  </si>
  <si>
    <t>Wiata przystankowa, Kopice</t>
  </si>
  <si>
    <t>Wiata przystankowa B-1, Mikołajowa</t>
  </si>
  <si>
    <t>Wiata przystankowa, Nowa Wieś Mała</t>
  </si>
  <si>
    <t>Wiata przystankowa, Osiek Grodkowski</t>
  </si>
  <si>
    <t>Wiata przystankowa, Polana</t>
  </si>
  <si>
    <t>Wiata przystankowa, Rogów</t>
  </si>
  <si>
    <t>Wiata przystankowa, Tarnów Grodkowski</t>
  </si>
  <si>
    <t>Pojazdy wolnobieżne nieposiadające tablic rejestracyjnych - sołectwa</t>
  </si>
  <si>
    <t>Wiata przystankowa, Lipowa</t>
  </si>
  <si>
    <t>Urząd Miejski -budynek biurowy, Grodków, ul. Warszawska 29</t>
  </si>
  <si>
    <t>Urząd Miejski -budynek gospodarczy, Grodków, ul. Warszawska 29</t>
  </si>
  <si>
    <t>Zestaw komputerowy: Komputer stacjonarny PC DELL Inspiron 3847; monitor DELL E2213 (50 szt.)</t>
  </si>
  <si>
    <t>Serwer DELL T420</t>
  </si>
  <si>
    <t>Serwer HP ProLiant ML110 G7 typ III</t>
  </si>
  <si>
    <t>Skaner Plustek SmartOffice PL 1530 (10 szt.)</t>
  </si>
  <si>
    <t>Notebook DELL Inspiron 3542</t>
  </si>
  <si>
    <t>Kamera leśna minox</t>
  </si>
  <si>
    <t>Aparat fotograficzny dsc-h300 sony</t>
  </si>
  <si>
    <t>Notebook toshiba satelite</t>
  </si>
  <si>
    <t xml:space="preserve">Monitoring-zestaw komputerowy-intelcore quad cpu q8400 2,66 ghz, monitor lg-2 szt. serwer 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</si>
  <si>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</si>
  <si>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</si>
  <si>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</si>
  <si>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</si>
  <si>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</si>
  <si>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</si>
  <si>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</si>
  <si>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</si>
  <si>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</si>
  <si>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</si>
  <si>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</si>
  <si>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</si>
  <si>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</si>
  <si>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</si>
  <si>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</si>
  <si>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</si>
  <si>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</si>
  <si>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</si>
  <si>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</si>
  <si>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</si>
  <si>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</si>
  <si>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</si>
  <si>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</si>
  <si>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</si>
  <si>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</si>
  <si>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</si>
  <si>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</si>
  <si>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</si>
  <si>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</si>
  <si>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</si>
  <si>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</si>
  <si>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</si>
  <si>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</si>
  <si>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</si>
  <si>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</si>
  <si>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</si>
  <si>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</si>
  <si>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</si>
  <si>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</si>
  <si>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</si>
  <si>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</si>
  <si>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</si>
  <si>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</si>
  <si>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</si>
  <si>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</si>
  <si>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</si>
  <si>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</si>
  <si>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</si>
  <si>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</si>
  <si>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</si>
  <si>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</si>
  <si>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</si>
  <si>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</si>
  <si>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</si>
  <si>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</si>
  <si>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</si>
  <si>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</si>
  <si>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</si>
  <si>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</si>
  <si>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</si>
  <si>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</si>
  <si>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</si>
  <si>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</si>
  <si>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</si>
  <si>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</si>
  <si>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</si>
  <si>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</si>
  <si>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</si>
  <si>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</si>
  <si>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</si>
  <si>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</si>
  <si>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</si>
  <si>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</si>
  <si>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</si>
  <si>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</si>
  <si>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</si>
  <si>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</si>
  <si>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Namioty okolicznościowe - sołectwa</t>
  </si>
  <si>
    <t>Telefon Panasonic</t>
  </si>
  <si>
    <t>plac zabaw</t>
  </si>
  <si>
    <t>Altana ogrodowa, Bogdanów</t>
  </si>
  <si>
    <t>Plac zabaw, Gałązczyce</t>
  </si>
  <si>
    <t>Plac zabaw, Gierów</t>
  </si>
  <si>
    <t>Piec kominowy SALSBURG, Gnojna</t>
  </si>
  <si>
    <t>Plac zabaw, Gnojna</t>
  </si>
  <si>
    <t>Wyposażenie sołectwo Jedrzejów</t>
  </si>
  <si>
    <t>Agregat prądotwórczy HONDA, Kolnica</t>
  </si>
  <si>
    <t>Wyposażenie sołectwo Lipowa</t>
  </si>
  <si>
    <t>Daszek - MARKIZA PALLADIO, Lubcz</t>
  </si>
  <si>
    <t>Kocioł CO, Młodoszowice</t>
  </si>
  <si>
    <t>Powierzchnia użytkowa w m2</t>
  </si>
  <si>
    <t>Plac zabaw, Starowice Dolne</t>
  </si>
  <si>
    <t>Kocioł Buderus, Starowice Dolne</t>
  </si>
  <si>
    <t>134.</t>
  </si>
  <si>
    <t>135.</t>
  </si>
  <si>
    <t>136.</t>
  </si>
  <si>
    <t>137.</t>
  </si>
  <si>
    <t>138.</t>
  </si>
  <si>
    <t>139.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</si>
  <si>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</si>
  <si>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</si>
  <si>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</si>
  <si>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</si>
  <si>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</si>
  <si>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</si>
  <si>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</si>
  <si>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</si>
  <si>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</si>
  <si>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</si>
  <si>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</si>
  <si>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</si>
  <si>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</si>
  <si>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</si>
  <si>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</si>
  <si>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</si>
  <si>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</si>
  <si>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</si>
  <si>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</si>
  <si>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</si>
  <si>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Budynek gospodarczy basenu, Grodków ul. Sportowa</t>
  </si>
  <si>
    <t>Siłownia zewnętrzna, Grodków, ul. Krakowska, nr dz. 462/1</t>
  </si>
  <si>
    <t>Siłownia zewnętrzna, Nowa Wieś Mała, nr dz. 72/4</t>
  </si>
  <si>
    <t>Siłownia zewnętrzna, Bąków, nr dz. 113</t>
  </si>
  <si>
    <t>Siłownia zewnętrzna, Kolnica, nr dz. 82</t>
  </si>
  <si>
    <t>Siłownia zewnętrzna, Lubcz, nr dz. 273</t>
  </si>
  <si>
    <t>Siłownia zewnętrzna, Gałązczyce, nr dz. 385</t>
  </si>
  <si>
    <t>Siłownia zewnętrzna, Przylesie Dolne, nr dz. 99</t>
  </si>
  <si>
    <t>Plac manewrowy dla rowerów, Grodków, ul. Krakowska, działka nr 462/1</t>
  </si>
  <si>
    <t>Plac zabaw, Grodków ul. Krakowska, nr dz. 462/1</t>
  </si>
  <si>
    <t>Plac zabaw, Grodków ul. Ogrodowa, nr dz. 57/3</t>
  </si>
  <si>
    <t>boisko wielofunkcyjne</t>
  </si>
  <si>
    <t>murowany-bloczki silikatowe</t>
  </si>
  <si>
    <t>płyta żelbetowa</t>
  </si>
  <si>
    <t>161.</t>
  </si>
  <si>
    <t>162.</t>
  </si>
  <si>
    <t>163.</t>
  </si>
  <si>
    <t>165.</t>
  </si>
  <si>
    <t>166.</t>
  </si>
  <si>
    <t>167.</t>
  </si>
  <si>
    <t>168.</t>
  </si>
  <si>
    <t>169.</t>
  </si>
  <si>
    <t>170.</t>
  </si>
  <si>
    <t>Budynek gminny, Gola Grodkowska 26, 49-200 Grodków</t>
  </si>
  <si>
    <t>Budynek gminny, Gałązczyce 62, 49-200 Grodków</t>
  </si>
  <si>
    <t>Świetlica wiejska, Rogów 16, 49-200 Grodków</t>
  </si>
  <si>
    <t xml:space="preserve">Remiza strażacka, Młodoszowice, 49-200 Grodków </t>
  </si>
  <si>
    <t>Remiza strażacka, Bąków 56 A, 49-200 Grodków</t>
  </si>
  <si>
    <t>Remiza strażacka, Gnojna, 49-200 Grodków</t>
  </si>
  <si>
    <t>Remiza strażacka, Jędrzejów, 49-200 Grodków</t>
  </si>
  <si>
    <t>Remiza strażacka, Kolnica 85, 49-200 Grodków</t>
  </si>
  <si>
    <t>Remiza strażacka, Tarnów Grodkowski 90 B, 49-200 Grodków</t>
  </si>
  <si>
    <t>Budynek mieszkalno-gospodarczy, Wierzbna 15 A, 49-200 Grodków</t>
  </si>
  <si>
    <t>Przed 1980</t>
  </si>
  <si>
    <t>Przed 1945 modernizacja w latach 1980</t>
  </si>
  <si>
    <t>Budynek mieszkalno-gospodarczy, Lipowa 22A, 49-200 Grodków</t>
  </si>
  <si>
    <t>Budynek szkoły Gałązczyce 78, działka nr 44/1</t>
  </si>
  <si>
    <t>Sprzęt elektroniczny zakupiony przed 2012 r.</t>
  </si>
  <si>
    <t>Budynek gminny, Kolnica 17, 49-200 Grodków</t>
  </si>
  <si>
    <t>Budynek gminny, Lipowa 63, 49-200 Grodków</t>
  </si>
  <si>
    <t>Budynek gminny, Osiek Grodkowski 15, 49-200 Grodków</t>
  </si>
  <si>
    <t>Budynek gminny, Starowice Dolne 15, 49-200 Grodków</t>
  </si>
  <si>
    <t>Budynek gminny, Tarnów Grodkowski 96, 49-200 Grodków</t>
  </si>
  <si>
    <t>Budynek gminny, Wierzbnik 69, 49-200 Grodków</t>
  </si>
  <si>
    <t>Budynek gminny, Więcmierzyce 69, 49-200 Grodków</t>
  </si>
  <si>
    <t>Budynek gminny, Żarów 19, 49-200 Grodków</t>
  </si>
  <si>
    <t>223.</t>
  </si>
  <si>
    <t>224.</t>
  </si>
  <si>
    <t>225.</t>
  </si>
  <si>
    <t>226.</t>
  </si>
  <si>
    <t>227.</t>
  </si>
  <si>
    <t>228.</t>
  </si>
  <si>
    <t>230.</t>
  </si>
  <si>
    <t>231.</t>
  </si>
  <si>
    <t>232.</t>
  </si>
  <si>
    <t>233.</t>
  </si>
  <si>
    <t>234.</t>
  </si>
  <si>
    <t>235.</t>
  </si>
  <si>
    <t>236.</t>
  </si>
  <si>
    <t>Rodzaj wartości</t>
  </si>
  <si>
    <t>blacha, typ Lindap Pannan</t>
  </si>
  <si>
    <t>cegła, ściany nowe pustak MAX i cegła dziurawka</t>
  </si>
  <si>
    <t>Kleina na belkach stalowych oraz drewniane ze ślepym pułapem</t>
  </si>
  <si>
    <t>Kompleks Sportowy "Moje Boisko Orlik 2012"</t>
  </si>
  <si>
    <t>1930/1985</t>
  </si>
  <si>
    <t>Kosiarka do trawy Briggs&amp;Stratton</t>
  </si>
  <si>
    <t>Podkaszarka do trawy Honda BC301T</t>
  </si>
  <si>
    <t xml:space="preserve">Przedszkolny oddział zamiejscowy, Bąków 36 </t>
  </si>
  <si>
    <t>eternit</t>
  </si>
  <si>
    <t>komputer Adax</t>
  </si>
  <si>
    <t>Firewall FortiGate-60E</t>
  </si>
  <si>
    <t>serwer</t>
  </si>
  <si>
    <t>dyktafon</t>
  </si>
  <si>
    <t>Serwer DELL POWER EDGE T130</t>
  </si>
  <si>
    <t>Urządzenie wielofunkcyjne HP M225dw</t>
  </si>
  <si>
    <t>Drukarka  HP451DW</t>
  </si>
  <si>
    <t>Podręczniki dla uczniów z dotacji rządowej</t>
  </si>
  <si>
    <t>Laptop LENOVO B50-80</t>
  </si>
  <si>
    <t>Budynek szkoły, Kolnica 105</t>
  </si>
  <si>
    <t>cegła, żelbeton</t>
  </si>
  <si>
    <t>budynek gospodarczy Kolnica 105</t>
  </si>
  <si>
    <t>Monitor SAMSUNG</t>
  </si>
  <si>
    <t>notebook Leonovo</t>
  </si>
  <si>
    <t>237.</t>
  </si>
  <si>
    <t>238.</t>
  </si>
  <si>
    <t>Rodzaj poj.mech.</t>
  </si>
  <si>
    <t>Marka i typ</t>
  </si>
  <si>
    <t>Nr inwentarzowy</t>
  </si>
  <si>
    <t>Grupa KŚT</t>
  </si>
  <si>
    <t>Traktorek</t>
  </si>
  <si>
    <t>Z/K 155-107HRB</t>
  </si>
  <si>
    <t>Traktorek ogrodowy</t>
  </si>
  <si>
    <t>Sołectwa Gminy Grodków</t>
  </si>
  <si>
    <t>Lokalizacja</t>
  </si>
  <si>
    <t>Traktorek ogrodowy MTB</t>
  </si>
  <si>
    <t>7-74-746/5</t>
  </si>
  <si>
    <t>Bąków</t>
  </si>
  <si>
    <t>Traktorek MTD OPTIMA</t>
  </si>
  <si>
    <t>7-74-746/13</t>
  </si>
  <si>
    <t>Bogdanów</t>
  </si>
  <si>
    <t xml:space="preserve">Traktorek MTD GUTBROD </t>
  </si>
  <si>
    <t>7-74-746/7</t>
  </si>
  <si>
    <t>Gałązczyce</t>
  </si>
  <si>
    <t>Traktorek SIMPLICITY ELT</t>
  </si>
  <si>
    <t>7-74-741/6</t>
  </si>
  <si>
    <t>Gola Grodkowska</t>
  </si>
  <si>
    <t>Kosiarka samojezdna ESTATE</t>
  </si>
  <si>
    <t>8-80-808/59</t>
  </si>
  <si>
    <t>Jędrzejów</t>
  </si>
  <si>
    <t>Traktorek MTD GOLD</t>
  </si>
  <si>
    <t>7-74-746/8</t>
  </si>
  <si>
    <t>Kopice</t>
  </si>
  <si>
    <t>Traktorek - kosiarka MTD</t>
  </si>
  <si>
    <t>7-74-746/6</t>
  </si>
  <si>
    <t>Młodoszowice</t>
  </si>
  <si>
    <t>7-79-790/1</t>
  </si>
  <si>
    <t>Traktorek SMART</t>
  </si>
  <si>
    <t>7-74-746/11</t>
  </si>
  <si>
    <t>Polana</t>
  </si>
  <si>
    <t>7-74-746/3</t>
  </si>
  <si>
    <t>Przylesie Dolne</t>
  </si>
  <si>
    <t>Kosiarka samojezdna</t>
  </si>
  <si>
    <t>7-74-746/4</t>
  </si>
  <si>
    <t>7-74-746/12</t>
  </si>
  <si>
    <t>Tarnów Grodkowski</t>
  </si>
  <si>
    <t>Publiczna Szkoła Podstawowa Nr 1 im. Mikołaja Kopernika w Grodkowie</t>
  </si>
  <si>
    <t>Budynek szkolny I, Grodków ul. Mickiewicza 10 (po gimnazjum)</t>
  </si>
  <si>
    <t>Publiczna Szkoła Podstawowa im. Bronisława Malinowskiego w Jędrzejowie</t>
  </si>
  <si>
    <t>Publiczna Szkoła Podstawowa w Lipowej</t>
  </si>
  <si>
    <t>7. Publiczna Szkoła Podstawowa Nr 1 im. Mikołaja Kopernika w Grodkowie</t>
  </si>
  <si>
    <t>6. Publiczna Szkoła Podstawowa im. Bronisława Malinowskiego w Jędrzejowie</t>
  </si>
  <si>
    <t>Żłobek Publiczny w Grodkowie</t>
  </si>
  <si>
    <t>8. Publiczna Szkoła Podstawowa nr 3 im. Józefa Lompy w Grodkowie</t>
  </si>
  <si>
    <t>9. Publiczna Szkoła Podstawowa w Lipowej</t>
  </si>
  <si>
    <t>10. Publiczna Szkoła Podstawowa  im. Marii Konopnickiej w Kolnicy</t>
  </si>
  <si>
    <t>12. Publiczna Szkoła Podstawowa im. Gustawa Morcinka w Gnojnej</t>
  </si>
  <si>
    <t>13. Przedszkole Publiczne nr 2 w Grodkowie</t>
  </si>
  <si>
    <t>14. Przedszkole Publiczne w Kopicach</t>
  </si>
  <si>
    <t>15. Przedszkole Publiczne w Wierzbniku</t>
  </si>
  <si>
    <t>16. Żłobek Publiczny w Grodkowie</t>
  </si>
  <si>
    <t>Laptop LENOVO</t>
  </si>
  <si>
    <t>telefon komórkowy ALCATEL onetouch</t>
  </si>
  <si>
    <t>Lokal, Grodków ul. Szpitalna 13 (I piętro)</t>
  </si>
  <si>
    <t>oddział dziecięcy: - 1975, oddział wewnętrzny: - nieznany</t>
  </si>
  <si>
    <t>drewniane i betonowe</t>
  </si>
  <si>
    <t>z cegły na zaprawie cementowo - wapiennej</t>
  </si>
  <si>
    <t>Powierzchnia gminna</t>
  </si>
  <si>
    <t>Plac zabaw Tarnów Grodkowski</t>
  </si>
  <si>
    <t>Plac zabaw Żelazna</t>
  </si>
  <si>
    <t>Brama garażowa, ul. Warszawska 40</t>
  </si>
  <si>
    <t>239.</t>
  </si>
  <si>
    <t>240.</t>
  </si>
  <si>
    <t>241.</t>
  </si>
  <si>
    <t>242.</t>
  </si>
  <si>
    <t>243.</t>
  </si>
  <si>
    <t>244.</t>
  </si>
  <si>
    <t>246.</t>
  </si>
  <si>
    <t>247.</t>
  </si>
  <si>
    <t>248.</t>
  </si>
  <si>
    <t>Mini kamera cel-tel</t>
  </si>
  <si>
    <t>Kserokopiarka Kyocera TASKalfa 3050ci</t>
  </si>
  <si>
    <t>Server DELL 29050 2x Xeon 5130/16/2x146 Raid 5i</t>
  </si>
  <si>
    <t>BCS-NVR 16015ME 16-kanałowy rejestrator IP</t>
  </si>
  <si>
    <t>BCS-P214RWSA kamera kopułkowa 4Mpx, 2.8mm IR SMART-3 szt.</t>
  </si>
  <si>
    <t>BCS-P212RWSA kamera kopułkowa 2Mpx, 2.8mm IR SMART-5 szt.</t>
  </si>
  <si>
    <t>BCS-P414RWSA kamera tubowa 4Mpx, 3.6mm WDR SMART-4 szt.</t>
  </si>
  <si>
    <t>Dysk twardy 6TB WD WD60PURX</t>
  </si>
  <si>
    <t>CyberPower UPS UT1050E-FR</t>
  </si>
  <si>
    <t>WS-C3550-24PWR-SMI Switch Cisco Catalyst 24 10/100 PoE+ 2 GBIC Standard Multilayer Image</t>
  </si>
  <si>
    <t>Jednostka komputerowa Dell 7 Pro- 2 szt.</t>
  </si>
  <si>
    <t>Projektor Hitachi CP-EX301N</t>
  </si>
  <si>
    <t>Namiot turecki</t>
  </si>
  <si>
    <t>APARAT NIKON D800 BODY + KARTA PAMIĘCI CFI SD</t>
  </si>
  <si>
    <t>LAMPA LED YOUNGNUO YN-600II</t>
  </si>
  <si>
    <t>INSTRUMENT KLAWISZOWY YAMAHA PSR S770</t>
  </si>
  <si>
    <t>dysk przenośny</t>
  </si>
  <si>
    <t>monitor telewizyjny</t>
  </si>
  <si>
    <t>Lokal w budynku szkoły, Grodków ul. Powstańców Śl. 24</t>
  </si>
  <si>
    <t>Monitor LG 23''</t>
  </si>
  <si>
    <t>Komputer FC i5-7400/8GB/1TB/DVD</t>
  </si>
  <si>
    <t>Serwer wirtualny SPK WS ACTINA</t>
  </si>
  <si>
    <t xml:space="preserve">Zestaw komputerowy DeLL 780 DESKTOP - 10 szt.X 509,00 zł </t>
  </si>
  <si>
    <t>Router ASUS</t>
  </si>
  <si>
    <t>komputery poleasingowe - 26 szt.</t>
  </si>
  <si>
    <t>Urz.wielof. BROTHER DCP-T500-W</t>
  </si>
  <si>
    <t>Urz.wielof. BROTHER DCP-J105</t>
  </si>
  <si>
    <t>Laptop ACER-ES1  533-C55P</t>
  </si>
  <si>
    <t>Drukarka BROTHER  DCP -J100</t>
  </si>
  <si>
    <t>Konsola XBOX 360500 GB</t>
  </si>
  <si>
    <t>Monitor płaski 21"</t>
  </si>
  <si>
    <t>Zestaw muzyczny LG HI-FI ON 7560 - 1</t>
  </si>
  <si>
    <t>urządzenie wielofunkcyjne CANON 411 DW</t>
  </si>
  <si>
    <t>1950, 2017 remont generalny</t>
  </si>
  <si>
    <t xml:space="preserve">urządzenie wielofunkcyjne RICOH SP 3610SF </t>
  </si>
  <si>
    <t>APARATURA POMIAROWO - STEROWNICZA:</t>
  </si>
  <si>
    <t>17. Grodkowskie Wodociągi i Kanalizacja Sp. z o. o.</t>
  </si>
  <si>
    <t>urządzenie wielofunkcyjne</t>
  </si>
  <si>
    <t>aparat telefoniczny Panasonic</t>
  </si>
  <si>
    <t xml:space="preserve">Zamiatarka spalinowa </t>
  </si>
  <si>
    <t xml:space="preserve">FAWORYT GZ80BS BS750EX </t>
  </si>
  <si>
    <t xml:space="preserve">Odśnieżarka spalinowa </t>
  </si>
  <si>
    <t xml:space="preserve">FAWORYT N6560 LONCIN </t>
  </si>
  <si>
    <t>Pojazdy wolnobieżne nieposiadające tablic rejestracyjnych</t>
  </si>
  <si>
    <t>2 projektory</t>
  </si>
  <si>
    <t xml:space="preserve">2 tablice interaktywne </t>
  </si>
  <si>
    <t>Ekran kinowy</t>
  </si>
  <si>
    <t>System nagłośnienia kinowego</t>
  </si>
  <si>
    <t>KB</t>
  </si>
  <si>
    <t xml:space="preserve">Kort tenisowy ul. Wiejska, Grodków, nr działki 154/8 </t>
  </si>
  <si>
    <t>Boisko sportowe trawiaste treningowe  ul. Sportowa, Grodków, nr działki 443</t>
  </si>
  <si>
    <t xml:space="preserve">Drukarka fiskalna POSNET TEMO HS2.01 1 szt </t>
  </si>
  <si>
    <t xml:space="preserve">Klimatyzator 1 szt </t>
  </si>
  <si>
    <t>Sala gimnastyczna</t>
  </si>
  <si>
    <t>płyta warstwowa, gazobeton</t>
  </si>
  <si>
    <t>Komputer  PROT 0403130943 z oprogram.</t>
  </si>
  <si>
    <t>Budynek żłobka, ul. Kościuszki 4, 49-200 Grodków (nowa część budynku PP2)</t>
  </si>
  <si>
    <t>Budynek żłobka, ul. Kościuszki 4, 49-200 Grodków (stara część budynku PP2)</t>
  </si>
  <si>
    <t>1991, remont 2018r.</t>
  </si>
  <si>
    <t xml:space="preserve">drewniana </t>
  </si>
  <si>
    <t xml:space="preserve">drewniane </t>
  </si>
  <si>
    <t>Nikon - aparat fotograficzny</t>
  </si>
  <si>
    <t>Canon FAX L170</t>
  </si>
  <si>
    <t>Drukarka KONILA MINILTA Bizhub 4000P</t>
  </si>
  <si>
    <t>DRAY TREK-VIGOR 2120N PLUS /straż miejska/</t>
  </si>
  <si>
    <t>Dysk twarty 6TB WD WD60PURX</t>
  </si>
  <si>
    <t>BCS-P2114RWSA kamera kopułowa 4 Mpx. 2,8mm IR SMART</t>
  </si>
  <si>
    <t>BCS-P414RW-G kamera tubowa 4 Mpx 3,6mm WDR IR-4 szt.</t>
  </si>
  <si>
    <t>S54-B Switch 5-portowy</t>
  </si>
  <si>
    <t>NANOBEAM AC 16dBi 5GHz (NBE-5AC-16)</t>
  </si>
  <si>
    <t>Komputer Dell Vostro 3268 SFF [N502VD3268EMEA01]</t>
  </si>
  <si>
    <t>Projektor Hitachi CP-CX251N + ekram elektryczny 4:3 100' 203x152cm z pilotem FS-100</t>
  </si>
  <si>
    <t>Aparat fotograficzny SONY DSC-RX 10+futerał+karta pamięci SDHC 32GB Extreme Sandisk /promocja/</t>
  </si>
  <si>
    <t>Aparat fotograficzny SONY DSC-HX 60+futerał+ karta pamięci SDHC 16 GB</t>
  </si>
  <si>
    <t>Monitor 21,5 "223V5LSB2</t>
  </si>
  <si>
    <t>Dysk Expansion 1TB Seagate</t>
  </si>
  <si>
    <t>Drukarka HP Laser Jet Pro MU26fan</t>
  </si>
  <si>
    <t>Komputer Dell Vostro</t>
  </si>
  <si>
    <t>Budynek stacji uzdatniania wody - basen, Grodków, ul. Sportowa</t>
  </si>
  <si>
    <t xml:space="preserve">Ośrodek przywodny Basen (niecki), Grodków, ul. Sportowa </t>
  </si>
  <si>
    <t>Ogrodzenie basenu, Grodków, ul. Sportowa</t>
  </si>
  <si>
    <t>BRAMKA ALUMINIOWA - 2 SZT (stadion)</t>
  </si>
  <si>
    <t>KOSIARKA SPALINOWA MAKITA (stadion)</t>
  </si>
  <si>
    <t>WERTYKULATOR SPALINOWY (stadion)</t>
  </si>
  <si>
    <t>SKRZYNIA TRANSPORTOWA - 6 SZT</t>
  </si>
  <si>
    <t>NAMIOT IMPREZOWY PARTYTENT 06X12M, PVC - 3 SZT</t>
  </si>
  <si>
    <t>Kserokopiarka Kyocera TA3050ci</t>
  </si>
  <si>
    <t>Aparat Panasonic DMC-TZ70K</t>
  </si>
  <si>
    <t xml:space="preserve">komputer ADAX  </t>
  </si>
  <si>
    <t xml:space="preserve">Switch  </t>
  </si>
  <si>
    <t xml:space="preserve">komputer ADAX </t>
  </si>
  <si>
    <t xml:space="preserve">monitor LG  </t>
  </si>
  <si>
    <t>centrala telefoniczna</t>
  </si>
  <si>
    <t>tablice interaktywne - 2 szt.</t>
  </si>
  <si>
    <t>laptop - 5 szt.</t>
  </si>
  <si>
    <t>wizualizer</t>
  </si>
  <si>
    <t>aparat fotograficzny</t>
  </si>
  <si>
    <t xml:space="preserve">Benq projektor MS500  8 szt. </t>
  </si>
  <si>
    <t>Laptop Dell Vostro B546</t>
  </si>
  <si>
    <t>Telefon komórkowy Samsung J3</t>
  </si>
  <si>
    <t>Telefon komórkowy Samsung A5</t>
  </si>
  <si>
    <t xml:space="preserve">Komputer ADAX ALFA  WXHC 7100 </t>
  </si>
  <si>
    <t xml:space="preserve">Dysk zew SILICON POWER ARMOR </t>
  </si>
  <si>
    <t>Jedn. Centralna sys. język.</t>
  </si>
  <si>
    <t>Laptop CORE i5 -8250U</t>
  </si>
  <si>
    <t>Tablica interaktywna myBoard Silver 95"SFULL HD</t>
  </si>
  <si>
    <t>Projektor krótkoogniskowy (3000 ANS,FULL HD 1920x1080,DLP)</t>
  </si>
  <si>
    <t>Norwida 1-2-3</t>
  </si>
  <si>
    <t>Chopina 4a</t>
  </si>
  <si>
    <t>Chopina 14</t>
  </si>
  <si>
    <t>Siłownia zewnętrzna, Żarów dz. nr 61/1</t>
  </si>
  <si>
    <t>Drukarka laserowa Brother HL-1110E</t>
  </si>
  <si>
    <t>Zestaw komputerowy AMD7600/18/8GB/500GB Windows 10</t>
  </si>
  <si>
    <t>dysk zewnętrzny 1TB2.5HSB 3,0</t>
  </si>
  <si>
    <t xml:space="preserve">Drukarka HP LJ </t>
  </si>
  <si>
    <t>Urząd Miejski - parking, ul. Warszawska 29</t>
  </si>
  <si>
    <t>Budynek, Grodków ul. Szpitalna 13 (parter) - parter dzierżawiony przez podmioty prywatne (na I piętrze lokal OPS wykazany przez jednostkę)</t>
  </si>
  <si>
    <t>Tablica interaktywna z projektorem ultra krótkoogniskowym</t>
  </si>
  <si>
    <t>Interaktywny monitor dotykowy</t>
  </si>
  <si>
    <t>Plac zabaw</t>
  </si>
  <si>
    <t>urządzenie wielofunkcyjne HP</t>
  </si>
  <si>
    <t>Garaż, teren oczyszczalni</t>
  </si>
  <si>
    <t>2016/2017</t>
  </si>
  <si>
    <t>Zestaw komputerowy - serwer</t>
  </si>
  <si>
    <t>Sprzęt UPS</t>
  </si>
  <si>
    <t>Sprzęt sieciowy</t>
  </si>
  <si>
    <t>2016/2017/2018</t>
  </si>
  <si>
    <t>Drukarki</t>
  </si>
  <si>
    <t>2013/2015</t>
  </si>
  <si>
    <t>164.</t>
  </si>
  <si>
    <t>Budynek szkoły z salą gimnastyczną, Jędrzejów 63</t>
  </si>
  <si>
    <t>1974, 2018 remont dachu na sali gimn.</t>
  </si>
  <si>
    <t>Leptop Lenovo z Win. 10 i MS Office 2016 - 6 szt.</t>
  </si>
  <si>
    <t>Tablica interaktywna QOMO - 2 szt.</t>
  </si>
  <si>
    <t>Aparat fotograficzny Sony DSC-W839</t>
  </si>
  <si>
    <t>Projektor ViewSonic - 2 szt.</t>
  </si>
  <si>
    <t>Wizualizer Aver</t>
  </si>
  <si>
    <t>w części drewniany kryty dachówką (oddział  wewnętrzny), w części betonowy kryty laminatem (oddział dziecięcy)</t>
  </si>
  <si>
    <t>Laptop HP - 5 szt.</t>
  </si>
  <si>
    <t xml:space="preserve">Aparat fotograficzny Nikon Coolpix </t>
  </si>
  <si>
    <t>Projektor Vivitek</t>
  </si>
  <si>
    <t>Ratusz, Urząd Stanu Cywilnego, Sala Ślubów, Grodków, ul. Rynek 1 - zabytkowy</t>
  </si>
  <si>
    <t>Warszawska 5 - zabytkowy</t>
  </si>
  <si>
    <t>blachodachówka</t>
  </si>
  <si>
    <t>metalowo- drewniany</t>
  </si>
  <si>
    <t>blacha trapezowa</t>
  </si>
  <si>
    <t>bloczki betonowe</t>
  </si>
  <si>
    <t>betonowy</t>
  </si>
  <si>
    <t>metalowy</t>
  </si>
  <si>
    <t>Dysk sieciowy</t>
  </si>
  <si>
    <t>UPS szt.2</t>
  </si>
  <si>
    <t>dysk zewnętrzny</t>
  </si>
  <si>
    <t>czytnik kodów</t>
  </si>
  <si>
    <t>Drukarka</t>
  </si>
  <si>
    <t>Zestaw: tablica interaktywana Qomo + projektor + uchwyt ścienny do projektora</t>
  </si>
  <si>
    <t>Laptop Lenovo</t>
  </si>
  <si>
    <t>Wizualizer AVerVision F17HD</t>
  </si>
  <si>
    <t>Aparat fotograficzny SONY</t>
  </si>
  <si>
    <t>Starowice Dolne</t>
  </si>
  <si>
    <t>Budynek gminny, Jędrzejów 35, 49-200 Grodków</t>
  </si>
  <si>
    <t>Budynek gminny, Kobiela 67, 49-200 Grodków</t>
  </si>
  <si>
    <t>Ligonia 6</t>
  </si>
  <si>
    <t>Komputer ADAX DELTA</t>
  </si>
  <si>
    <t>Komputer HP Inc. 400MT</t>
  </si>
  <si>
    <t>Monitor 21,5 " HP Inc.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</si>
  <si>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</si>
  <si>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</si>
  <si>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</si>
  <si>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</si>
  <si>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</si>
  <si>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</si>
  <si>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</si>
  <si>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</si>
  <si>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</si>
  <si>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</si>
  <si>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</si>
  <si>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</si>
  <si>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</si>
  <si>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</si>
  <si>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</si>
  <si>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</si>
  <si>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</si>
  <si>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</si>
  <si>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</si>
  <si>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</si>
  <si>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</si>
  <si>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</si>
  <si>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</si>
  <si>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</si>
  <si>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</si>
  <si>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</si>
  <si>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</si>
  <si>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</si>
  <si>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</si>
  <si>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</si>
  <si>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</si>
  <si>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</si>
  <si>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</si>
  <si>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</si>
  <si>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</si>
  <si>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</si>
  <si>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</si>
  <si>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</si>
  <si>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</si>
  <si>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</si>
  <si>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</si>
  <si>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</si>
  <si>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</si>
  <si>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</si>
  <si>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</si>
  <si>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</si>
  <si>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</si>
  <si>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</si>
  <si>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1975, 2019</t>
  </si>
  <si>
    <t>Gola Grodkowska - remont budynku gospodarczego (byłej remizy), dz. Nr 63</t>
  </si>
  <si>
    <t>Przed 1945, 2018 remont</t>
  </si>
  <si>
    <t>Przed 1945, remont 2018</t>
  </si>
  <si>
    <t>Świetlica wiejska po remoncie dachu w 2018, Wojsław 18, 49-200 Grodków</t>
  </si>
  <si>
    <t>Świetlica kontenerowa w Bogdanowie dz nr. 212</t>
  </si>
  <si>
    <t>Polana - budowa wiaty na placu zabaw, dz. Nr 577/15</t>
  </si>
  <si>
    <t>Polana - doposażenie placu zabaw, dz. Nr 577/15</t>
  </si>
  <si>
    <t>Świetlica wiejska, po remoncie w 2018, Gola Grodkowska 50, 49-200 Grodków</t>
  </si>
  <si>
    <t>Remiza strażacka (remont w 2017, po termomodernizacji w 2018 roku), Gałązczyce, 49-200 Grodków</t>
  </si>
  <si>
    <t xml:space="preserve">doposażenie świetlicy Głębocko </t>
  </si>
  <si>
    <t>Świetlica wiejska po remoncie w 2016, Gnojna 109, 49-200 Grodków</t>
  </si>
  <si>
    <t>klimatyzatory ścienne LG - 2 szt. w świetlicy Jaszkotle</t>
  </si>
  <si>
    <t>Świetlica wiejska (utwardzenie placu w 2016), Wierzbna 16, 49-200 Grodków</t>
  </si>
  <si>
    <t>ok. 1974</t>
  </si>
  <si>
    <t>słupy prefabrykowane, żelbet</t>
  </si>
  <si>
    <t>wiązary stalowe, płyty korytkowe</t>
  </si>
  <si>
    <t>bloczki betonowe, cegła</t>
  </si>
  <si>
    <t>belki drewniane, blacha trapezowa</t>
  </si>
  <si>
    <t>budynek garażowy, dz. Nr 50/48</t>
  </si>
  <si>
    <t>budynek gospodarczy, dz. Nr 50/48</t>
  </si>
  <si>
    <t>systemy alarmowe na remizach OSP</t>
  </si>
  <si>
    <t>2000-2019</t>
  </si>
  <si>
    <t xml:space="preserve">kserokopiarka RICOH MP C3501 </t>
  </si>
  <si>
    <t>Budynek przedszkola po przebudowie w 2019, Kopice 32A</t>
  </si>
  <si>
    <t>doposażenie budynku Urzędu Miejskiego w alarm ppoż, gaśnice i hydranty</t>
  </si>
  <si>
    <t xml:space="preserve">Suma ubezpieczenia </t>
  </si>
  <si>
    <t xml:space="preserve">Drukarka laserowa HP </t>
  </si>
  <si>
    <t>Laptop 3 szt</t>
  </si>
  <si>
    <t>Komputery polisingowe 5szt</t>
  </si>
  <si>
    <t>Monitor LCD 5 szt</t>
  </si>
  <si>
    <t>Router Asus</t>
  </si>
  <si>
    <t>Głośniki 2 szt</t>
  </si>
  <si>
    <t>Projektor multimedialny</t>
  </si>
  <si>
    <t>Notebook 2 szt</t>
  </si>
  <si>
    <t>Urządzenie wielofunkcyjne</t>
  </si>
  <si>
    <t>Projektor</t>
  </si>
  <si>
    <t>Głośniki</t>
  </si>
  <si>
    <t>Komputery 5 szt x518,00 zł</t>
  </si>
  <si>
    <t>Kserokopiarka</t>
  </si>
  <si>
    <t>Kamera zewnętrzna 600</t>
  </si>
  <si>
    <t>switch</t>
  </si>
  <si>
    <t>TABLET GRAFICZNY WACOM</t>
  </si>
  <si>
    <t>Czytnik kodów szt. 2</t>
  </si>
  <si>
    <t>Wizualizer</t>
  </si>
  <si>
    <t>Monitor interaktywny</t>
  </si>
  <si>
    <t>Kserokopiarka RICOCH MPC3001</t>
  </si>
  <si>
    <t>Monitor LCD Benq 22 GW2280</t>
  </si>
  <si>
    <t>Niszczarka przenośna  HSMX8 Shredstar Perso P-4</t>
  </si>
  <si>
    <t>Kserokopiarka Kyocera</t>
  </si>
  <si>
    <t>drukarka laserowa</t>
  </si>
  <si>
    <t>dysk sieciowy</t>
  </si>
  <si>
    <t>Budynek po byłym Kościele ul. Chopina 6, Grodków, zabytkowy</t>
  </si>
  <si>
    <t xml:space="preserve">Świetlica wiejska, Mikołajowa 15, 49-200 Grodków </t>
  </si>
  <si>
    <t>Budynek szatni sportowej w Starowicach Dolnych dz. Nr 223</t>
  </si>
  <si>
    <t>boisko sportowe w Starowicach Dolnych dz. Nr 223</t>
  </si>
  <si>
    <t>murowany z cegieł</t>
  </si>
  <si>
    <t>Ligonia 6a</t>
  </si>
  <si>
    <t>Osiek Grodkowski 5a-b</t>
  </si>
  <si>
    <t>Osiek Grodkowski 5c-d</t>
  </si>
  <si>
    <t xml:space="preserve">Wiata przystankowa, Więcmierzyce </t>
  </si>
  <si>
    <t>Altana grillowa z namiotem imprezowym, Gierów</t>
  </si>
  <si>
    <t>Kserokopiarka Kyocera TaskAlfa 3500i - 2 szt.</t>
  </si>
  <si>
    <t>Tablet HUAWEI MEDIAPAD T5 LTE 3/32GB z kartą 128GB ETUI - 19 szt.</t>
  </si>
  <si>
    <t>System transmisji audio-video obrad Rady Miejskiej w Grodkowie wraz z systemem zarządzania obradami sesji</t>
  </si>
  <si>
    <t>UPS POWER WALKER LINE-INTERACTIVE 850VA 2XPL RJ/US - 4 szt.</t>
  </si>
  <si>
    <t>UPS POWER WALKER LINE-INTERACTIVE 850VA 2X230V LCD</t>
  </si>
  <si>
    <t>Kserokopiarka KYOCERA TaskAlfa 3501i - 2 szt.</t>
  </si>
  <si>
    <t>Telefon systemowy Panasonic, model KX-DT 333 - 7szt.</t>
  </si>
  <si>
    <t>Niszczarka 14/16k HSM SECURIO/B24 - 2 szt.</t>
  </si>
  <si>
    <t>Niszczarka 15k OPUS TSW2215CD - 3 szt.</t>
  </si>
  <si>
    <t>Kolektor danych PA-100</t>
  </si>
  <si>
    <t>Kserokopiarka RICOH MPC 3001</t>
  </si>
  <si>
    <t xml:space="preserve">Zasilacze UPS LUPUS 500 FIDELTRONIK- 3 SZT. </t>
  </si>
  <si>
    <t>Projektor ViewSonic  PA502XP szt.</t>
  </si>
  <si>
    <t>Switch TP Link zarządzalny</t>
  </si>
  <si>
    <t>Traktor</t>
  </si>
  <si>
    <t>CUB CADET CC1024 KHJ 122 CM KAWA</t>
  </si>
  <si>
    <t>Aparat fotograficzny PANASONIC DMC- 67HEG/K</t>
  </si>
  <si>
    <t xml:space="preserve">Komputer stacj. Składak  </t>
  </si>
  <si>
    <t xml:space="preserve">Drukarka atramentowa CANON HB 2155 </t>
  </si>
  <si>
    <t>Drukarka RICOH  MPC3001</t>
  </si>
  <si>
    <t>komputer stacjonarny z monitorem</t>
  </si>
  <si>
    <t>Komputer ADAX ALFA WXHC9100 C3</t>
  </si>
  <si>
    <t>Centrala telefoniczna PABX BH-TEL 308</t>
  </si>
  <si>
    <t>Namiot ekspresowy</t>
  </si>
  <si>
    <t>Budynek biurowy po byłym kółku rolniczym - Jędrzejów dz. 131</t>
  </si>
  <si>
    <t xml:space="preserve">wg aktu notarialnego </t>
  </si>
  <si>
    <t>przed 1945</t>
  </si>
  <si>
    <t>murowany z cegły</t>
  </si>
  <si>
    <t xml:space="preserve">dachówka </t>
  </si>
  <si>
    <t>księgowow brutto</t>
  </si>
  <si>
    <t xml:space="preserve">ogrodzenie panelowe </t>
  </si>
  <si>
    <t>Telefon KX-TG2511 Panasonic</t>
  </si>
  <si>
    <t>Komputer stacjonarny 7020 SFF/i5/8GB/240GB SSD/DVD/10 PRO WIN</t>
  </si>
  <si>
    <t>Komputer stacjonarny DELL VOSTRO 3471 SFF</t>
  </si>
  <si>
    <t>Monitor DELL E2218HN 22''</t>
  </si>
  <si>
    <t>Urządzenie wielofunkcyjne KYOCERA M2040dn</t>
  </si>
  <si>
    <t>Kserokopiarka KYOCERA TA3501i</t>
  </si>
  <si>
    <t>Komputer stacjonarny DELL VOSTRO 3671 SFF i5-9400/8GB/SSD256GB/DVD/W10P 3Y</t>
  </si>
  <si>
    <t>Monitor DELL 22'' E2216HV VGA</t>
  </si>
  <si>
    <t>Klimatyzacja ASH-24BU</t>
  </si>
  <si>
    <t>Serwer DELL PowerEdge R740</t>
  </si>
  <si>
    <t>Telefon komórkowy SAMSUNG GALAXY A71DS SREBRNY</t>
  </si>
  <si>
    <t>Telefon komórkowy SAMSUNG GALAXY A71DS CZARNY - 2 szt.</t>
  </si>
  <si>
    <t xml:space="preserve">Komputer stacjonarny SELL SFF/i5/8GB/240SSD/DVD/W10P </t>
  </si>
  <si>
    <t>Monitor DELL U2312HM</t>
  </si>
  <si>
    <t>Komputer stacjonarny SELL SFF/i5/8GB/240SSD/DVD/W10PRO</t>
  </si>
  <si>
    <t>Kserokopiarka KYOCERA TA3501i - 2 szt.</t>
  </si>
  <si>
    <t>Niszczarka 15k OPUS TSW2215CD - 7 szt.</t>
  </si>
  <si>
    <t>UPS GT POWERbox 850VA/480W 2x Schucko GT - 14 sz.</t>
  </si>
  <si>
    <t>202.</t>
  </si>
  <si>
    <t>Dom Kultury, Grodków ul. Kasztanowa 16</t>
  </si>
  <si>
    <t>Świetlica Wiejska, Przylesie Dolne, 49-200 Grodków</t>
  </si>
  <si>
    <t>Świetlica Wiejska, Młodoszowice 4 (pokrycie dachu blachą w 2018), 49-200 Grodków</t>
  </si>
  <si>
    <t>Świetlica Wiejska oraz remiza strażacka Starowice Dolne 41, 49-200 Grodków</t>
  </si>
  <si>
    <t>Świetlica Wiejska, Jaszów 76, 49-200 Grodków (dz. Nr 228/1)</t>
  </si>
  <si>
    <t>Świetlica Wiejska, Żelazna 15, 49-200 Grodków</t>
  </si>
  <si>
    <t xml:space="preserve">Świetlica Wiejska, Tarnów Grodkowski 90, 49-200 Grodków </t>
  </si>
  <si>
    <t>Świetlica Wiejska (utwardzenie placu w 2016, remont toalet w 2018), Kobiela 20, 49-200 Grodków</t>
  </si>
  <si>
    <t>Świetlica Wiejska po remoncie w 2018, Osiek Grodkowski 4a, 49-200 Grodków</t>
  </si>
  <si>
    <t>Świetlica Wiejska, Lubcz 33, 49-200 Grodków</t>
  </si>
  <si>
    <t>Świetlica Wiejska, Jędrzejów 34C, 49-200 Grodków</t>
  </si>
  <si>
    <t>Świetlica Wiejska, po remoncie w 2018, Strzegów 12, 49-200 Grodków</t>
  </si>
  <si>
    <t>Świetlica Wiejska, Jeszkotle 23a, 49-200 Grodków</t>
  </si>
  <si>
    <t>Budynek- Świetlica (po remoncie i doposażeniu w 2018), Nowa Wieś Mała 31 A, 49-200 Grodków</t>
  </si>
  <si>
    <t>Świetlica Wiejska (zamontowanie opraw LED w 2018), Kopice 123, 49-200 Grodków</t>
  </si>
  <si>
    <t>Plac Zabaw Przylesie Dolne</t>
  </si>
  <si>
    <t xml:space="preserve">Plac Zabaw Kobiela </t>
  </si>
  <si>
    <t>Żelazna – altanka przy świetlicy, dz. Nr 129/9</t>
  </si>
  <si>
    <t>Kontroler sieciowy RDNET CONTROL 2</t>
  </si>
  <si>
    <t>Urządzenie wielofunkcyjne HP LINK TANK 319</t>
  </si>
  <si>
    <t>Laptop Lenovo V14-IKB 81YA000EPBW10ProL3-8130U</t>
  </si>
  <si>
    <t>Smartfon Samsung Galaxy A40</t>
  </si>
  <si>
    <t>Zestaw komputerowy Lenowo V530s + monitor Samsung - 2 szt.</t>
  </si>
  <si>
    <t>Monitor Lenovo LT 2423</t>
  </si>
  <si>
    <t>Smartfon Huwawei L21B Y7 DS. 2018</t>
  </si>
  <si>
    <t>Notebook DELL 3582-8797</t>
  </si>
  <si>
    <t xml:space="preserve">Drukarka laserowa BROTHER </t>
  </si>
  <si>
    <t>Reflektory Brighter PRO PAR 18X12 W IP – 4SZT.</t>
  </si>
  <si>
    <t>router</t>
  </si>
  <si>
    <t>czytnik e-book szt. 1</t>
  </si>
  <si>
    <t xml:space="preserve">Smartfon Samsung </t>
  </si>
  <si>
    <t>Niszczarka Fellowes 2 szt.</t>
  </si>
  <si>
    <t>XBOX X</t>
  </si>
  <si>
    <t>Laptop HP EliteBook</t>
  </si>
  <si>
    <t>Drukarka laserowa HP</t>
  </si>
  <si>
    <t>Laptop X509FA ASUS (5 szt. x 1 880,00)</t>
  </si>
  <si>
    <t>Laptop HP 250 G7 (5 szt. x 2 500,00)</t>
  </si>
  <si>
    <t>Projektor krótkoogniskowy VIVITEK (2 szt.x 2 580,00)</t>
  </si>
  <si>
    <t>Laptop Asus</t>
  </si>
  <si>
    <t>Komputer Adax</t>
  </si>
  <si>
    <t>Zestaw interaktywny</t>
  </si>
  <si>
    <t xml:space="preserve">Drukarka -urz.wielof. BROTHER </t>
  </si>
  <si>
    <t xml:space="preserve">Komputer stacj. Skł . </t>
  </si>
  <si>
    <t>Monitor G-MASTER</t>
  </si>
  <si>
    <t xml:space="preserve">Monitor interaktywny AVTEK </t>
  </si>
  <si>
    <t xml:space="preserve">Monitor Inerakt. AVTEK Touch-Screen </t>
  </si>
  <si>
    <t>Komputer stacj. (składak)</t>
  </si>
  <si>
    <t>płyta warstwowa,  membrana dachowa</t>
  </si>
  <si>
    <t>Monitory Philips - 10 szt.</t>
  </si>
  <si>
    <t>Jednostka centralna - 5 szt.</t>
  </si>
  <si>
    <t>Monitor Interaktywny -2 szt.</t>
  </si>
  <si>
    <t>Tablice interaktywne - 2 szt.</t>
  </si>
  <si>
    <t>Laptop HP 250 - 5 szt.</t>
  </si>
  <si>
    <t>Laptop X5 Asus - 5 szt.</t>
  </si>
  <si>
    <t>Tablet T 500 TAB 7 A7</t>
  </si>
  <si>
    <t>Komputer PROX500D3</t>
  </si>
  <si>
    <t>Kserokopiarka Ricoh MP</t>
  </si>
  <si>
    <t xml:space="preserve">Drukarka laserowa </t>
  </si>
  <si>
    <t>Ekran projekcyjny z podzespołami</t>
  </si>
  <si>
    <t>Laptop X509FA-GJ076T</t>
  </si>
  <si>
    <t>Drukarka RICOH MP C305</t>
  </si>
  <si>
    <t xml:space="preserve">5 zestawów Laptopów HP 250G7 EDU i 3-8130V </t>
  </si>
  <si>
    <t>Monitor DEL 22 P2213/00136247</t>
  </si>
  <si>
    <t>Komputer wraz z pamięcią 3200</t>
  </si>
  <si>
    <t>aparat fotograficzny NIKON  Digital Camera D 3400</t>
  </si>
  <si>
    <t>Laptp ASUS - 5 sztuk</t>
  </si>
  <si>
    <t>Laptop HP- 6 sztuk</t>
  </si>
  <si>
    <t>kosiarka</t>
  </si>
  <si>
    <t>zmywarka - zestaw</t>
  </si>
  <si>
    <t>kociol C.O. Viessman - olejowy</t>
  </si>
  <si>
    <t>nd</t>
  </si>
  <si>
    <t>aparat fotograficzny  Canon</t>
  </si>
  <si>
    <t xml:space="preserve">Agregat prądotwórczy </t>
  </si>
  <si>
    <t>2014/2019</t>
  </si>
  <si>
    <t>2016/2019</t>
  </si>
  <si>
    <t>2016/2020</t>
  </si>
  <si>
    <t>2017/2019</t>
  </si>
  <si>
    <t>UPS Rack 2U</t>
  </si>
  <si>
    <t>Niszczarka HSM 24</t>
  </si>
  <si>
    <t>Jednostka</t>
  </si>
  <si>
    <t>Zabezpieczenia przeciwpożarowe</t>
  </si>
  <si>
    <t>Zabezpieczenia przeciwkradzieżowe</t>
  </si>
  <si>
    <t>- zgodne z przepisami o ochronie przeciwpożarowej,
- gaśnice: 12 szt.,
- hydranty wewnętrzne: 3 szt.</t>
  </si>
  <si>
    <t>Ratusz, Urząd Stanu Cywilnego, Sala Ślubów, Grodków, ul. Rynek 1</t>
  </si>
  <si>
    <t>- zgodne z przepisami o ochronie przeciwpożarowej,
- gaśnice: 2 szt.,
- hydranty zewnętrzne: 2 szt.</t>
  </si>
  <si>
    <t>- co najmniej 2 zamki wielozastawkowe w każdych drzwiach zewnętrznych,
- monitoring zewnętrzny,
- roleta antwłamaniowa w drzwiach wejściowych</t>
  </si>
  <si>
    <t>Dom Kultury, Grodków ul. Kaszatnowa 16</t>
  </si>
  <si>
    <t>- zgodne z przepisami o ochronie przeciwpożarowej,
- gaśnice: 7 szt.,
- hydranty wewnętrzne: 1 szt.</t>
  </si>
  <si>
    <t>- okratowane okna budynku (krata w oknach: hol przy schodach, pracownia fotografi i grafiki, pracownia realizacji dźwięku, sala prób, 2 garderoby za sceną)</t>
  </si>
  <si>
    <t>- zgodne z przepisami o ochronie przeciwpożarowej,
- gaśnice: 3 szt.,
- hydranty wewnętrzne: 1 szt.</t>
  </si>
  <si>
    <t>- okratowane okna budynku (krata w oknach: WC)</t>
  </si>
  <si>
    <t>- gaśnice: 1 szt.</t>
  </si>
  <si>
    <t>- brak</t>
  </si>
  <si>
    <t>- zgodne z przepisami o ochronie przeciwpożarowej,
- gaśnice: 3 szt.</t>
  </si>
  <si>
    <t>- okratowane okna budynku (kraty w oknach części biurowej)</t>
  </si>
  <si>
    <t>- zgodne z przepisami o ochronie przeciwpożarowej,
- gaśnice: 10 szt.,
- hydranty zewnętrzne: 4 szt.</t>
  </si>
  <si>
    <t>- co najmniej 2 zamki wielozastawkowe w każdych drzwiach zewnętrznych,
- kraty zabezpieczające drzwi zewnętrzne,
- monitoring zewnętrzny</t>
  </si>
  <si>
    <t>Publiczny Zespół Szkół w Jędrzejowie</t>
  </si>
  <si>
    <t>Budynek szkoły, Jędrzejów 63</t>
  </si>
  <si>
    <t>- zgodne z przepisami o ochronie przeciwpożarowej,
- urządzenie sygnalizujące powstanie pożaru uruchamiane ręcznie,
- gaśnice
- hydranty zewnętrzne: 1 szt.,
- hydranty wewnętrzne: 6 szt.</t>
  </si>
  <si>
    <t>- co najmniej 2 zamki wielozastawkowe w każdych drzwiach zewnętrznych,
- monitoring wewnętrzny i zewnętrzny,
- alarm tylko na miejscu,
- system alarmujący służby z całodobową ochroną</t>
  </si>
  <si>
    <t>- zgodne z przepisami o ochronie przeciwpożarowej,
- urządzenie sygnalizujące powstanie pożaru,
- stałe urządzenie gaśnicze uruchamiane ręcznie, klapy oddymiające,
- gaśnice: 20 szt.,
- hydranty wewnętrzne: 8 szt.,</t>
  </si>
  <si>
    <t>- okratowane okna budynku (piwnica),
- dozór wewnątrz 7-15,
- alarm tylko na miejscu,
- monitoring wewnętrzny i zewnętrzny</t>
  </si>
  <si>
    <t>- zgodne z przepisami o ochronie przeciwpożarowej,
- urządzenie sygnalizujące powstanie pożaru,
- gaśnice: 8 szt.,
- hydranty wewnętrzne: 3 szt.</t>
  </si>
  <si>
    <t>- okratowane okna budynku (okna od gabinetu informatycznego oraz korytarz na parterze),
- dozór wewnątrz i na zewnątrz 7-16,
- monitoring wewnętrzny i zewnętrzny</t>
  </si>
  <si>
    <t xml:space="preserve">- zgodne z przepisami o ochronie przeciwpożarowej,
- urządzenie sygnalizujące powstanie pożaru uruchamiane ręcznie,
- gaśnice: 24 szt.,
- hydranty wewnętrzne: 14 szt., instalacja oddymiania klatek schodowych </t>
  </si>
  <si>
    <t>- co najmniej 2 zamki wielozastawkowe w każdych drzwiach zewnętrznych,
- monitoring wewnętrzny i zewnętrzny,
- alarm tylko na miejscu,
- system alarmujący służby z całodobową ochroną,</t>
  </si>
  <si>
    <t>- zgodne z przepisami o ochronie przeciwpożarowej,
- gaśnice: 9 szt.</t>
  </si>
  <si>
    <t>-  monitoring wewnętrzny i zewnętrzny,
- krata przed wejściem do pomieszczeń biurowych</t>
  </si>
  <si>
    <t>- zgodne z przepisami o ochronie przeciwpożarowej,
- gaśnice: 4 szt.</t>
  </si>
  <si>
    <t>- co najmniej 2 zamki wielozastawkowe w każdych drzwiach zewnętrznych,
- monitoring wewnętrzny i zewnętrzny</t>
  </si>
  <si>
    <t>- zgodne z przepisami o ochronie przeciwpożarowej,
- gaśnice: 1 szt.</t>
  </si>
  <si>
    <t>- monitoring wewnętrzny i zewnętrzny</t>
  </si>
  <si>
    <t>Budynek szkoły, Kolnica 5</t>
  </si>
  <si>
    <t>- zgodne z przepisami o ochronie przeciwpożarowej,
- gaśnice: 16 szt.</t>
  </si>
  <si>
    <t xml:space="preserve">- co najmniej 2 zamki wielozastawkowe w każdych drzwiach zewnętrznych, domofon </t>
  </si>
  <si>
    <t>- zgodne z przepisami o ochronie przeciwpożarowej,
- gaśnice: 12 szt.,
- hydranty zewnętrzne: 1 szt.</t>
  </si>
  <si>
    <t>- co najmniej 2 zamki wielozastawkowe w każdych drzwiach zewnętrznych,
- okratowane okna budynku (piwnica),
- dozór wewnątrz 6-17,
- monitoring czujników ruchu po godzianach pracy,
- system alarmujący służby z całodobową ochroną,</t>
  </si>
  <si>
    <t>- zgodne z przepisami o ochronie przeciwpożarowej,
- gaśnice: 5 szt.,
- hydranty wewnętrzne: 2 szt.</t>
  </si>
  <si>
    <t>- monitoring wewnętrzny i zewnętrzny,
- okratowane okna budynku (pracownia komputerowa na I p.),
- alarm tylko na miejscu</t>
  </si>
  <si>
    <t>- co najmniej 2 zamki wielozastawkowe w każdych drzwiach zewnętrznych,
- okratowane okna budynku (magazyny, piwnice)</t>
  </si>
  <si>
    <t>Budynek przedszkola stary, Grodków ul. Kościuszki 4</t>
  </si>
  <si>
    <t>- zgodne z przepisami o ochronie przeciwpożarowej,
- urządzenie sygnalizujące powstanie pożaru (uruchamiane automatycznie),
- stałe urządzenie gaśnicze uruchamiane automatycznie (klapy dymowe),
- gaśnice: 3 szt.,
- hydranty zewnętrzne: 1 szt.,
- hydranty wewnętrzne: 1 szt.,</t>
  </si>
  <si>
    <t>- co najmniej 2 zamki wielozastawkowe w każdych drzwiach zewnętrznych,
- alarm tylko na miejscu,
- system alarmujący służby z całodobową ochroną</t>
  </si>
  <si>
    <t>Budynek przedszkola, Kopice 32A</t>
  </si>
  <si>
    <t>- zgodne z przepisami o ochronie przeciwpożarowej,
- gaśnice: 7 szt.,
- hydranty zewnętrzne: 1 szt.</t>
  </si>
  <si>
    <t>- co najmniej 2 zamki wielozastawkowe w każdych drzwiach zewnętrznych</t>
  </si>
  <si>
    <t>hydranty wewnętrzne, sprzęt gaśniczy w poszczególnych obiektach i bud.technologicznych na terenie oczyszczalni</t>
  </si>
  <si>
    <t>Sala spotkań Więcmierzyce 88 wraz z instalacją fotowoltaiczną zainstalowaną na dachu</t>
  </si>
  <si>
    <t>Wytwornica mgły - American_DJ Entour Venue- hazer</t>
  </si>
  <si>
    <t>Monitor podglądowy Lilliput A7S 4K do aparatu i kamery</t>
  </si>
  <si>
    <t>Gablota zewnętrzna podświetlana przy DK</t>
  </si>
  <si>
    <t>Notebook/Laptop 15,6"" Dell Inspiron 3552 - hala</t>
  </si>
  <si>
    <t>Drukarka Etykiet GC20t termotrnsferowa - kino</t>
  </si>
  <si>
    <t>Notebook/Laptop Lenovo Ideapad 320-15 A6-9220/8GB/120/WIN10 1 szt - kino</t>
  </si>
  <si>
    <t xml:space="preserve">Notebook/Laptop HP 250 G6 i3-6006 U/8GB/120/W10FHD 1 szt - </t>
  </si>
  <si>
    <t>Akumulator NEWELL zamiennik NP-F970 do kamery i aparatu</t>
  </si>
  <si>
    <t>Świetlica Wiejska, Jaszów</t>
  </si>
  <si>
    <t>- zgodne z przepisami o ochronie przeciwpożarowej,
- gaśnice: 1 szt</t>
  </si>
  <si>
    <t>- dwa zamki w głównych drzwiach zewnętrznych,</t>
  </si>
  <si>
    <t>Świetlica Wiejska, Jeszkotle</t>
  </si>
  <si>
    <t>- dwa zamki w drzwiach zewnętrznych,</t>
  </si>
  <si>
    <t>Świetlica Wiejska, Jędrzejów</t>
  </si>
  <si>
    <t>- zgodne z przepisami o ochronie przeciwpożarowej,
- gaśnice: 2 szt.</t>
  </si>
  <si>
    <t>Świetlica Wiejska, Kobiela</t>
  </si>
  <si>
    <t>Świetlica Wiejska, Kopice</t>
  </si>
  <si>
    <t>- zamek w drzwiach zewnętrznych,
- okratowane okna w budynku (kraty w oknach)</t>
  </si>
  <si>
    <t>Świetlica Wiejska, Lipowa</t>
  </si>
  <si>
    <t>- zgodne z przepisami o ochronie przeciwpożarowej,
- gaśnice: 3 szt.,
- hydranty zewnętrzne: 1 szt.</t>
  </si>
  <si>
    <t xml:space="preserve">- co najmniej 2 zamki wielozastawkowe w drzwiach zewnętrznych
</t>
  </si>
  <si>
    <t>Świetlica Wiejska, Lubcz</t>
  </si>
  <si>
    <t>- zgodne z przepisami o ochronie przeciwpożarowej,
- gaśnice: 2 szt.,
- hydrant zewnętrzny: 1 szt.</t>
  </si>
  <si>
    <t>- zamek w drzwiach zewnętrznych,
- okratowane okna w budynku (kraty w oknach w pomieszczeniu: kuchni i toalecie)</t>
  </si>
  <si>
    <t>Świetlica Wiejska, Młodoszowice</t>
  </si>
  <si>
    <t>Świetlica Wiejska, Nowa Wieś Mała</t>
  </si>
  <si>
    <t>- zgodne z przepisami o ochronie przeciwpożarowej,
- gaśnice: 2 szt.,
- hydrant zewnętrzny podziemny: 1 szt.</t>
  </si>
  <si>
    <t>Świetlica Wiejska, Osiek Grodkowski</t>
  </si>
  <si>
    <t>Świetlica Wiejska, Przylesie Dolne</t>
  </si>
  <si>
    <t>- zgodne z przepisami o ochronie przeciwpożarowej,
- gaśnice: 1 szt.,
- hydranty zewnętrzne: 1 szt.</t>
  </si>
  <si>
    <t>- 2 zamki w każdych drzwiach zewnętrznych,
- okratowane okna w budynku (kraty w oknach)</t>
  </si>
  <si>
    <t>Świetlica Wiejska, Starowice Dolne</t>
  </si>
  <si>
    <t>- zgodne z przepisami o ochronie przeciwpożarowej,
- gaśnice: 2 szt.,
- hydranty zewnętrzne: 1 szt.</t>
  </si>
  <si>
    <t>Świetlica Wiejska, Strzegów</t>
  </si>
  <si>
    <t>Świetlica Wiejska, Tarnów Grodkowski</t>
  </si>
  <si>
    <t>Świetlica Wiejska, Żelazna</t>
  </si>
  <si>
    <t>- zgodne z przepisami o ochronie przeciwpożarowej,
- gaśnice: 6 szt.,
- hydranty zewnętrzne: 1 szt.</t>
  </si>
  <si>
    <t>garaż blaszany Bąków dz. 113 (boisko)</t>
  </si>
  <si>
    <t>altana przy świetlicy wiejskiej Tarnów Grodkowski dz. 126/6</t>
  </si>
  <si>
    <t>Laptop HP ProBook450</t>
  </si>
  <si>
    <t>Laptop DELL PRECISION M4600 (8 szt.)</t>
  </si>
  <si>
    <t>Laptop HP ProBook 650 G2 (7 szt.)</t>
  </si>
  <si>
    <t>komputer ADAX LIBRA WXPC10100F C3</t>
  </si>
  <si>
    <t>urządzenie wielofunkcyjne CANON</t>
  </si>
  <si>
    <t>Laptop Dell</t>
  </si>
  <si>
    <t>Urządzenie wielofunkcyjne KYOCERA FS-3040MFP</t>
  </si>
  <si>
    <t>Tablica informacyjna DSD generacja 5 wersja pro</t>
  </si>
  <si>
    <t>Tablica informacyjna speedpacer 4568CQ</t>
  </si>
  <si>
    <t>Laptop DELL Latidude 3510 -7 szt</t>
  </si>
  <si>
    <t>8 x laptop Dell Latitude 3510</t>
  </si>
  <si>
    <t>Tabl.interakt  3szt</t>
  </si>
  <si>
    <t>laptop asus</t>
  </si>
  <si>
    <t>Tablet Lenovo 20szt</t>
  </si>
  <si>
    <t>Laptop DELL 8szt</t>
  </si>
  <si>
    <t>Adres</t>
  </si>
  <si>
    <t>Pełna nazwa jednostki</t>
  </si>
  <si>
    <t>Ulica</t>
  </si>
  <si>
    <t>Miasto</t>
  </si>
  <si>
    <t>Kod pocztowy</t>
  </si>
  <si>
    <t>Główne PKD</t>
  </si>
  <si>
    <t>REGON</t>
  </si>
  <si>
    <t>NIP</t>
  </si>
  <si>
    <t>Liczba pracowników</t>
  </si>
  <si>
    <t>Opis działalności</t>
  </si>
  <si>
    <t>ilość szkód</t>
  </si>
  <si>
    <t>wypłaty</t>
  </si>
  <si>
    <t>GMINA wraz z jednostkami</t>
  </si>
  <si>
    <t>Ubezpieczenie mienia od wszystkich ryzyk</t>
  </si>
  <si>
    <t>Pojazdy mechaniczne</t>
  </si>
  <si>
    <t>Ubezpieczenie OC ppm</t>
  </si>
  <si>
    <t>Ubezpieczenie AutoCasco</t>
  </si>
  <si>
    <t>Strażacy ochotnicy</t>
  </si>
  <si>
    <t>Ubezpieczenie następstw nieszczęśliwych wypadków OSP</t>
  </si>
  <si>
    <t>Gmina Grodków</t>
  </si>
  <si>
    <t>Ośrodek Kultury i Rekreaacji w Grodkowie</t>
  </si>
  <si>
    <t>Warszawska 29</t>
  </si>
  <si>
    <t>Grodków</t>
  </si>
  <si>
    <t>49-200</t>
  </si>
  <si>
    <t>8411Z</t>
  </si>
  <si>
    <t>531412734</t>
  </si>
  <si>
    <t>7531005755</t>
  </si>
  <si>
    <t>Inne lokalizacje</t>
  </si>
  <si>
    <t>Kastanowa 16</t>
  </si>
  <si>
    <t>9004Z</t>
  </si>
  <si>
    <t>530870067</t>
  </si>
  <si>
    <t>7530025193</t>
  </si>
  <si>
    <t>000524499</t>
  </si>
  <si>
    <t>7471694980</t>
  </si>
  <si>
    <t>Rynek 1</t>
  </si>
  <si>
    <t>8899Z</t>
  </si>
  <si>
    <t>004501590</t>
  </si>
  <si>
    <t>7531912594</t>
  </si>
  <si>
    <t>Szptalna 13</t>
  </si>
  <si>
    <t>9101A</t>
  </si>
  <si>
    <t>530585444</t>
  </si>
  <si>
    <t>7531946860</t>
  </si>
  <si>
    <t>Powstańców Śląskich 24</t>
  </si>
  <si>
    <t>6920Z</t>
  </si>
  <si>
    <t>530923088</t>
  </si>
  <si>
    <t>7531872021</t>
  </si>
  <si>
    <t>placówka oświatowa, jednostka posiada stołówkę i szatnię.</t>
  </si>
  <si>
    <t>Publiczna Szkoła Podstawowa nr 1 im. Mikołaja Kopernika w Grodkowie</t>
  </si>
  <si>
    <t>Jędrzejów 63</t>
  </si>
  <si>
    <t>8560Z</t>
  </si>
  <si>
    <t>000236091</t>
  </si>
  <si>
    <t>7471682422</t>
  </si>
  <si>
    <t>8520Z</t>
  </si>
  <si>
    <t>367711290</t>
  </si>
  <si>
    <t>7471906293</t>
  </si>
  <si>
    <t>38/27</t>
  </si>
  <si>
    <t>Gustawa Morcinka 2</t>
  </si>
  <si>
    <t>001182954</t>
  </si>
  <si>
    <t>7471682439</t>
  </si>
  <si>
    <t>edukacja, opieka, wychowanie, jednostka posiada szatnię i stołówkę.</t>
  </si>
  <si>
    <t>Lipowa 79</t>
  </si>
  <si>
    <t>001182977</t>
  </si>
  <si>
    <t>7471682445</t>
  </si>
  <si>
    <t>działalność oświatowa</t>
  </si>
  <si>
    <t>Kolnica 105</t>
  </si>
  <si>
    <t>001182960</t>
  </si>
  <si>
    <t>7471682385</t>
  </si>
  <si>
    <t>działalność edukacyjna</t>
  </si>
  <si>
    <t>Kopice 32</t>
  </si>
  <si>
    <t>001182948</t>
  </si>
  <si>
    <t>7471682416</t>
  </si>
  <si>
    <t>Gnojna 119</t>
  </si>
  <si>
    <t>001182931</t>
  </si>
  <si>
    <t>7471682451</t>
  </si>
  <si>
    <t>Kościuszki 4</t>
  </si>
  <si>
    <t>8510Z</t>
  </si>
  <si>
    <t>530585473</t>
  </si>
  <si>
    <t>7471688525</t>
  </si>
  <si>
    <t>Kopice 32A</t>
  </si>
  <si>
    <t>530585496</t>
  </si>
  <si>
    <t>7471688548</t>
  </si>
  <si>
    <t>działalność opiekuńczo-wychowawczo dydaktyczna, jednostka posiada szatnię i stołówkę.</t>
  </si>
  <si>
    <t>Wierzbnik 65</t>
  </si>
  <si>
    <t>530585527</t>
  </si>
  <si>
    <t>7471688531</t>
  </si>
  <si>
    <t>8/5</t>
  </si>
  <si>
    <t>dydaktyczno-opiekuńczo-wychowawcza</t>
  </si>
  <si>
    <t>367660309</t>
  </si>
  <si>
    <t>7471905477</t>
  </si>
  <si>
    <t>11/7</t>
  </si>
  <si>
    <t>Sprawowanie opieki nad dziećmi w wieku do lat 3, stworzenie warunków podobnych do domowych, prowadzenie zajęć dydaktycznych dostosowanych do wieku i potrzeb dziecka, nauka czynności samoobsługowych, itp.</t>
  </si>
  <si>
    <t>Tarnów Grodkowski 46d</t>
  </si>
  <si>
    <t>3700Z</t>
  </si>
  <si>
    <t>530587733</t>
  </si>
  <si>
    <t>7530000796</t>
  </si>
  <si>
    <t>Budynek gospodarczy, Grodków ul. Szpitalna 13 (dz. Nr 189/5) - dawne laboratorium</t>
  </si>
  <si>
    <t>1974/1975</t>
  </si>
  <si>
    <t>prefabrykowany</t>
  </si>
  <si>
    <t>Gałązczyce 14 - bez lokalu nr 1</t>
  </si>
  <si>
    <t>Elsnera 4 mieszkalny + 3 komórki</t>
  </si>
  <si>
    <t>Elsnera 10 mieszkalny 246720,85+gospodarczy 3201,45</t>
  </si>
  <si>
    <t>Krakowska 2 mieszkalny + gospodarczy na 2a</t>
  </si>
  <si>
    <t>Krakowska 3 mieszkalny + gospodarczy</t>
  </si>
  <si>
    <t xml:space="preserve">Ligonia 9 mieszkalny + gosp. na 9a + gosp. 9b + gosp.-mieszkalny </t>
  </si>
  <si>
    <t>Moniuszki 1 mieszkalny + gospodarczy</t>
  </si>
  <si>
    <t>Reymonta 11-11a mieszkalny + gospodarczy</t>
  </si>
  <si>
    <t>Chopina 8 mieszkalny + gospodarczy</t>
  </si>
  <si>
    <t>Szpitalna 14 mieszkalny + 2 gospodarcze</t>
  </si>
  <si>
    <t>Warszawska 31 mieszkalny + 2 gospodarcze</t>
  </si>
  <si>
    <t>Wrocławska 7 mieszkalny + gospodarczy</t>
  </si>
  <si>
    <t>Wrocławska 27 mieszkalny + gospodarczy</t>
  </si>
  <si>
    <t>Wyspiańskiego 10 mieszkalno-gospodarczy + gospodarczy</t>
  </si>
  <si>
    <t>Elsnera 2 mieszklany + 2 komórki</t>
  </si>
  <si>
    <t>Sienkiewicza 8 mieszkalno-gospodarczy + gospodarczy</t>
  </si>
  <si>
    <t>Warszawska 4 mieszkalny + gospodarczy</t>
  </si>
  <si>
    <t>Plac zabaw, Jaszów płyta taneczna z zadaszeniem</t>
  </si>
  <si>
    <t>Plac zabaw, Jeszkotle ogrodzenie 12.458,35</t>
  </si>
  <si>
    <t>Plac zabaw, Jędrzejów plac zabaw 14.816,70, urządzenia 28.679,40</t>
  </si>
  <si>
    <t>Plac zabaw, Kolnica urządzenia na placu zabaw + plac i ogrodzenie</t>
  </si>
  <si>
    <t>Plac zabaw, Kopice 18.106,00 + urządzenia 27.746,42</t>
  </si>
  <si>
    <t>Plac zabaw, Lipowa 1968 + urządzenia 6688,17</t>
  </si>
  <si>
    <t>Plac zabaw, Lubcz 9524,98 + urządzenia 10947,74</t>
  </si>
  <si>
    <t>Plac zabaw, Nowa Wieś Mała 10720,38 + urządzenia 35.466,94</t>
  </si>
  <si>
    <t>Plac zabaw, Osiek Grodkowski 34.144,78 + urządzenia 49.821,06</t>
  </si>
  <si>
    <t>Plac zabaw, Strzegów urządzenia na placu zabaw</t>
  </si>
  <si>
    <t>Plac zabaw Bąków urządzenia</t>
  </si>
  <si>
    <t>Plac zabaw Głębocko urządzenia</t>
  </si>
  <si>
    <t>Plac zabaw Gola Grodkowska 6204,24 + urządzenia 29.440,95</t>
  </si>
  <si>
    <t>Plac zabaw Mikołajowa urządzenia 4999,07 + 9454,05</t>
  </si>
  <si>
    <t>Plac zabaw Młodoszowice - urządzenia 11.555,20 + 9.585,60</t>
  </si>
  <si>
    <t>Plac zabaw Polana 8394,20 + wiata 9776,10</t>
  </si>
  <si>
    <t xml:space="preserve">Plac zabaw Wierzbnik 14858,31 + urządzenia 34929,30 </t>
  </si>
  <si>
    <t>Plac zabaw Wierzbna urządzenia 14284,23 + wiata 31828,01</t>
  </si>
  <si>
    <t>Plac zabaw Wojnowiczki urządzenia</t>
  </si>
  <si>
    <t xml:space="preserve">Plac zabaw Wojsław urządzenia </t>
  </si>
  <si>
    <t>Plac zabaw Wójtowice urządzenia</t>
  </si>
  <si>
    <t>Plac zabaw Zielonkowice urządzenia</t>
  </si>
  <si>
    <t>wiata Wierzbnik - zadaszenie</t>
  </si>
  <si>
    <t>Świetlica wiejska Głębocko nr 33, dz. nr 182/2</t>
  </si>
  <si>
    <t>- krata w oknie na zapleczu</t>
  </si>
  <si>
    <t xml:space="preserve">Świetlica wiejska Gola Grodkowska nr 50a, dz. nr 53/1 </t>
  </si>
  <si>
    <t xml:space="preserve">- drzwi zamykane na 2 zamki,
</t>
  </si>
  <si>
    <t xml:space="preserve">Świetlica wiejska Wierzbna 17,         dz. nr 299 </t>
  </si>
  <si>
    <t xml:space="preserve">- krata w oknie kuchni </t>
  </si>
  <si>
    <t xml:space="preserve">Świetlica wiejska Wierzbnik nr 35, dz. nr 307 </t>
  </si>
  <si>
    <t>Świetlica wiejska Wojsław nr 18,       dz. nr 85/1</t>
  </si>
  <si>
    <t xml:space="preserve">- zgodne z przepisami o ochronie przeciwpożarowej                                           - gaśnice: 7 szt.,                                                                         - koc gaśniczy - 1 szt., </t>
  </si>
  <si>
    <t xml:space="preserve">Świetlica wiejska Gnojna nr 109,       dz. nr 528/5 </t>
  </si>
  <si>
    <t xml:space="preserve">- zgodne z przepisami o ochronie przeciwpozarowej,                                                      
- gaśnice: 2 szt.,                                            - koc gasniczy - 1 szt.,    </t>
  </si>
  <si>
    <t xml:space="preserve">- krata w oknie kuchni, </t>
  </si>
  <si>
    <t xml:space="preserve">Świetlica wiejska Wojnowiczki nr 8, dz. nr 55/1 </t>
  </si>
  <si>
    <t>- zgodne z przepisami o ochronie przeciwpożarowej,
- gaśnice: 2 szt.,
-koc gaśniczy: 1 szt.</t>
  </si>
  <si>
    <t>Świetlica wiejska Gałązczyce,          dz. nr 385/1</t>
  </si>
  <si>
    <t>-brak</t>
  </si>
  <si>
    <t>Świetlica wiejska Bogdanów nr 11 B, dz. nr 212</t>
  </si>
  <si>
    <t xml:space="preserve">obiekt w trakcie oddawania do użytku </t>
  </si>
  <si>
    <t>- rolety zewnętrzne, 
- drzwi metalowe</t>
  </si>
  <si>
    <t>Świetlica wiejska Więcmierzyce nr 88,                                                     dz. nr 96/2</t>
  </si>
  <si>
    <t xml:space="preserve">- hydrant wewnętrzny ,                                      - gaśnica,                                                       - przeciwpożarowy wyłącznik prądu, </t>
  </si>
  <si>
    <t>Świetlica wiejska Mikołajowa nr 15,  dz. nr 66</t>
  </si>
  <si>
    <t>- gaśnica - 1 szt.,</t>
  </si>
  <si>
    <t>krata w oknie kuchennym orazdwie kraty w oknach pomieszczenia magazynowego</t>
  </si>
  <si>
    <t>Świetlica wiejska Rogów nr 16,         dz. nr 36/1</t>
  </si>
  <si>
    <t xml:space="preserve">- brak </t>
  </si>
  <si>
    <t>Świetlica wiejska Kolnica nr 84, dz. nr 522/9</t>
  </si>
  <si>
    <t>Budynek zaplecza sportowego ul. Sportowa 2</t>
  </si>
  <si>
    <t>Budynek portierni ul. Sportowa 2</t>
  </si>
  <si>
    <t>Remiza strażacka, Wierzbnik 35, 49-200 Grodków</t>
  </si>
  <si>
    <t>Warszawska 44, budynek dworca</t>
  </si>
  <si>
    <t>Stadion miejski ul. Sportowa 2</t>
  </si>
  <si>
    <t>ORLIK - PSP 3</t>
  </si>
  <si>
    <t>Miejska i Gminna Biblioteka Publiczna im. J. Elsnera w Grodkowie</t>
  </si>
  <si>
    <t>Projektory Epson 2 sztuki</t>
  </si>
  <si>
    <t>Miejska i Gminna Biblioteka Publiczna w Grodkowie im. Józefa Elsnera</t>
  </si>
  <si>
    <t>4. Miejska i Gminna Biblioteka Publiczna w Grodkowie im. Józefa Elsnera</t>
  </si>
  <si>
    <t xml:space="preserve">Osiek Grodkowski 6 - Oświetlenie- linia elektroenergetyczna boiska </t>
  </si>
  <si>
    <t>Budynek ul. Żeromskiego 22 (własność 1/2)</t>
  </si>
  <si>
    <t>Budynek kaplicy z prosektorium ul. Szpitalna 23</t>
  </si>
  <si>
    <t>winda zewnętrzna w budynku gminnym ZOL nr dz. 189/3, 189/5, 173</t>
  </si>
  <si>
    <t>sprzęt stacjonarny</t>
  </si>
  <si>
    <t>sprzęt przenośny</t>
  </si>
  <si>
    <t xml:space="preserve">wyposażenie </t>
  </si>
  <si>
    <t>Rogów – ogrodzenie działki nr 36/1 przy świetlicy wiejskiej</t>
  </si>
  <si>
    <t>wyposażenie</t>
  </si>
  <si>
    <t>Niszczarka</t>
  </si>
  <si>
    <t>Zasilacz awaryjny</t>
  </si>
  <si>
    <t>komputer ADAX serwer</t>
  </si>
  <si>
    <t>monitoring</t>
  </si>
  <si>
    <t>zasilacz awaryjny</t>
  </si>
  <si>
    <t>Dysk TOSHIBA do serwera</t>
  </si>
  <si>
    <t>urządzenie wielofunkcyjne Richoh IM 2702</t>
  </si>
  <si>
    <t>CWDM 8CH + 6 wkładek [3 transmisje]</t>
  </si>
  <si>
    <t>Mediakonwerter SFP 1G [programowalny] - 6 szt.</t>
  </si>
  <si>
    <t>Przełącznica 12J Simplex - 2 szt.</t>
  </si>
  <si>
    <t>UPS Zasilacz awaryjny VOLT POLSKA MICRO 800W + BATERIA 7AH - 10 szt.</t>
  </si>
  <si>
    <t>Komputer HP 290 G3 SFF i5-10505 /16GB/SSD512/ UHD630 / DVDRW / 11PR 3Y</t>
  </si>
  <si>
    <t>Laptop DELL 17,3" Precision 7710 i7-6820HQ 2.7GHz, 32GB, 480GB SSD, Windows 10 Pro, Quadro M4000M/4GB, FullHD, 3 lata gwarancji</t>
  </si>
  <si>
    <t>Serwer HP ML350e G8 2x10c E5-2470V2 64GB 1x600GB SAS + 3x1,2TB SAS</t>
  </si>
  <si>
    <t>MikroTik Cloud Router Switch CRS317-1G-16S+RM 10G SFP+</t>
  </si>
  <si>
    <t>Zestaw SecurityIT: serwer główny i zapasowy ExtremeNasRack U1 wraz z oprogramowaniem</t>
  </si>
  <si>
    <t>Kontener, Bąków – Boisko</t>
  </si>
  <si>
    <t>Drewniana Altana – Bąków – Boisko</t>
  </si>
  <si>
    <t>Wiata – zadaszenie dla zawodników – Młodoszowice – Boisko</t>
  </si>
  <si>
    <t>Klimatyzator Sinclair Multi Agregat + 2 klimatyzatory wew. modele Keyon 4,6/5,2 Kw – Kobiela</t>
  </si>
  <si>
    <t>Klimatyzator GREE LOMO LUXURY WH24QE-Osiek Grodkowksi</t>
  </si>
  <si>
    <t>Klimatyzator ścienny kaisia krx24ae – Starowice Dolne</t>
  </si>
  <si>
    <t>Serwer Synology NAS DS220 + 2 KOMPUTERÓW Lenowo, 2 stacje robocze Think Station, 2 karty graficzne</t>
  </si>
  <si>
    <t xml:space="preserve">Cyfrowy rejestrator dźwięków </t>
  </si>
  <si>
    <t>2 nadajników do realizacji wywiadów</t>
  </si>
  <si>
    <t>monitor do filmowania i fotografii</t>
  </si>
  <si>
    <t xml:space="preserve">Drukarka Konica </t>
  </si>
  <si>
    <t>Odkurzacz Basenowy Zodiak Vortex OV5200</t>
  </si>
  <si>
    <t>Laptop DELL Precision M4600</t>
  </si>
  <si>
    <t xml:space="preserve">Drukaka Konica Minolta Bizhub </t>
  </si>
  <si>
    <t>przepływowy ogrzewacz wody Stiebel Eltron – hala</t>
  </si>
  <si>
    <t>Smartfon M12 4/64</t>
  </si>
  <si>
    <t>Dysk twardy WD Blue 1TB</t>
  </si>
  <si>
    <t>Klimatyzator GREE GWH18AGD-Młodoszowice</t>
  </si>
  <si>
    <t>Klimatyzator GREE GWH24AGD – Tarnów Grodkowski-2 sztuki</t>
  </si>
  <si>
    <t>Żelazna – Monitoring</t>
  </si>
  <si>
    <t xml:space="preserve">Switch TP-Link </t>
  </si>
  <si>
    <t>Komputer 9020 sft/i7/8qb/256</t>
  </si>
  <si>
    <t>Niszczarka Opus TSW2215CD</t>
  </si>
  <si>
    <t>Kserokopiarka RICOH MP C 305</t>
  </si>
  <si>
    <t>Drukarka BROTHER DCP-B752 ODW</t>
  </si>
  <si>
    <t>Narodowy Program Rozwoju Czytelnictwa (meble, książki) 2022</t>
  </si>
  <si>
    <t>Boisko wielofunkcyjne 2022r. (dokumentacja znajduje się w UMiG Grodków)</t>
  </si>
  <si>
    <t xml:space="preserve">Sprzęt elektroniczny Laboratorium   Przyszłości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</si>
  <si>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Monitor interaktywny, projektor, tablica interaktywna Aktywna Tablica</t>
  </si>
  <si>
    <t xml:space="preserve">Drukarka atramentowa </t>
  </si>
  <si>
    <t xml:space="preserve">Komputer stacjonarny </t>
  </si>
  <si>
    <t xml:space="preserve">Drukarka 3D Banach School </t>
  </si>
  <si>
    <t>Laptop LENOVO  Model 81WE</t>
  </si>
  <si>
    <t>kamera SONY HDR-CX405- cyfrowa</t>
  </si>
  <si>
    <t>Laptop LENOVO Model 81WE</t>
  </si>
  <si>
    <t>Robot Edukacyjny Ski Bot z akcesoriami 15szt.x1100</t>
  </si>
  <si>
    <t xml:space="preserve">Aparat fot.CANON EOS 25OD </t>
  </si>
  <si>
    <t>Mikroskop z kamerą XSP-550</t>
  </si>
  <si>
    <t>Monitor interaktywny AVTEK Touch Screem Litle 65</t>
  </si>
  <si>
    <t>Tablet NAVITEL T505 PRO 3G 7"</t>
  </si>
  <si>
    <t>Niszczarka FELLOW LX 65</t>
  </si>
  <si>
    <t>Urz.wielofunkcyjne CANON MAXFYMB2150</t>
  </si>
  <si>
    <t>Laptop HUAWEI D15 15</t>
  </si>
  <si>
    <t>Budynek przekazany firmie remontowo-budowlanej</t>
  </si>
  <si>
    <t>Budynek szkolny I, Grodków ul. Mickiewicza 10-do 16.07.2020r. Od 17.07.2020r. -budynek przekazany do Gminy Grodków</t>
  </si>
  <si>
    <t>Budynek szkolny II, Grodków ul. Mickiewicza 13- aktualnie w budynku odbywają się prace  związane z przekształceniem go na przedszkole</t>
  </si>
  <si>
    <t xml:space="preserve">Budynek przekazany firmie remontowo-budowlanej
</t>
  </si>
  <si>
    <t>Drukarka HP7110</t>
  </si>
  <si>
    <t xml:space="preserve">Drukarka 3D Banach </t>
  </si>
  <si>
    <t xml:space="preserve">4 x zestaw: Laptop X509FA-EJ 075T ASUS </t>
  </si>
  <si>
    <t>Projektor View – Sonic Pa 503W</t>
  </si>
  <si>
    <t>Komplet do projektora</t>
  </si>
  <si>
    <t>Drukarka 3D wraz z akcesoriami</t>
  </si>
  <si>
    <t>Kamera cyfrowa wraz z akcesoriami</t>
  </si>
  <si>
    <t>Oświetlenie do realizacji nagrań</t>
  </si>
  <si>
    <t>Mikrofon kierunkowy z akcesoriami</t>
  </si>
  <si>
    <t>Aparat fotograficzny z akcesoriami</t>
  </si>
  <si>
    <t>Robot edukacyjny z akcesoriami – 3 szt</t>
  </si>
  <si>
    <t>Mikroskop</t>
  </si>
  <si>
    <t>Drukarka 3 d z akcesoriami</t>
  </si>
  <si>
    <t>Mikrokontroler z akcesoriami</t>
  </si>
  <si>
    <t>Kamera cyfrowa z akcesoriami</t>
  </si>
  <si>
    <t>Mikroport z akcesoriami</t>
  </si>
  <si>
    <t>Drukarka 3D</t>
  </si>
  <si>
    <t xml:space="preserve">Kamera przenośna </t>
  </si>
  <si>
    <t>Monitor interaktywny Promethean 65"</t>
  </si>
  <si>
    <t>Mobilna podłoga interaktywna</t>
  </si>
  <si>
    <t>Wyposażenie i urządzenia + traktorek</t>
  </si>
  <si>
    <t>urządzenie wielofunkcyjne - drukarka - ksero</t>
  </si>
  <si>
    <t>laptop DELL 3525</t>
  </si>
  <si>
    <t>dysk SSD Apacer AS350</t>
  </si>
  <si>
    <t xml:space="preserve">Komputer AdAx </t>
  </si>
  <si>
    <t>Wierzbna - wiata na placu zabaw dz, nr 277</t>
  </si>
  <si>
    <t>Kopice - zasilanie elektryczne na placu zabaw dz. nr 208,5</t>
  </si>
  <si>
    <t>Gierów - doprowadzenie energii elektrycznej do altany na placu zabaw dz. nr 88/3</t>
  </si>
  <si>
    <t>Gałązczyce - ogrodzenie placu zabaw dz. nr 385/1</t>
  </si>
  <si>
    <t>Budynek Przepompowni wody Kobiela</t>
  </si>
  <si>
    <t>Ogrodzenie TŁOCZNIA ŚCIEKÓW - P - K-1 KOPICE</t>
  </si>
  <si>
    <t>Agregaty prądotwórcze 20 KW 2 szt po 40 000,00</t>
  </si>
  <si>
    <t>Traktorek ogrodowy Husq.Rider 2022 r.</t>
  </si>
  <si>
    <t>Zestaw PSION</t>
  </si>
  <si>
    <t>Centrala telefoniczna + telefony</t>
  </si>
  <si>
    <t xml:space="preserve">Zestaw Serwerowy (Szafa 42U, Macierz dyskowa, Przełączniki, Serwery) </t>
  </si>
  <si>
    <t>Zestaw Kamer HIKVISION + rejestrator</t>
  </si>
  <si>
    <t>UPS + Monitor DELL</t>
  </si>
  <si>
    <t>UTM Fortigate - 60F</t>
  </si>
  <si>
    <t>Laptop DELL Latitude 5520</t>
  </si>
  <si>
    <t>Laptop DELL Vostro 5510</t>
  </si>
  <si>
    <t xml:space="preserve">Centrala telefoniczna PANASONIC </t>
  </si>
  <si>
    <t>Modem SRF-SIRT</t>
  </si>
  <si>
    <t>Zestaw kamer HIKVISION</t>
  </si>
  <si>
    <t xml:space="preserve">monitoring całodobowy, kamery na wejściach </t>
  </si>
  <si>
    <t xml:space="preserve">Traktorek </t>
  </si>
  <si>
    <t xml:space="preserve">CUB CADET LT1 NR92 </t>
  </si>
  <si>
    <t>DRUKARKA LASEROWA KYOCERA P6021</t>
  </si>
  <si>
    <t>projekt "Cyfryzacja kina" (Kino Klaps, ul. Powstańców Śl. 15, 49-200 Grodków)</t>
  </si>
  <si>
    <t>Zestaw do projekcji cyfrowej</t>
  </si>
  <si>
    <t>Laptop DELL - 10 szt.</t>
  </si>
  <si>
    <t xml:space="preserve">Pakiet multimedialny OSE (tablet,klawiatura,oprogramowanie, akcesoria)- 25 szt. </t>
  </si>
  <si>
    <t>Drukarka 3D z akcesoriami</t>
  </si>
  <si>
    <t>Sprzęt elektroniczny</t>
  </si>
  <si>
    <t>181.</t>
  </si>
  <si>
    <t>182.</t>
  </si>
  <si>
    <t>183.</t>
  </si>
  <si>
    <t>229.</t>
  </si>
  <si>
    <t>245.</t>
  </si>
  <si>
    <t>Świetlica wiejska, Wierzbnik 35a, 49-200 Grodków</t>
  </si>
  <si>
    <t>Remiza strażacka, Lipowa, 49-200 Grodków</t>
  </si>
  <si>
    <t>Budynek gospodarczy (stodoła), Lipowa 290/2, 49-200 Grodków</t>
  </si>
  <si>
    <t>Budynek gospodarczy, Lipowa, 49-200 Grodków</t>
  </si>
  <si>
    <t>Ogrodzenie terenu świetlicy wiejskiej Więcmierzyce dz. 96/2 (długość ogrodzenia 130mb, bramka - 2 szt., brama - 1 szt.)</t>
  </si>
  <si>
    <t>Elsnera 13 mieszkalny + 2 komórki</t>
  </si>
  <si>
    <t xml:space="preserve">Moniuszki 3 mieszkalny + gospodarczy na 3a </t>
  </si>
  <si>
    <t>Brama Lewińska ul. Elsnera Grodków (zabytkowy fragment fortyfikacji miasta, remont kapitalny 2009r.)</t>
  </si>
  <si>
    <t>Wiata przystankowa, Wierzbna</t>
  </si>
  <si>
    <t>Wiata przystankowa, Głębocko (2 szt.)</t>
  </si>
  <si>
    <t>Wiata przystankowa, ul. Słowackiego Grodków</t>
  </si>
  <si>
    <t>Wiata przystankowa, dworzec PKS Grodków</t>
  </si>
  <si>
    <t>Wiata przystankowa, ul. Rynek Grodków</t>
  </si>
  <si>
    <t xml:space="preserve">Wiata przystankowa, Wojsław </t>
  </si>
  <si>
    <t>Wiata przystankowa, ul. Krakowska Grodków</t>
  </si>
  <si>
    <t>Wiata przystankowa, Mikołajowa</t>
  </si>
  <si>
    <t>Wiata przystankowa, Wójtowice</t>
  </si>
  <si>
    <t xml:space="preserve">Wiata przystankowa, Żelazna </t>
  </si>
  <si>
    <t>Wiata przystankowa, Sulisław</t>
  </si>
  <si>
    <t>Wiata przystankowa, Gierów</t>
  </si>
  <si>
    <t>Wiata przystankowa, Zielonkowice</t>
  </si>
  <si>
    <t xml:space="preserve">Wiata przystankowa, Głębocko </t>
  </si>
  <si>
    <t>Wiata przystankowa B-1, Jeszkotle</t>
  </si>
  <si>
    <t>Wiata przystankowa B-1, Kolnica</t>
  </si>
  <si>
    <t>wiata na odpady komunalne ul. Ligonia</t>
  </si>
  <si>
    <t>wiata na odpady komunalne ul. Rynek - Chopina</t>
  </si>
  <si>
    <t>wiata na odpady komunalne ul. Kr. Jadwigi</t>
  </si>
  <si>
    <t>wiata na odpady komunalne ul. Norwida</t>
  </si>
  <si>
    <t>wiata na odpady komunalne ul. Elsnera</t>
  </si>
  <si>
    <t>wiata na odpady komunalne ul. Chopina</t>
  </si>
  <si>
    <t>wiata na odpady komunalne ul. Moniuszki</t>
  </si>
  <si>
    <t>wiata na odpady komunalne ul. Warszawska</t>
  </si>
  <si>
    <t>Plac zabaw Bogdanów ogrodzenie placu 8037,79 + urządzenia 5864,64</t>
  </si>
  <si>
    <t>Trybuny zadaszone, pieciorzędowe na 248 miejsc, ul. Sportowa 2</t>
  </si>
  <si>
    <t>Kopice - ogrodzenie placu zabaw dz. nr 208/5</t>
  </si>
  <si>
    <t>wiata nad płytą taneczną dz. nr 96/2 Więcmierzyce</t>
  </si>
  <si>
    <t>Świetlica Wiejska, Lipowa 31 a, 49-200 Grodków</t>
  </si>
  <si>
    <t>WALEC UGNIATAJĄCY (stadion)</t>
  </si>
  <si>
    <t>płyta warstwowa, membrana dachowa</t>
  </si>
  <si>
    <t>radiomagnetofon (4 szt.)</t>
  </si>
  <si>
    <t>SUW Gnojna wraz z ogrodzeniem, Działki 893,666/4,179/2</t>
  </si>
  <si>
    <t>SUW Strzegów wraz z ogrodzeniem, Działka 85/2</t>
  </si>
  <si>
    <t>Przepompownia Wody Kopice, Działki 93/6,93/2,236/1 wraz z ogrodzeniem</t>
  </si>
  <si>
    <t>Przepompownia Wody Wierzbna, wraz z ogrodzeniem dz. 289/1</t>
  </si>
  <si>
    <t>SUW Grodków wraz z ogrodzeniem, Działki 766/1, 788/1</t>
  </si>
  <si>
    <t>Budynek gospodarczy SUW Grodków, Działki 766/1, 788/1</t>
  </si>
  <si>
    <t>Magazyn środków chemicznych SUW Grodków, Działki 766/1, 788/1</t>
  </si>
  <si>
    <t>Budynek agregatu prądotwórczego Grodków, Działki 766/1, 788/1</t>
  </si>
  <si>
    <t>Budynek administracyjno-warsztatowy, Tarnów Grodkowski, Działki 317,318,319.320</t>
  </si>
  <si>
    <t>Budynek Pompowni Osadów, adres jw.</t>
  </si>
  <si>
    <t>Ogrodzenie przepompowni ścieków -P-NWM - NOWA WIEŚ MAŁA - DZ.NR 72/3</t>
  </si>
  <si>
    <t>Ogrodzenie przepompowni ścieków - PJ-2-JESZKOTLE-DZ.NR 81/1</t>
  </si>
  <si>
    <t>Ogrodzenie przepompowni ścieków - PJ-3 - JESZKOTLE - DZ. NR 183/1</t>
  </si>
  <si>
    <t>Ogrodzenie przepompowni ścieków - PG - 1 - GOLA GRODKOWSKA - DZ. NR 102/1</t>
  </si>
  <si>
    <t>Ogrodzenie przepompowni ścieków - Pli - 2 - LIPOWA - DZ. NR 424/4</t>
  </si>
  <si>
    <t>Ogrodzenie przepompowni ścieków - PPd - 2 - PRZYLESIE DOLNE - DZ. NR 353/3</t>
  </si>
  <si>
    <t>Ogrodzenie przepompowni ścieków - PW - 2 - WIERZBNIK - DZ. NR 29/1</t>
  </si>
  <si>
    <t>Ogrodzenie przepompowni ścieków - P - Pol - POLANA - DZ. NR 595</t>
  </si>
  <si>
    <t>Ogrodzenie przepompowni ścieków -  PK - 2 - KOLNICA - DZ. NR 101/1</t>
  </si>
  <si>
    <t>Ogrodzenie przepompowni ścieków - PS - 2 - STRZEGÓW - DZ. NR 50/3</t>
  </si>
  <si>
    <t>Ogrodzenie przepompowni ścieków - PSt - 2 - STAROWICE DOLNE - DZ. NR 411/3</t>
  </si>
  <si>
    <t>URZĄDZENIA PRZEPOMPOWNIA ŚCIEKÓW -P-NWM - NOWA WIEŚ MAŁA - DZ.NR 72/3 (automatyka, sterowanie, pompy)</t>
  </si>
  <si>
    <t>URZĄDZENIA PRZEPOMPOWNIA ŚCIEKÓW - PJ-2-JESZKOTLE-DZ.NR 81/1 (automatyka, sterowanie, pompy)</t>
  </si>
  <si>
    <t>URZĄDZENIA PRZEPOMPOWNIA ŚCIEKÓW - PJ-3 - JESZKOTLE - DZ. NR 183/1 (automatyka, sterowanie, pompy)</t>
  </si>
  <si>
    <t>URZĄDZENIA TŁOCZNIA ŚCIEKÓW - PJ - 1 - JESZKOTLE - DZ. NR 10/6 (automatyka, sterowanie, pompy)</t>
  </si>
  <si>
    <t>URZĄDZENIA PRZEPOMPOWNIA ŚCIEKÓW - PG - 1 - GOLA GRODKOWSKA - DZ. NR 102/1 (automatyka, sterowanie, pompy)</t>
  </si>
  <si>
    <t>URZĄDZENIA  PRZEPOMPOWNIA ŚCIEKÓW - Pli - 2 - LIPOWA - DZ. NR 424/4 (automatyka, sterowanie, pompy)</t>
  </si>
  <si>
    <t>URZĄDZENIA PRZEPOMPOWNIA ŚCIEKÓW - PPd - 2 - PRZYLESIE DOLNE - DZ. NR 353/3 (automatyka, sterowanie, pompy)</t>
  </si>
  <si>
    <t>URZĄDZENIA PRZEPOMPOWNIA ŚCIEKÓW - PW - 2 - WIERZBNIK - DZ. NR 29/1 (automatyka, sterowanie, pompy)</t>
  </si>
  <si>
    <t>URZĄDZENIA TŁOCZNIA ŚCIEKÓW - Pli - 1 - LIPOWA - DZ. NR 406/1 (automatyka, sterowanie, pompy)</t>
  </si>
  <si>
    <t>URZĄDZENIA TŁOCZNIA ŚCIEKÓW - PPd - 1 - PRZYLESIE DOLNE - DZ. NR 294/5 (automatyka, sterowanie, pompy)</t>
  </si>
  <si>
    <t>URZĄDZENIA TŁOCZNIA ŚCIEKÓW - PW - 1 WIERZBNIK - DZ. NR 481/1 (automatyka, sterowanie, pompy)</t>
  </si>
  <si>
    <t>URZĄDZENIA PRZEPOMPOWNIA ŚCIEKÓW - P - Pol - POLANA - DZ. NR 595 (automatyka, sterowanie, pompy)</t>
  </si>
  <si>
    <t>URZĄDZENIA PRZEPOMPOWNIA ŚCIEKÓW -  PK - 2 - KOLNICA - DZ. NR 101/1 (automatyka, sterowanie, pompy)</t>
  </si>
  <si>
    <t>URZĄDZENIA PRZEPOMPOWNIA ŚCIEKÓW - PB - 2 - BĄKÓW - DZ. NR 132/2 (automatyka, sterowanie, pompy)</t>
  </si>
  <si>
    <t>URZĄDZENIA TŁOCZNIA ŚCIEKÓW - PW - 1 - WOJSŁAW - DZ. NR 166/1 (automatyka, sterowanie, pompy)</t>
  </si>
  <si>
    <t>URZĄDZENIA TŁOCZNIA ŚCIEKÓW - PK - 1 - KOLNICA - DZ. NR 694/3 (automatyka, sterowanie, pompy)</t>
  </si>
  <si>
    <t>URZĄDZENIA TŁOCZNIA ŚCIEKÓW - PM - 1 - MŁODOSZOWICE - DZ. NR 112/6 (automatyka, sterowanie, pompy)</t>
  </si>
  <si>
    <t>URZĄDZENIA TŁOCZNIA ŚCIEKÓW - PB - 1 - BĄKÓW - DZ. NR 124/3 (automatyka, sterowanie, pompy)</t>
  </si>
  <si>
    <t>URZĄDZENIA PRZEPOMPOWNIA ŚCIEKÓW - PS - 2 - STRZEGÓW - DZ. NR 50/3 (automatyka, sterowanie, pompy)</t>
  </si>
  <si>
    <t>URZĄDZENIA PRZEPOMPOWNIA ŚCIEKÓW - PSt - 2 - STAROWICE DOLNE - DZ. NR 411/3 (automatyka, sterowanie, pompy)</t>
  </si>
  <si>
    <t>URZĄDZENIA TŁOCZNIA ŚCIEKÓW - PS - 1 - STRZEGÓW - DZ. NR 89/3 (automatyka, sterowanie, pompy)</t>
  </si>
  <si>
    <t>URZĄDZENIA TŁOCZNIA ŚCIEKÓW - PJ - 1 - JĘDRZEJÓW - DZ. NR 3/2 (automatyka, sterowanie, pompy)</t>
  </si>
  <si>
    <t>URZĄDZENIA TŁOCZNIA ŚCIEKÓW - Pwój - 1 - WÓJTOWICE - DZ. NR 26/13 (automatyka, sterowanie, pompy)</t>
  </si>
  <si>
    <t>URZĄDZENIA TŁOCZNIA ŚCIEKÓW - P - St - 1 - STAROWICE DOLNE - DZ. NR 391/3 (automatyka, sterowanie, pompy)</t>
  </si>
  <si>
    <t>URZĄDZENIA PRZEPOMPOWNIA ŚCIEKÓW  - P - K - 1 - KOPICE (automatyka, sterowanie, pompy)</t>
  </si>
  <si>
    <t>URZĄDZENIA PRZEPOMPOWNIA ŚCIEKÓW  - P - K - 2 - KOPICE (automatyka, sterowanie, pompy)</t>
  </si>
  <si>
    <t>Wyposażenie budynku administracyjnego (meble, lodówka, pralka automatyczna, mikrofalówka itp.)</t>
  </si>
  <si>
    <t>System monitoringu i sterowania stacjami uzdatniania wody</t>
  </si>
  <si>
    <t>3. Budynek krat (szafa sterownicza kraty, szafa sterownicza retencji, szafa sterownicza FEKO, ultradźwiękowa sonda poziomu, 2 x sonda hydrostatyczna, 2 x przepływomierz elektromagnetyczny, zasuwa z napędem elektrycznym, 2 x zastawka z napędem elektrycznym)</t>
  </si>
  <si>
    <t>4. Piaskownik (szafa sterownicza zgarniaczy, szafa sterownicza separatora)</t>
  </si>
  <si>
    <t>5. Przepompownia ścieków (2 x szafa sterownicza, 2 x sonda ultradźwiękowa poziomu, pH-metr + przetwornik)</t>
  </si>
  <si>
    <t>12. Stacja odwadniania (szafa sterownicza wirówki, szafa sterownicza stacji polielektrolitu, szafa sterownicza stacji higienizacji, szafa przekaźnikowa, 2 x przepływomierz, sonda hydrostatyczna, czujnik wibracji)</t>
  </si>
  <si>
    <t>13. Budynek energetyczny (szafa sterownicza oświetlenia, 2 x szafa sterownicza regulacji mocy)</t>
  </si>
  <si>
    <t>Defibrylator Philips HeartStart FRx-zestaw AED+ akcesoria. Zakupiony w 2018 roku defibrylator Philips HeartStart FRx w dniu 20.11.2018 r. został zamontowany w kapsule ROTAID Solid Plus Heart we wnęce wejściowej do apteki w budynku ul. Rynek 8-9, w Grodkowie, którego Gmina Grodków jest współwłaścicielem.
Kapsuła posiada zabezpieczenie w postaci alarmu oraz zdalnej kontroli w czasie rzeczywistym:
- stanu urządzenia (gotowość, awaria, w użyciu)
- akcji – ruchu defibrylatora (brak ruchu, w akcji)
- temperatury wewnątrz kapsuły
- informacji o otwarciu bądź zamknięciu kapsuły
Defibrylator jest ogólnodostępny, otwarcie kapsuły następuje po zerwaniu plomby.</t>
  </si>
  <si>
    <t>5 tabletów do sekcji brydża</t>
  </si>
  <si>
    <t>drukarka-urządzenie wielofunkcyjne</t>
  </si>
  <si>
    <t>Notebook LENOVO</t>
  </si>
  <si>
    <t>Kserokopiarka KONICA MINOLTA</t>
  </si>
  <si>
    <t>projektor krótkoogniskowy - 2 szt.</t>
  </si>
  <si>
    <t xml:space="preserve">Notebook LENOVO G510 </t>
  </si>
  <si>
    <t xml:space="preserve">Urządzenie Wielofunk.BROTHER </t>
  </si>
  <si>
    <t>Laptop LENOVO IdeaPad  L330</t>
  </si>
  <si>
    <t>Urządzenie Wielof. Laser BROTHER</t>
  </si>
  <si>
    <t>Laptop lenovo - 6 szt.</t>
  </si>
  <si>
    <t>Urzadzenie wielofunkcyjne BROTHER DCP-J 152W</t>
  </si>
  <si>
    <t xml:space="preserve">10 zestawów komputerowych (monitor + jednostka centralna) </t>
  </si>
  <si>
    <t>Laptop ASUS 5szt</t>
  </si>
  <si>
    <t>laptop HP 5szt</t>
  </si>
  <si>
    <t xml:space="preserve">MIKSER Fonii </t>
  </si>
  <si>
    <t>Zestaw Nagłośnienia FENDER PASSPORT VENUE</t>
  </si>
  <si>
    <t>obiektyw NIKON Z 24-70MM F/4 S</t>
  </si>
  <si>
    <t>adapter NIKON FTZ II</t>
  </si>
  <si>
    <t>Aparat NIKON Z6II BODY</t>
  </si>
  <si>
    <t>monitory Samsung</t>
  </si>
  <si>
    <t>UPS Line-Interactive</t>
  </si>
  <si>
    <t>Ipady Apple 10.2 9 generacji</t>
  </si>
  <si>
    <t>Klimatyzatory GREE GWH12AGB 2szt</t>
  </si>
  <si>
    <t>Klimatyzatory  2szt</t>
  </si>
  <si>
    <t>PROJEKTOR ZE STOLIKIEM I EKRANEM</t>
  </si>
  <si>
    <t>Sprzęt muzyczny - projektor dw322, mikser IMG STAGE LINE MXR-6, rh nsOUND pp-312 kolumna, RH Sound Mikrofon WR-207, rh Sound Przewód Jack-Jack 6m, RH Sound przewód głośnikowy 10m, RH Sound Cyfrowa Końcówka Mocy, Kabel HDMI</t>
  </si>
  <si>
    <t>Stadion lekkoatletyczny</t>
  </si>
  <si>
    <t>Kamera TVU, KAMERA ip 4mp bulle tir 4mm 2szt na stadionie lekkoatletycznym</t>
  </si>
  <si>
    <t>Plac zabaw zgodnie z załącznikiem z dnia 2.6.2023</t>
  </si>
  <si>
    <t>Wyposażenie boisk w miejscowościach: Żelazna, Wojsław, Wierzbna, Strzegów, Polana, Osiek Grodkowski, Nowa Wieś Mała, Młodoszowice, Mikołajowa, Kopice, Kolnica, Jędrzejów, Jaszów, Gałązczyce, Bogdanów, Bąków zgodnie z wykazem z dnia 2.6.2023</t>
  </si>
  <si>
    <t>Szatnia sportowa kontener popowodziowy Wierzbnik, działka nr 29/2</t>
  </si>
  <si>
    <t>Boisko trawiaste w Grodkowie, działka nr 778/32</t>
  </si>
  <si>
    <t>Kocioł gazowy Viessmann VITODENS 200-W 80Kw</t>
  </si>
  <si>
    <t>Budynek mieszkalny ul. Sienkiewicza 74, Grodków</t>
  </si>
  <si>
    <t>1) Warszawska 29, 49-200 Grodków
2) Rynek 1, 49-200 Grodków
3) Warszawska 44/9, 49-200 Grodków,
4) Warszawska 40- garaż Straży Miejskiej Cmentarze komunalne:
1) Osiek Grodkowski, działka nr 96/1
2) Jędrzejów, działka nr 52/2
3) Żelazna-Głębocko, działka nr 91
4) Bąków, działka nr 377</t>
  </si>
  <si>
    <t>działalność samorządowa; realizacja wraz 
z jednostkami organizacyjnymi zadań własnych Gminy i zadań zleconych, określonych w przepisach prawa. 
działalność samorządowa; realizacja wraz 
z jednostkami organizacyjnymi zadań własnych Gminy i zadań zleconych, określonych w przepisach prawa.</t>
  </si>
  <si>
    <t>działalność kulturalna (2 imprezy masowe 
z obowiązkowym ubezpieczeniem OC, bez pokazów sztucznych ogni), jednostka prowadzi kąpieliska (kąpielisko w chwili obecnej jest nieczynne wymaga remontu), szatnie, oraz dodatkowe zajęcia z dziećmi, młodzieżą 
i osobami starszymi.</t>
  </si>
  <si>
    <t>praca socjalna, obsługa świadczeń rodzinnych 
i dodatków mieszkaniowych.</t>
  </si>
  <si>
    <t>Realizacja Programu SENIOR+l. Rynek 1
49-200 Grodków</t>
  </si>
  <si>
    <t>Przedmiotem działania Zarządu jest :
1) obsługa finansowo - księgowa i administracyjna placówek oświatowych.
2) nadzór nad efektywnością i celowością wydatkowania powierzonych środków.</t>
  </si>
  <si>
    <t>dydaktyczna, opiekuńcza i wychowawcza, jednostka posiada stołówkę.</t>
  </si>
  <si>
    <t>opieka nad dziećmi w wieku od 2,5 do 7 lat w godzinach od 6:30 do 16:30 przez 5 dni w tygodniu (od poniedziałku do piątku) we wszystkie dni robocze przez 12 miesięcy w roku. Jednostka posiada szatnię, organizuje festyn rodzinny.</t>
  </si>
  <si>
    <t>1. ul. Klubowa 9 – Hala Sportowa, 49-200 Grodków
2. ul. Powstańców Śląskich 15 – Kino „Klaps”, 49-200 Grodków
3. ul. Sportowa ( działka nr 445)– Basen, Budynek uzdatniania wody, 49-200 Grodków
4. Centrum Rekreacji w Więcmierzycach (plac zabaw)
5. Kort tenisowy ul. Wiejska, 49-200 Grodków, nr działki 154/8
6. Scena w parku Domu Kultury, ul. Kasztanowa 16, 49-200 Grodków
7. Boisko sportowe trawiaste treningowe, ul. Sportowa 49-200 Grodków, nr działki 443</t>
  </si>
  <si>
    <t>w części drewniany kryty dachówką (oddział wewnętrzny), w części betonowy, kryty laminatem (oddział dziecięcy)</t>
  </si>
  <si>
    <t>Ogrodzenie PRZEPOMPOWNIA ŚCIEKÓW OSIEK GRODKOWSKI</t>
  </si>
  <si>
    <t>Ogrodzenie PRZEPOMPOWNIA ŚCIEKÓW ŻELAZNA</t>
  </si>
  <si>
    <t>Ogrodzenie TŁOCZNI ŚCIEKÓW ŻELAZNA</t>
  </si>
  <si>
    <t>URZĄDZENIA PRZEPOMPOWNIA ŚCIEKÓW OSIEK GRODKOWSKI (automatyka, sterowanie, pompy)</t>
  </si>
  <si>
    <t>URZĄDZENIA PRZEPOMPOWNIA ŚCIEKÓW  ŻELAZNA (automatyka, sterowanie, pompy)</t>
  </si>
  <si>
    <t>URZĄDZENIA TŁOCZNI ŚCIEKÓW  ŻELAZNA (automatyka, sterowanie, pompy)</t>
  </si>
  <si>
    <t>Tablet Lenovo ThinkPad 10</t>
  </si>
  <si>
    <t>Kamery IP 3szt. + Rejestrator</t>
  </si>
  <si>
    <t xml:space="preserve">Instytucja kultury, której głównym zadaniem jest gromadzenie, opracowywanie i udostępnianie zbiorów; popularyzacja książek 
i czytelnictwa; prowadzenie działalności informacyjno-bibliotecznej; dokumentacja i popularyzacja wiedzy o regionie. </t>
  </si>
  <si>
    <t>Zaczytana ławka przed ratuszem</t>
  </si>
  <si>
    <t>Aparat Nikon z obiektywem</t>
  </si>
  <si>
    <t>Ekran przenośny</t>
  </si>
  <si>
    <t>Tablety Samsung 8 szt</t>
  </si>
  <si>
    <t>Monitor</t>
  </si>
  <si>
    <t>Terminal danych</t>
  </si>
  <si>
    <t>Yamaha DBR-12 Kolumna aktywna</t>
  </si>
  <si>
    <t>Shure BLX24E/SM58 H8E zestaw bezprzewodowy wokal</t>
  </si>
  <si>
    <t>PreSonus StudioLive AR12C USB Mikser audio</t>
  </si>
  <si>
    <t>Dysk</t>
  </si>
  <si>
    <t>- co najmniej 2 zamki wielozastawkowe w każdych drzwiach zewnętrznych,
- system alarmujący służby z całodobową ochroną, kamery CCTV</t>
  </si>
  <si>
    <t>Mickiewicza 10</t>
  </si>
  <si>
    <t>88.9</t>
  </si>
  <si>
    <t>7471923340</t>
  </si>
  <si>
    <t>Środowiskowy Dom Samopomocy w Grodkowie</t>
  </si>
  <si>
    <t>cegła ceramiczna</t>
  </si>
  <si>
    <t xml:space="preserve">Ceglane odcinkowe na belkach stalowych oraz ceramiczne na belkach stalowych typu Kleina. Pozostałe drewniane ze ślepym pułapem. </t>
  </si>
  <si>
    <t>Drewniany</t>
  </si>
  <si>
    <t>Blacha, typ Lindap Pannan</t>
  </si>
  <si>
    <t>18. Środowiskowy Dom Samopocy w Grodkowie</t>
  </si>
  <si>
    <t>Laptop ASUS K541SA</t>
  </si>
  <si>
    <t>Laptop X509JA</t>
  </si>
  <si>
    <t>Kserokopiarka TOSIBA</t>
  </si>
  <si>
    <t>Serwer DELL PE T130</t>
  </si>
  <si>
    <t>Komputer ADAX VERSO - 3 SZT.</t>
  </si>
  <si>
    <t>Monitor Philips 23,8 - 3 SZT.</t>
  </si>
  <si>
    <t>Wideofon</t>
  </si>
  <si>
    <t xml:space="preserve">Budynek </t>
  </si>
  <si>
    <t>-zgodnie z przepisami o ochronie przeciwpożarowej                                          - gaśnice - 6 szt.                                                                                 - hydranty wewnętrzne 6 szt.</t>
  </si>
  <si>
    <t>- co najmniej 2 zamki wielozastawkowe w każdych drzwiach zewnętrznych monitoring całodobowy, kamery na wejściach i w okół budynku</t>
  </si>
  <si>
    <t>Budynek gospodarczy-stodoła, Gałązczyce dz.385/1</t>
  </si>
  <si>
    <t>Pawilon usługowo-handlowy ul. Szpitalna, nr działki 192/3</t>
  </si>
  <si>
    <t>Budynek - garaż Gałązczyce dz. 356/1</t>
  </si>
  <si>
    <t>wg. operatu szacunkowego z dn. 15-12-2022</t>
  </si>
  <si>
    <t>po 1945</t>
  </si>
  <si>
    <t>murowany z cegły i bloczków</t>
  </si>
  <si>
    <t>drewniany kryty papą</t>
  </si>
  <si>
    <t>Urząd Miejski -garaże i pomieszczenia gospodarcze, Grodków, ul. Warszawska 40A</t>
  </si>
  <si>
    <t>Świetlica wiejska, Gnojna 109</t>
  </si>
  <si>
    <t>41/27</t>
  </si>
  <si>
    <t>Budynek gospodarczy Bąków 36</t>
  </si>
  <si>
    <t>drewniane</t>
  </si>
  <si>
    <t xml:space="preserve">blacha </t>
  </si>
  <si>
    <t>Budynek szkolny (przedszkolny) ul. Mickiewicza 13, 
49-200 Grodków (po zlikwidowanym gimnazjum)</t>
  </si>
  <si>
    <t>Budynek przedszkola nowy, Grodków ul. Kościuszki 4 + Budynek przedszkola Grodków ul. Mickiewicza 13</t>
  </si>
  <si>
    <t>Budynek szkolny (przedszkolny), Grodków ul. Mickiewicza 13 (po gimnazjum)</t>
  </si>
  <si>
    <t>projektor MS550 BENQ</t>
  </si>
  <si>
    <t>urządzenie wielofunkcyjne DCP-B7520DW</t>
  </si>
  <si>
    <t>- zgodne z przepisami o ochronie przeciwpożarowej,
- urządzenie sygnalizujące powstanie pożaru (uruchamiane ręcznie),
- gaśnice: 13 szt.,
- hydranty zewnętrzne: 2 szt.,
- hydranty wewnętrzne: 3 szt.,</t>
  </si>
  <si>
    <t>Budynek szkolny (przedszkolny), Grodków ul. Mickiewicza 13</t>
  </si>
  <si>
    <t xml:space="preserve">- co najmniej 2 zamki wielozastawkowe w każdych drzwiach zewnętrznych,
</t>
  </si>
  <si>
    <t>Zestaw DELL (5 szt. X 588,00 zł)</t>
  </si>
  <si>
    <t>Switch TP-link TLSG-1024DE</t>
  </si>
  <si>
    <t>Projektor VIEWSONIC</t>
  </si>
  <si>
    <t>Publiczna Szkoła Podstawowa  im.Joanny Schaffgotsch w Kopicach</t>
  </si>
  <si>
    <t>17/4</t>
  </si>
  <si>
    <t xml:space="preserve">Robot edukacyjny z akcesoriami </t>
  </si>
  <si>
    <t>11. Publiczna Szkoła Podstawowa  im.Joanny Schaffgotsch w Kopicach</t>
  </si>
  <si>
    <t>Sprzęt elektroniczny zakupiony przed 2013 r. (po gimnazjum)</t>
  </si>
  <si>
    <t>Sprzęt elektroniczny zakupiony przed 2013 r.</t>
  </si>
  <si>
    <t>Tablet graficzny HUION H11 61</t>
  </si>
  <si>
    <t>SWITCH TP-Link LS 108G</t>
  </si>
  <si>
    <t>Monitor interaktywny AVTEK TS7 MATE 65</t>
  </si>
  <si>
    <t>SWITCH TP-Link TL -SF1024</t>
  </si>
  <si>
    <t>UPS GREEN CELL 800VA 480W</t>
  </si>
  <si>
    <t>Monitor interaktywny  Avtek TS7 MATE 65 1TV248</t>
  </si>
  <si>
    <t>Urządzenie wielofunkcyjne Brother p.230</t>
  </si>
  <si>
    <t>Drukarka Brother p.235</t>
  </si>
  <si>
    <t>Projektor VIEW SONIC p.233</t>
  </si>
  <si>
    <t>Projektor VIEW SONIC p.234</t>
  </si>
  <si>
    <t>Tablica interaktywna AVTEKTboard ks.śr.tr.</t>
  </si>
  <si>
    <t xml:space="preserve">Chopina 7 </t>
  </si>
  <si>
    <t>Odkurzacz spalinowy do liści</t>
  </si>
  <si>
    <t>Piaskarki 2 szt - element wyposażenia do ciągników</t>
  </si>
  <si>
    <t>Pługi 2 szt- element wyposażenia do ciągników</t>
  </si>
  <si>
    <t>Kserokopiarka RICOH MP201</t>
  </si>
  <si>
    <t>1. Filia w Gnojnej                                                                                                                               
2. Filia w Jędrzejowie                                                                                                                              
3. Filia w Kolnicy                                                                                                                                        
4. Filia w Kopicach</t>
  </si>
  <si>
    <t>Na terenie gminy Grodków działają Grodkowskie Wodociągi i Kanalizacja Spółka z o. o. z siedzibą w Tarnowie Grodkowskim. Skrót firmy: GRODWiK Spółka z o. o. Firma powstała w listopadzie 1992 roku w celu realizacji jednego z zadań własnych gminy w zakresie zbiorowego zaopatrzenia w wodę i zbiorowego odprowadzania ścieków. GRODWiK jest w 100% własnością komunalną.
Firma świadczy odpłatne usługi w zakresie poboru i dostawy wody oraz oczyszczania i odprowadzania ścieków dla osób fizycznych i prawnych.
Terenem działania firmy jest wyłącznie miejsko-wiejska gmina Grodków.
Spółka GRODWiK prowadzi eksploatację trzech ujęć wody wraz ze stacjami uzdatniania w miejscowościach: Grodków, Gnojna, Strzegów na bazie ujęć podziemnych oraz oczyszczalnię ścieków mechaniczno-biologiczną 
z podwyższonym usuwaniem związków biogennych zlokalizowaną w Tarnowie Grodkowskim.
Spółka GRODWiK eksploatuje sieci wodociągowe i dostarcza wodę do 
36 miejscowości gminy Grodków oraz do Starego Grodkowa w Gminie Skoroszyce i dwóch posesji w Radowicach Gmina Pakosławice.
Do oczyszczalni ścieków poprzez układ sieci kanalizacyjnej przyjmowane są ścieki z miejscowości Grodków, Tarnów Grodkowski, Gnojna, Lubcz, Jeszkotle, Nowa Wieś Mała, Strzegów, Jędrzejów, Starowice Dolne, Wójtowice, Gola Grodkowska, Lipowa, Przylesie Dolne, Wierzbnik, Kolnica, Młodoszowice, Bąków, Wojsław, Polana, Żelazna, Osiek Grodkowski i część Kopic.</t>
  </si>
  <si>
    <t>Celem działalności Domu jest stworzenie systemu oparcia społecznego dla osób zakwalifikowanych, poprzez świadczenie usług dziennych w zakresie integracji, aktywizacji oraz wsparcia terapeutycznego, ukierunkowanych na podtrzymywanie i rozwijanie umiejętności niezbędnych do samodzielnego życia. Zakres i poziom świadczonych usług  w Domu dostosowany jest do indywidualnych potrzeb osób w nim przebywających.
Przedmiotem działalności Domu jest świadczenie usług w ramach indywidualnych i grupowych treningów, ukierunkowanych na kształtowaniu samodzielności uczestników oraz umiejętności wykonywania prostych czynności dnia codziennego  i funkcjonowania  w życiu społecznym
Przy realizacji zadań Dom współpracuje  z rodzinami, opiekunami i bliskimi uczestników,  a także  z organizacjami społecznymi i charytatywnymi.</t>
  </si>
  <si>
    <t>140.</t>
  </si>
  <si>
    <t>Zestaw do pielęgnacji trawy synt. Ciągnik jednoosowy, równiarka rotacyjna, rozrzutnik granulatu, zamiatarka z pojemnikiem, szczotka wczesująca, brona aktywna HONDA</t>
  </si>
  <si>
    <t>Wizualizer Aver Vision F17-8M 2szt. x 3500 zł</t>
  </si>
  <si>
    <t>Mikroport z akcesoriami 5 szt. x 1200 zł</t>
  </si>
  <si>
    <t>Długopis Bamach PEN 6 szt. x 500 zł</t>
  </si>
  <si>
    <t>Mikrokontroler -zestaw 12szt x 950 zł</t>
  </si>
  <si>
    <t>Laptop DELL Latitude 3510 29 szt. x 2999,97 zł</t>
  </si>
  <si>
    <t>Komputer stacj. skł. z monitorem 4 szt. x 1009,17 zł</t>
  </si>
  <si>
    <t>Komputer stacj. skł. z monitorem</t>
  </si>
  <si>
    <t>Laptop HP  250G7 EDUi3 8130U  6szt. x 2500 zł</t>
  </si>
  <si>
    <t>Laptop ASUS X509FA- EJ075T   5szt. x 1880 zł</t>
  </si>
  <si>
    <t>Urządzenie wiel. DCP -T500W BROTHER 3 szt x 699 zł</t>
  </si>
  <si>
    <t>Tablica interaktywna z projektorem ultra krótkoogniskowym   - 2 szt. x 8750 zł</t>
  </si>
  <si>
    <t>Drukarka OKI B-432 laserowa 2 szt. x 613 zł</t>
  </si>
  <si>
    <t>Zestaw komp. (sam komputer stacj) 5 szt. x 880 zł</t>
  </si>
  <si>
    <t>Drukarka BROTHER DCP- T500W  2 szt. x 675 zł</t>
  </si>
  <si>
    <t>Monitor płaski Hp 21"(4 szt. x 350 zł)</t>
  </si>
  <si>
    <t>Kasa fiskalna on-line Datecs WP-50 biało-czarna GPRS EAU1901715918 - 2 szt (basen, Hala)</t>
  </si>
  <si>
    <t>oddział dziecięcy: 1975, oddział wewnętrzny: nieznany</t>
  </si>
  <si>
    <t>Zespół basenów zewnętrznych (basen pływacki; basen rekreacyjny; kontenery - technologiczny, sanitarny damski, sanitarny męski, kasowy; lampy oświtlenia zewnętrznego, ogrodzenie panelowe, podesty drewniane, bramy i furtka)</t>
  </si>
  <si>
    <t>Wyposażenie</t>
  </si>
  <si>
    <t>drukarka urz.wielofunkcyjne</t>
  </si>
  <si>
    <t>telefon komórkowy</t>
  </si>
  <si>
    <t>Komputer ADAX DELTA PRO WXPC4570</t>
  </si>
  <si>
    <t>Komputer ADAX ALFA WXHC6100</t>
  </si>
  <si>
    <t xml:space="preserve">Router TP Linh ARCHER AX 72 </t>
  </si>
  <si>
    <t>TO NIE JEST ELEKTRONIKA- POWINNO BYĆ W WYPOSAŻENU</t>
  </si>
  <si>
    <t>Urządzenia przenośne (2 Tablety Samsung Galaxy Tab A8, 1 Tablet Samsung Galaxy S7, 2 Urządzenia IPHONE)</t>
  </si>
  <si>
    <t>- zgodne z przepisami o ochronie przeciwpożarowej,
- gaśnice: 3 szt.,                                            - koc gaśniczy - 1 szt.,</t>
  </si>
  <si>
    <t xml:space="preserve">- zgodne z przepisami o ochronie przeciwpożarowej,
- gaśnice: 5 szt.,                                             - koc gaśniczy 1 szt. </t>
  </si>
  <si>
    <t xml:space="preserve">- zgodne z przepisami o ochronie przeciwpożarowej,
- gaśnice: 2 szt.,                                            - koc gaśniczy - 1 szt., </t>
  </si>
  <si>
    <t>- zgodne z przepisami o ochronie przeciwpożarowej,
- gaśnice: 4 szt.,                                            - koc gaśniczy - 1 szt.,                                                     - przeciwpożarowy wyłącznik prądu,</t>
  </si>
  <si>
    <t>- zgodne z przepisami o ochronie przeciwpożarowej,                                           - gaśnice 2 szt.</t>
  </si>
  <si>
    <t>- urządzenie sygnalizujące powstanie pożaru 
- gaśnice: 5 szt.,
- hydranty zewnętrzne: 2 szt.,
- hydranty wewnętrzne: 4 szt., - system oddymiania, - oświetlenie awaryjne, - wyłącznik przeciwpożarowy prądu</t>
  </si>
  <si>
    <t>Budynek garażowo-użytkowy, dz. nr 50/47, Wrocławska, Grodków</t>
  </si>
  <si>
    <t>Oświetlenie uliczne na terenie Gminy Grodków</t>
  </si>
  <si>
    <t>instalacja fotowoltaiki nr 3 SUW Grodków</t>
  </si>
  <si>
    <t>instalacja fotowoltaiki nr 1 Oczyszczalnia ścieków</t>
  </si>
  <si>
    <t>instalacja fotowoltaiki nr 2 Oczyszczalnia ścieków</t>
  </si>
  <si>
    <t>instalacja fotowoltaiki nr 4 SUW Gnojna</t>
  </si>
  <si>
    <t>Drukarka Brother MEP MFCB 7715Dw</t>
  </si>
  <si>
    <t>Monitor Dell 27</t>
  </si>
  <si>
    <t>Monitor Dell P 2717</t>
  </si>
  <si>
    <t>Zestaw komputrowy Dell</t>
  </si>
  <si>
    <t>Monitor ProLite iiyama</t>
  </si>
  <si>
    <t>Zestaw komputrowy Dell Inspirion</t>
  </si>
  <si>
    <t xml:space="preserve">UPS </t>
  </si>
  <si>
    <t>Ośrodek Pomocy Społecznej</t>
  </si>
  <si>
    <t>Budynek</t>
  </si>
  <si>
    <t>monitoring, bez alarmu</t>
  </si>
  <si>
    <t>Projektor Accer</t>
  </si>
  <si>
    <t>31/20</t>
  </si>
  <si>
    <t>27/22</t>
  </si>
  <si>
    <t>24 N/11 AiO</t>
  </si>
  <si>
    <t>Zestaw komupterowy z osprzętem</t>
  </si>
  <si>
    <t>Kamera IPC T454ZSDH5 - 2 szt</t>
  </si>
  <si>
    <t>Drukarka HP LASER JET PRO M203DW 9 (4 szt)</t>
  </si>
  <si>
    <t>2022, 2023</t>
  </si>
  <si>
    <t>Stacja robocza - komputer ACER VERITON X4690G (26 szt.)</t>
  </si>
  <si>
    <t>Monitot Iiyama XUB2492HSU-B1 (26 szt.)</t>
  </si>
  <si>
    <t>Skaner Fujitsu fi-7180</t>
  </si>
  <si>
    <t>Drukarka Laserowa BROTHER HL-L2352DW</t>
  </si>
  <si>
    <t>Drukarka-Urządzenie wielofunkcyjne BROTHER MFC-L2712DW</t>
  </si>
  <si>
    <t>Niszczarka HSM C18 3,9x30</t>
  </si>
  <si>
    <t>Kserokopiarka Kyocera TA4002i</t>
  </si>
  <si>
    <t>Urządzenie Kyocera M2040dn</t>
  </si>
  <si>
    <t>System bezprzewodowy _SHURE BLX24RE/SM58</t>
  </si>
  <si>
    <t>Niszczarka ASM Securio B24 4,5x30</t>
  </si>
  <si>
    <t>Komputer z SITEKIOSK</t>
  </si>
  <si>
    <t>Drukarka-Urządzenie wielofunkcyjne BROTHER DCP-L2512D (2 szt.)</t>
  </si>
  <si>
    <t>Tablet Tab M11 4/128 Lenovo</t>
  </si>
  <si>
    <t>ACCESS POINT TP-LINK TL-WA1201 WI-FI AC1200  (2 szt.)</t>
  </si>
  <si>
    <t>Rejestrator 32-kanałowy IP BCS-P-NVR3202-4K-E</t>
  </si>
  <si>
    <t>Mickiewicza 1/ Sienkiewicza 2</t>
  </si>
  <si>
    <t>Wiata przystankowa, ul. Sienkiewicza Grodków - przy sklepie</t>
  </si>
  <si>
    <t>Wiata przystankowa, ul. Wrocławska Grodków - przy GZWM</t>
  </si>
  <si>
    <t>Wiata przystankowa, ul. Sienkiewicza Grodków - przy liceum</t>
  </si>
  <si>
    <t>Wiata przystankowa, Kopice Leśnica</t>
  </si>
  <si>
    <t>ścieżka rowerowa Grodków Wójtowice-Gałązczyce 5,03 km z wiatą i oświetleniem hybrydowym</t>
  </si>
  <si>
    <t>Publiczna Szkoła Podstawowa im. Marii Konopnickiej w Kolnicy</t>
  </si>
  <si>
    <t>Publiczna Szkoła Podstawowa im. Joanny Schaffgotsch w Kopicach</t>
  </si>
  <si>
    <t>Monitor iiama (4 szt.)</t>
  </si>
  <si>
    <t>Ciągnik jednosiodłowy HONDA - kosiarka</t>
  </si>
  <si>
    <t>Rejestrator DVS</t>
  </si>
  <si>
    <t>Monitor DELL 10X200,-=2000,-zł</t>
  </si>
  <si>
    <t>Drukarka BROTHER DCP-T520W</t>
  </si>
  <si>
    <t xml:space="preserve">Monitor interaktywny HIVISION </t>
  </si>
  <si>
    <t>Komputer przenośny LaptopHP 255G9 3szt.x2740,44</t>
  </si>
  <si>
    <t>Projektor BENQ WXGA 4000</t>
  </si>
  <si>
    <t>Projektor BENQ NW560</t>
  </si>
  <si>
    <t>Komputer stacjonarny 10szt.x 400,-=4000,-zł</t>
  </si>
  <si>
    <t>mienie po Gimnazjum nr 2 w Grodkowie (dodatkowe ks.inwent.):</t>
  </si>
  <si>
    <t>Wartość KB</t>
  </si>
  <si>
    <t xml:space="preserve"> AL.-KO T22 105 HD-A V2 </t>
  </si>
  <si>
    <t>Tarnów Grodkowski – altana przy świetlicy wiejskiej/ płyta taneczna, dz. Nr 219/6</t>
  </si>
  <si>
    <t>Świetlice – wyposażenie i urządzenia</t>
  </si>
  <si>
    <t>Pług do śniegu 2,5 m - Rogów</t>
  </si>
  <si>
    <t>Maszynka do przypinek</t>
  </si>
  <si>
    <t xml:space="preserve">Namiot  BASIC 6X12 </t>
  </si>
  <si>
    <t>Namiot Royal 6x12 - Wierzbna</t>
  </si>
  <si>
    <t>Boisko Osiek Grodkowski</t>
  </si>
  <si>
    <t>249.</t>
  </si>
  <si>
    <t>Laptopy Lenovo 2szt</t>
  </si>
  <si>
    <t>Niszczarka Rexel Optimum Autofeed</t>
  </si>
  <si>
    <t>Smartfon Samsung A14 4/64</t>
  </si>
  <si>
    <t>14/6</t>
  </si>
  <si>
    <t>Monitor LED  2 szt</t>
  </si>
  <si>
    <t>Monitor LED</t>
  </si>
  <si>
    <t>Monitor LCD Flatron</t>
  </si>
  <si>
    <t xml:space="preserve">Monitor </t>
  </si>
  <si>
    <t>Monitor LCD</t>
  </si>
  <si>
    <t xml:space="preserve">Wyparzarka STALGAST </t>
  </si>
  <si>
    <t>Podgrzewacz rolkowy do parówek - Kolnica</t>
  </si>
  <si>
    <t xml:space="preserve">ksiegowa </t>
  </si>
  <si>
    <t xml:space="preserve">z cegły na zaprawie cementowej </t>
  </si>
  <si>
    <t xml:space="preserve">ceramiczne </t>
  </si>
  <si>
    <t xml:space="preserve">pokryty laminatem </t>
  </si>
  <si>
    <t>ceramiczne oraz drewniane i betonowe</t>
  </si>
  <si>
    <t>250.</t>
  </si>
  <si>
    <t>251.</t>
  </si>
  <si>
    <t>252.</t>
  </si>
  <si>
    <t>253.</t>
  </si>
  <si>
    <t>254.</t>
  </si>
  <si>
    <t>Budynek E (budynek byłej pomocy doraźnej), Grodków ul. Szpitalna 13, dz. nr 189/5</t>
  </si>
  <si>
    <t>Budynek po byłym szpitalu A (obecnie ZOL), Grodków ul. Szpitalna 13, dz. nr 189/6</t>
  </si>
  <si>
    <t>Ubezpieczenie sprzętu elektronicznego</t>
  </si>
  <si>
    <t>Ubezpieczenie odpowiedzialności cywilnej</t>
  </si>
  <si>
    <t>Rezerwy</t>
  </si>
  <si>
    <t>kwota</t>
  </si>
  <si>
    <t>1 rezerwa</t>
  </si>
  <si>
    <t>Fotel Max A1</t>
  </si>
  <si>
    <t>Haciarka Brother</t>
  </si>
  <si>
    <t>Niszczarka Securio C18</t>
  </si>
  <si>
    <t>Ubezpieczający</t>
  </si>
  <si>
    <t>Ubezpieczony</t>
  </si>
  <si>
    <t>Nr rej.</t>
  </si>
  <si>
    <t>Marka</t>
  </si>
  <si>
    <t>Typ, model</t>
  </si>
  <si>
    <t>Rodzaj</t>
  </si>
  <si>
    <t>Pojemność</t>
  </si>
  <si>
    <t>Ładowność</t>
  </si>
  <si>
    <t>Liczba miejsc</t>
  </si>
  <si>
    <t xml:space="preserve">Rok prod. </t>
  </si>
  <si>
    <t>Nr nadwozia</t>
  </si>
  <si>
    <t>Suma AC</t>
  </si>
  <si>
    <t>Kolumna1</t>
  </si>
  <si>
    <t>Zakres ubezpieczenia</t>
  </si>
  <si>
    <t>Ochrona od</t>
  </si>
  <si>
    <t>Ochrona do</t>
  </si>
  <si>
    <t>Uwagi</t>
  </si>
  <si>
    <t>Gmina Grodków, ul. Warszawska 29, 49-200 Grodków, Regon: 531412734</t>
  </si>
  <si>
    <t>Ochotnicza Straż Pożarna Bąków, Bąków 56A, 49-200 Grodków, REGON: 531614662</t>
  </si>
  <si>
    <t>OB26086</t>
  </si>
  <si>
    <t xml:space="preserve">JELCZ </t>
  </si>
  <si>
    <t>specjalny pożarniczy</t>
  </si>
  <si>
    <t>16699</t>
  </si>
  <si>
    <t>OC, AC, NNW</t>
  </si>
  <si>
    <t>OB55909</t>
  </si>
  <si>
    <t>Volkswagen</t>
  </si>
  <si>
    <t>T 4</t>
  </si>
  <si>
    <t>700</t>
  </si>
  <si>
    <t>WV2ZZZ70ZVX084704</t>
  </si>
  <si>
    <t>OB6221A</t>
  </si>
  <si>
    <t>SAM</t>
  </si>
  <si>
    <t>900.40/TSA</t>
  </si>
  <si>
    <t>przyczepa</t>
  </si>
  <si>
    <t>28121</t>
  </si>
  <si>
    <t>OC, AC</t>
  </si>
  <si>
    <t>OB3010C</t>
  </si>
  <si>
    <t>BLYSS</t>
  </si>
  <si>
    <t>BL, K75 T</t>
  </si>
  <si>
    <t>przyczepa lekka</t>
  </si>
  <si>
    <t>WB2B750P1L0031249</t>
  </si>
  <si>
    <t>OB5229E</t>
  </si>
  <si>
    <t>Fiat</t>
  </si>
  <si>
    <t>Seicento</t>
  </si>
  <si>
    <t>osobowy</t>
  </si>
  <si>
    <t>ZFA18700000572693</t>
  </si>
  <si>
    <t>OC, NNW</t>
  </si>
  <si>
    <t>Ochotnicza Straż Pożarna Kolnica, Kolnica 85, 49-200 Grodków, REGON: 532440141</t>
  </si>
  <si>
    <t>OB6336C</t>
  </si>
  <si>
    <t>FSC-Lubin</t>
  </si>
  <si>
    <t>WW200</t>
  </si>
  <si>
    <t>00058</t>
  </si>
  <si>
    <t>OC</t>
  </si>
  <si>
    <t>OB38227</t>
  </si>
  <si>
    <t>WY2ZZZ70ZPH126893</t>
  </si>
  <si>
    <t>Ochotnicza Straż Pożarna Wierzbnik, Wierzbnik 35, 49-200 Grodków, REGON: 532197551</t>
  </si>
  <si>
    <t>OB10410</t>
  </si>
  <si>
    <t>SUJP32592M0020977</t>
  </si>
  <si>
    <t>OB56524</t>
  </si>
  <si>
    <t>WV2ZZZ70ZTH055378</t>
  </si>
  <si>
    <t>OB37234</t>
  </si>
  <si>
    <t>Mitsubishi</t>
  </si>
  <si>
    <t>Fuso Canter</t>
  </si>
  <si>
    <t>TYBFE85PH6DT11596</t>
  </si>
  <si>
    <t>Ochotnicza Straż Pożarna Tarnów Grodkowski, Tarnów Grodkowski 90B, 49-200 Tarnów Grodkowski, Regon: 532183968</t>
  </si>
  <si>
    <t>OB9229E</t>
  </si>
  <si>
    <t>Volvo</t>
  </si>
  <si>
    <t>FLD3C FL</t>
  </si>
  <si>
    <t>pożarniczy</t>
  </si>
  <si>
    <t>YV2T0Y1B9RZ152787</t>
  </si>
  <si>
    <t>Ochotnicza Straz Pożarna Tarnów Grodkowski, 49-200 Grodków, Tarnów Grodkowski 90B, REGON: 532183968</t>
  </si>
  <si>
    <t>OB86859</t>
  </si>
  <si>
    <t>Brenderup</t>
  </si>
  <si>
    <t>przyczepa lekka (do przewozu pontonu OSP)</t>
  </si>
  <si>
    <t>YU100A019GP537831</t>
  </si>
  <si>
    <t>OB38225</t>
  </si>
  <si>
    <t>Jelcz</t>
  </si>
  <si>
    <t>010 GCBA 5/30</t>
  </si>
  <si>
    <t>SUJP422CCT0000142</t>
  </si>
  <si>
    <t>Ochotnicza Straz Pożarna Lipowa, ul. Lipowa 72A, 49-200 Grodków, REGON: 532198088</t>
  </si>
  <si>
    <t>OB5337E</t>
  </si>
  <si>
    <t>FSC Starachowice</t>
  </si>
  <si>
    <t>specjalny pozarniczy</t>
  </si>
  <si>
    <t>41191</t>
  </si>
  <si>
    <t>OC AC NNW</t>
  </si>
  <si>
    <t>OB62873</t>
  </si>
  <si>
    <t>WV2ZZZ70ZVX077339</t>
  </si>
  <si>
    <t>Ochotnicza Straż Pożarna Młodoszowice, Młodoszowice 60A, 49-200 Młodoszowice, REGON: 531621774</t>
  </si>
  <si>
    <t>OB9671C</t>
  </si>
  <si>
    <t>P422</t>
  </si>
  <si>
    <t>Pożarniczy</t>
  </si>
  <si>
    <t>SUJP422CCP0000003</t>
  </si>
  <si>
    <t>OB22641</t>
  </si>
  <si>
    <t xml:space="preserve">Lublin </t>
  </si>
  <si>
    <t>_</t>
  </si>
  <si>
    <t>SUL330211V0027595</t>
  </si>
  <si>
    <t>Ochotnicza Straż Pożarna Gnojna, Gnojna 115B, 49-200 Grodków, REGON: 531622696</t>
  </si>
  <si>
    <t>OB4276C</t>
  </si>
  <si>
    <t>FSC-Starachowice</t>
  </si>
  <si>
    <t>10845</t>
  </si>
  <si>
    <t>Ochotnicza Straż Pożarna Starowice Dolne, Starowice Dolne 41 A, 49-200 Grodków, REGON: 532454290</t>
  </si>
  <si>
    <t>OB02262</t>
  </si>
  <si>
    <t xml:space="preserve">Star </t>
  </si>
  <si>
    <t>39864</t>
  </si>
  <si>
    <t>Ochotnicza Straż Pożarna Jędrzejów, Jedrzejów 84, 49-200 Grodków, REGON: 531623690</t>
  </si>
  <si>
    <t>OB21647</t>
  </si>
  <si>
    <t>II</t>
  </si>
  <si>
    <t>SUL332212W0032376</t>
  </si>
  <si>
    <t>Urząd Miejski w Grodkowie, 49-200 Grodków , ul. Warszawska 29, REGON: 000524499</t>
  </si>
  <si>
    <t>OB47107</t>
  </si>
  <si>
    <t>9346</t>
  </si>
  <si>
    <t>Czy ubezpieczonym jest Urząd, nie OSP?</t>
  </si>
  <si>
    <t>OB28826</t>
  </si>
  <si>
    <t>Doblo 1.9 TDI Active ELX</t>
  </si>
  <si>
    <t>ZFA22300005296833</t>
  </si>
  <si>
    <t>OB88668</t>
  </si>
  <si>
    <t>Dacia</t>
  </si>
  <si>
    <t>Dokker</t>
  </si>
  <si>
    <t>UU10SDCJ555492898</t>
  </si>
  <si>
    <t>OC, AC, NNW, ZK</t>
  </si>
  <si>
    <t>Czy ZK jest potrzebna?</t>
  </si>
  <si>
    <t>OB97626</t>
  </si>
  <si>
    <t>UU10SDCV559550884</t>
  </si>
  <si>
    <t>OB2255E</t>
  </si>
  <si>
    <t>HYUNDAI</t>
  </si>
  <si>
    <t>NX4E,TUCSON</t>
  </si>
  <si>
    <t>TMAJB81BANJ149004</t>
  </si>
  <si>
    <t>OC, NNW, AC, ASSR</t>
  </si>
  <si>
    <t>Ośrodek Pomocy Społecznej w Grodkowie, 49-200 Grodków, ul. Szpitalna 13, REGON: 004501590</t>
  </si>
  <si>
    <t>OB45384</t>
  </si>
  <si>
    <t>Panda</t>
  </si>
  <si>
    <t>ZFA16900000972511</t>
  </si>
  <si>
    <t>Ośrodek Kultury i Rekreacji w Grodkowie, 49-200 Grodków, ul. Kasztanowa 16, REGON: 530870067</t>
  </si>
  <si>
    <t>OB7977A</t>
  </si>
  <si>
    <t>Rydwan</t>
  </si>
  <si>
    <t>Euro, B2600</t>
  </si>
  <si>
    <t>przyczepa ciężarowa</t>
  </si>
  <si>
    <t>SYBH20000K0000813</t>
  </si>
  <si>
    <t>Czy OKiR jest płatnikiem?</t>
  </si>
  <si>
    <t>OB77016</t>
  </si>
  <si>
    <t>Citroen</t>
  </si>
  <si>
    <t>Jumper 2.2 HDI</t>
  </si>
  <si>
    <t>specjalny inny</t>
  </si>
  <si>
    <t>VF7YDBMFC11325320</t>
  </si>
  <si>
    <t>OC, AC, NNW, ASSR</t>
  </si>
  <si>
    <t>Gminny Zarząd Szkół i Przedszkoli w Grodkowie, 49-200 Grodków, ul. Powstańców Śląskich 24, REGON: 530923088</t>
  </si>
  <si>
    <t>OB06050</t>
  </si>
  <si>
    <t>L090M</t>
  </si>
  <si>
    <t>autobus</t>
  </si>
  <si>
    <t>SUJ09010010000284</t>
  </si>
  <si>
    <t>OB52684</t>
  </si>
  <si>
    <t>SUJ09010010000289</t>
  </si>
  <si>
    <t>OB62876</t>
  </si>
  <si>
    <t>SUJ09010020000328</t>
  </si>
  <si>
    <t>OB49751</t>
  </si>
  <si>
    <t>Autosan</t>
  </si>
  <si>
    <t>A0909L</t>
  </si>
  <si>
    <t>SUADW3CFT8S680906</t>
  </si>
  <si>
    <t>OB75879</t>
  </si>
  <si>
    <t>SUADW3BDP3S680209</t>
  </si>
  <si>
    <t>OB78562</t>
  </si>
  <si>
    <t>Mercedes</t>
  </si>
  <si>
    <t>NMB67101013227989</t>
  </si>
  <si>
    <t>OB67692</t>
  </si>
  <si>
    <t xml:space="preserve">Volkswagen </t>
  </si>
  <si>
    <t>Caravelle T5</t>
  </si>
  <si>
    <t>WV2ZZZ7HZ6H066768</t>
  </si>
  <si>
    <t>OBO8874</t>
  </si>
  <si>
    <t>Niewiadów</t>
  </si>
  <si>
    <t>SWNB7500020013241</t>
  </si>
  <si>
    <t>OB66102</t>
  </si>
  <si>
    <t>Stopexim</t>
  </si>
  <si>
    <t>TA1</t>
  </si>
  <si>
    <t>SZ9AATA1020WS1049</t>
  </si>
  <si>
    <t>OB90194</t>
  </si>
  <si>
    <t xml:space="preserve">Citroen </t>
  </si>
  <si>
    <t>Jumper</t>
  </si>
  <si>
    <t>osobowy - przewóz osób niepełnosprawnych</t>
  </si>
  <si>
    <t>VF7YBSMRB12177812</t>
  </si>
  <si>
    <t>OC, AC, NW, ASSR</t>
  </si>
  <si>
    <t>OB93931</t>
  </si>
  <si>
    <t>O 345 Conecto</t>
  </si>
  <si>
    <t>NMB67102013233844</t>
  </si>
  <si>
    <t>OB7834A</t>
  </si>
  <si>
    <t xml:space="preserve">Renault </t>
  </si>
  <si>
    <t>Trafic</t>
  </si>
  <si>
    <t>VF11JL21952870301</t>
  </si>
  <si>
    <t>OB9110E</t>
  </si>
  <si>
    <t>Berlingo</t>
  </si>
  <si>
    <t>VF7GJ9HWC9N011296</t>
  </si>
  <si>
    <t>OB9325E</t>
  </si>
  <si>
    <t>Man</t>
  </si>
  <si>
    <t>Syter</t>
  </si>
  <si>
    <t>WMAA91ZZ07C009472</t>
  </si>
  <si>
    <t>Grodkowskie Wodociągi i Kanalizacja Sp. z o. o., 49-200 Grodków, Tarnów Grodkowski 46D, REGON: 530587733</t>
  </si>
  <si>
    <t>OEO8527</t>
  </si>
  <si>
    <t>Multicar</t>
  </si>
  <si>
    <t>M2510</t>
  </si>
  <si>
    <t>ciężarowy wywrotka</t>
  </si>
  <si>
    <t>12818</t>
  </si>
  <si>
    <t>OB0067</t>
  </si>
  <si>
    <t>Zetor</t>
  </si>
  <si>
    <t>ciągnik rolniczy</t>
  </si>
  <si>
    <t>5321</t>
  </si>
  <si>
    <t>OB25206</t>
  </si>
  <si>
    <t>Berlingo 1.4 iMS</t>
  </si>
  <si>
    <t>ciężarowy</t>
  </si>
  <si>
    <t>VF7GCKFWB93179661</t>
  </si>
  <si>
    <t>Komatsu</t>
  </si>
  <si>
    <t>wolnobieżny koparko-ładowarka</t>
  </si>
  <si>
    <t>93F22293</t>
  </si>
  <si>
    <t>OEY1696</t>
  </si>
  <si>
    <t>D47B</t>
  </si>
  <si>
    <t>66047</t>
  </si>
  <si>
    <t>ODW1059</t>
  </si>
  <si>
    <t>11339</t>
  </si>
  <si>
    <t>Guzmet</t>
  </si>
  <si>
    <t>GUZ030179</t>
  </si>
  <si>
    <t>OPH6030</t>
  </si>
  <si>
    <t xml:space="preserve">Ostrówek </t>
  </si>
  <si>
    <t>KT 0162</t>
  </si>
  <si>
    <t>Specjalny</t>
  </si>
  <si>
    <t>658459</t>
  </si>
  <si>
    <t>OB26826</t>
  </si>
  <si>
    <t>Renault</t>
  </si>
  <si>
    <t>MASTER F35M2</t>
  </si>
  <si>
    <t xml:space="preserve"> ciężarowy</t>
  </si>
  <si>
    <t>VF1FDCCL518386819</t>
  </si>
  <si>
    <t>OB3302</t>
  </si>
  <si>
    <t>ZETOR</t>
  </si>
  <si>
    <t>Ciągnik rolniczy</t>
  </si>
  <si>
    <t>R844105479J</t>
  </si>
  <si>
    <t>OPH5975</t>
  </si>
  <si>
    <t>URSUS</t>
  </si>
  <si>
    <t>C-4011</t>
  </si>
  <si>
    <t>OB35429</t>
  </si>
  <si>
    <t>STAR</t>
  </si>
  <si>
    <t>WUKO</t>
  </si>
  <si>
    <t>Specjalny asenizacyjny</t>
  </si>
  <si>
    <t>WMAL82ZZ66Y172470</t>
  </si>
  <si>
    <t>OB49782</t>
  </si>
  <si>
    <t xml:space="preserve">Ford </t>
  </si>
  <si>
    <t>Transit</t>
  </si>
  <si>
    <t>WF0XXXBDFX8B64913</t>
  </si>
  <si>
    <t>Meprozet</t>
  </si>
  <si>
    <t>T-528/1A</t>
  </si>
  <si>
    <t>Beczka asenizacyjna</t>
  </si>
  <si>
    <t>MEP081414</t>
  </si>
  <si>
    <t>OB55683</t>
  </si>
  <si>
    <t>Berlingo B9VP</t>
  </si>
  <si>
    <t>VF77NNFRC9J285349</t>
  </si>
  <si>
    <t>OB55684</t>
  </si>
  <si>
    <t>VF77NNFRC9J301088</t>
  </si>
  <si>
    <t>OB66263</t>
  </si>
  <si>
    <t>WIOLA</t>
  </si>
  <si>
    <t>W1</t>
  </si>
  <si>
    <t>przyczepa z agreg. prądotwórczym</t>
  </si>
  <si>
    <t>SUCW1A30FC2000801</t>
  </si>
  <si>
    <t>OB66264</t>
  </si>
  <si>
    <t>SUCW1A30FC2000799</t>
  </si>
  <si>
    <t>OB66543</t>
  </si>
  <si>
    <t xml:space="preserve">GNIOTPOL </t>
  </si>
  <si>
    <t>KG750</t>
  </si>
  <si>
    <t>SY90751A280GK1077</t>
  </si>
  <si>
    <t>OB6056C</t>
  </si>
  <si>
    <t>Ducato, 250 Cenfb Gesk</t>
  </si>
  <si>
    <t>ZFA25000002P82412</t>
  </si>
  <si>
    <t>netto</t>
  </si>
  <si>
    <t>OB4926A</t>
  </si>
  <si>
    <t xml:space="preserve">Fiat </t>
  </si>
  <si>
    <t>Ducato</t>
  </si>
  <si>
    <t>cieżarowy</t>
  </si>
  <si>
    <t>ZFA25000002J16927</t>
  </si>
  <si>
    <t>EGHOLM</t>
  </si>
  <si>
    <t>CITY RANGER 2260</t>
  </si>
  <si>
    <t>wolnobieżny zamiatarka</t>
  </si>
  <si>
    <t>UHM2260G022A04658</t>
  </si>
  <si>
    <t>Czy SU w Brutto??</t>
  </si>
  <si>
    <t>OB8050E</t>
  </si>
  <si>
    <t>Midlum</t>
  </si>
  <si>
    <t>specjalny do czyszczenia kanalizacji</t>
  </si>
  <si>
    <t>VF644AHL000006990</t>
  </si>
  <si>
    <t>OB1377E</t>
  </si>
  <si>
    <t>Cheval Liberte</t>
  </si>
  <si>
    <t>C7 10 NAV</t>
  </si>
  <si>
    <t>VKD2C700SNP000674</t>
  </si>
  <si>
    <t>Pojazdy wolnobieżne nieposiadające tablic rejestracyjnych (uwzględnione już powyżej):</t>
  </si>
  <si>
    <t>AL.-KO</t>
  </si>
  <si>
    <t>Faworyt</t>
  </si>
  <si>
    <t>G280BS</t>
  </si>
  <si>
    <t>zamiatarka</t>
  </si>
  <si>
    <t>traktorek</t>
  </si>
  <si>
    <r>
      <t xml:space="preserve">Budynek gospodarczy Młodoszowice </t>
    </r>
    <r>
      <rPr>
        <b/>
        <sz val="12"/>
        <rFont val="Calibri"/>
        <family val="2"/>
        <charset val="238"/>
        <scheme val="minor"/>
      </rPr>
      <t>dz. Nr 117/5,</t>
    </r>
    <r>
      <rPr>
        <sz val="12"/>
        <rFont val="Calibri"/>
        <family val="2"/>
        <charset val="238"/>
        <scheme val="minor"/>
      </rPr>
      <t xml:space="preserve"> 49-200 Grodków </t>
    </r>
  </si>
  <si>
    <r>
      <t xml:space="preserve">Budynek gospodarczy, Gnojna </t>
    </r>
    <r>
      <rPr>
        <b/>
        <sz val="12"/>
        <rFont val="Calibri"/>
        <family val="2"/>
        <charset val="238"/>
        <scheme val="minor"/>
      </rPr>
      <t>dz. Nr 528/3</t>
    </r>
    <r>
      <rPr>
        <sz val="12"/>
        <rFont val="Calibri"/>
        <family val="2"/>
        <charset val="238"/>
        <scheme val="minor"/>
      </rPr>
      <t>, 49-200 Grodków</t>
    </r>
  </si>
  <si>
    <r>
      <t xml:space="preserve">Budynek gospodarczy, Bąków </t>
    </r>
    <r>
      <rPr>
        <b/>
        <sz val="12"/>
        <rFont val="Calibri"/>
        <family val="2"/>
        <charset val="238"/>
        <scheme val="minor"/>
      </rPr>
      <t>dz. Nr 54/6</t>
    </r>
    <r>
      <rPr>
        <sz val="12"/>
        <rFont val="Calibri"/>
        <family val="2"/>
        <charset val="238"/>
        <scheme val="minor"/>
      </rPr>
      <t xml:space="preserve">, 49-200 Grodków </t>
    </r>
  </si>
  <si>
    <r>
      <t xml:space="preserve">Budynek gospodarczy (stodoła), Gola Grodkowska 26, </t>
    </r>
    <r>
      <rPr>
        <b/>
        <sz val="12"/>
        <rFont val="Calibri"/>
        <family val="2"/>
        <charset val="238"/>
        <scheme val="minor"/>
      </rPr>
      <t>(dz. Nr 97/1)</t>
    </r>
    <r>
      <rPr>
        <sz val="12"/>
        <rFont val="Calibri"/>
        <family val="2"/>
        <charset val="238"/>
        <scheme val="minor"/>
      </rPr>
      <t xml:space="preserve"> 49-200 Grodków</t>
    </r>
  </si>
  <si>
    <r>
      <t>Budynej gospodarczy, Kolnica 57 B,</t>
    </r>
    <r>
      <rPr>
        <b/>
        <sz val="12"/>
        <rFont val="Calibri"/>
        <family val="2"/>
        <charset val="238"/>
        <scheme val="minor"/>
      </rPr>
      <t xml:space="preserve"> dz. Nr 288/2</t>
    </r>
    <r>
      <rPr>
        <sz val="12"/>
        <rFont val="Calibri"/>
        <family val="2"/>
        <charset val="238"/>
        <scheme val="minor"/>
      </rPr>
      <t>, 49-200 Grodków</t>
    </r>
  </si>
  <si>
    <r>
      <t>Budynek gospodarczy, Kolnica,</t>
    </r>
    <r>
      <rPr>
        <b/>
        <sz val="12"/>
        <rFont val="Calibri"/>
        <family val="2"/>
        <charset val="238"/>
        <scheme val="minor"/>
      </rPr>
      <t xml:space="preserve"> dz. Nr 84/2</t>
    </r>
    <r>
      <rPr>
        <sz val="12"/>
        <rFont val="Calibri"/>
        <family val="2"/>
        <charset val="238"/>
        <scheme val="minor"/>
      </rPr>
      <t>, 49-200 Grodków</t>
    </r>
  </si>
  <si>
    <r>
      <t>Świetlica wiejska, Wierzbnik</t>
    </r>
    <r>
      <rPr>
        <b/>
        <sz val="12"/>
        <rFont val="Calibri"/>
        <family val="2"/>
        <charset val="238"/>
        <scheme val="minor"/>
      </rPr>
      <t xml:space="preserve"> 13</t>
    </r>
    <r>
      <rPr>
        <sz val="12"/>
        <rFont val="Calibri"/>
        <family val="2"/>
        <charset val="238"/>
        <scheme val="minor"/>
      </rPr>
      <t>, 49-200 Grodków</t>
    </r>
  </si>
  <si>
    <r>
      <t>Świetlica wiejska, Głębocko</t>
    </r>
    <r>
      <rPr>
        <b/>
        <sz val="12"/>
        <rFont val="Calibri"/>
        <family val="2"/>
        <charset val="238"/>
        <scheme val="minor"/>
      </rPr>
      <t xml:space="preserve"> 33</t>
    </r>
    <r>
      <rPr>
        <sz val="12"/>
        <rFont val="Calibri"/>
        <family val="2"/>
        <charset val="238"/>
        <scheme val="minor"/>
      </rPr>
      <t>, 49-200 Grodków</t>
    </r>
  </si>
  <si>
    <r>
      <t xml:space="preserve">Świetlica wiejska, Kolnica </t>
    </r>
    <r>
      <rPr>
        <b/>
        <sz val="12"/>
        <rFont val="Calibri"/>
        <family val="2"/>
        <charset val="238"/>
        <scheme val="minor"/>
      </rPr>
      <t>84</t>
    </r>
    <r>
      <rPr>
        <sz val="12"/>
        <rFont val="Calibri"/>
        <family val="2"/>
        <charset val="238"/>
        <scheme val="minor"/>
      </rPr>
      <t>, 49-200 Grodków</t>
    </r>
  </si>
  <si>
    <r>
      <t>Świetlica wiejska, Wojnowiczk</t>
    </r>
    <r>
      <rPr>
        <b/>
        <sz val="12"/>
        <rFont val="Calibri"/>
        <family val="2"/>
        <charset val="238"/>
        <scheme val="minor"/>
      </rPr>
      <t>i 8</t>
    </r>
    <r>
      <rPr>
        <sz val="12"/>
        <rFont val="Calibri"/>
        <family val="2"/>
        <charset val="238"/>
        <scheme val="minor"/>
      </rPr>
      <t>, 49-200 Grodków</t>
    </r>
  </si>
  <si>
    <t>Kserokopiarka Ricoh(Dz.VIB,k-to 30,p.19)</t>
  </si>
  <si>
    <t>T20-105.6 HD V2</t>
  </si>
  <si>
    <t>127371/G1010021</t>
  </si>
  <si>
    <t>201604606033</t>
  </si>
  <si>
    <t>Urząd Miejski w Grodkowie, 49-200 Grodków</t>
  </si>
  <si>
    <t>T22-110.0 HDH-A V2</t>
  </si>
  <si>
    <t>127575/3D14-119694</t>
  </si>
  <si>
    <t>Ponton W400 wraz z silnikiem Honda</t>
  </si>
  <si>
    <t>Monit</t>
  </si>
  <si>
    <t>Szkodowość na dzień 26.11.2024</t>
  </si>
  <si>
    <t>12 i 1 w rezerwie</t>
  </si>
  <si>
    <t>4 i 2 w rezerwie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</si>
</sst>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.000%"/>
    <numFmt numFmtId="166" formatCode="#,##0\ _z_ł"/>
    <numFmt numFmtId="167" formatCode="_-* #,##0\ &quot;zł&quot;_-;\-* #,##0\ &quot;zł&quot;_-;_-* &quot;-&quot;??\ &quot;zł&quot;_-;_-@_-"/>
    <numFmt numFmtId="168" formatCode="_-* #,##0.00\ [$zł-415]_-;\-* #,##0.00\ [$zł-415]_-;_-* &quot;-&quot;??\ [$zł-415]_-;_-@_-"/>
    <numFmt numFmtId="169" formatCode="_-* #,##0.00&quot; zł&quot;_-;\-* #,##0.00&quot; zł&quot;_-;_-* \-??&quot; zł&quot;_-;_-@_-"/>
    <numFmt numFmtId="170" formatCode="#,##0.00_ ;\-#,##0.00\ "/>
    <numFmt numFmtId="171" formatCode="#,##0.00\ [$zł-415];[Red]\-#,##0.00\ [$zł-415]"/>
    <numFmt numFmtId="172" formatCode="#,##0.00&quot; zł &quot;;#,##0.00&quot; zł &quot;;&quot;-&quot;#&quot; zł &quot;;&quot; &quot;@&quot; &quot;"/>
    <numFmt numFmtId="173" formatCode="#,##0.00&quot; &quot;[$zł-415];[Red]&quot;-&quot;#,##0.00&quot; &quot;[$zł-415]"/>
    <numFmt numFmtId="174" formatCode="&quot; &quot;#,##0.00&quot; zł &quot;;&quot;-&quot;#,##0.00&quot; zł &quot;;&quot; -&quot;#&quot; zł &quot;;&quot; &quot;@&quot; &quot;"/>
    <numFmt numFmtId="175" formatCode="&quot; &quot;#,##0.00&quot; zł &quot;;&quot;-&quot;#,##0.00&quot; zł &quot;;&quot; -&quot;#&quot; zł &quot;;@&quot; &quot;"/>
    <numFmt numFmtId="176" formatCode="\ #,##0.00&quot; zł &quot;;\-#,##0.00&quot; zł &quot;;&quot; -&quot;#&quot; zł &quot;;\ @\ "/>
    <numFmt numFmtId="177" formatCode="0.0000%"/>
    <numFmt numFmtId="178" formatCode="#,##0.00&quot; zł&quot;"/>
    <numFmt numFmtId="179" formatCode="_-* #,##0.0000\ &quot;zł&quot;_-;\-* #,##0.0000\ &quot;zł&quot;_-;_-* &quot;-&quot;??\ &quot;zł&quot;_-;_-@_-"/>
  </numFmts>
  <fonts count="5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1"/>
      <charset val="238"/>
    </font>
    <font>
      <sz val="11"/>
      <color indexed="20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1"/>
      <charset val="238"/>
    </font>
    <font>
      <sz val="11"/>
      <color indexed="8"/>
      <name val="Arial2"/>
      <charset val="238"/>
    </font>
    <font>
      <b/>
      <i/>
      <sz val="16"/>
      <color indexed="8"/>
      <name val="Arial2"/>
      <charset val="238"/>
    </font>
    <font>
      <sz val="11"/>
      <color indexed="8"/>
      <name val="Czcionka tekstu podstawowego"/>
      <charset val="238"/>
    </font>
    <font>
      <b/>
      <i/>
      <u/>
      <sz val="11"/>
      <color indexed="8"/>
      <name val="Arial2"/>
      <charset val="238"/>
    </font>
    <font>
      <sz val="10"/>
      <color indexed="8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sz val="10"/>
      <color theme="1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scheme val="minor"/>
    </font>
    <font>
      <sz val="11"/>
      <color rgb="FF000000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2"/>
      <charset val="238"/>
    </font>
    <font>
      <b/>
      <i/>
      <u/>
      <sz val="11"/>
      <color theme="1"/>
      <name val="Arial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50"/>
        <bgColor indexed="51"/>
      </patternFill>
    </fill>
    <fill>
      <patternFill patternType="solid">
        <fgColor indexed="15"/>
        <bgColor indexed="35"/>
      </patternFill>
    </fill>
    <fill>
      <patternFill patternType="solid">
        <fgColor indexed="6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5"/>
      </patternFill>
    </fill>
    <fill>
      <patternFill patternType="solid">
        <fgColor indexed="1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11F0FB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theme="0"/>
        <bgColor indexed="35"/>
      </patternFill>
    </fill>
    <fill>
      <patternFill patternType="solid">
        <fgColor rgb="FFEF31E1"/>
        <bgColor indexed="64"/>
      </patternFill>
    </fill>
    <fill>
      <patternFill patternType="solid">
        <fgColor rgb="FF00FFFF"/>
        <bgColor rgb="FF00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rgb="FFFFFF00"/>
        <bgColor indexed="17"/>
      </patternFill>
    </fill>
    <fill>
      <patternFill patternType="solid">
        <fgColor rgb="FF92D050"/>
        <bgColor indexed="17"/>
      </patternFill>
    </fill>
    <fill>
      <patternFill patternType="solid">
        <fgColor rgb="FFFFFF00"/>
        <bgColor indexed="34"/>
      </patternFill>
    </fill>
    <fill>
      <patternFill patternType="solid">
        <fgColor rgb="FF00B0F0"/>
        <bgColor indexed="17"/>
      </patternFill>
    </fill>
    <fill>
      <patternFill patternType="solid">
        <fgColor rgb="FF00B0F0"/>
        <bgColor indexed="51"/>
      </patternFill>
    </fill>
    <fill>
      <patternFill patternType="solid">
        <fgColor rgb="FF00B0F0"/>
        <bgColor indexed="49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</fills>
  <borders count="1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/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615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3" borderId="0" applyNumberFormat="0" applyBorder="0" applyAlignment="0" applyProtection="0"/>
    <xf numFmtId="0" fontId="21" fillId="20" borderId="1" applyNumberFormat="0" applyAlignment="0" applyProtection="0"/>
    <xf numFmtId="0" fontId="16" fillId="21" borderId="2" applyNumberFormat="0" applyAlignment="0" applyProtection="0"/>
    <xf numFmtId="0" fontId="38" fillId="35" borderId="0" applyNumberFormat="0" applyBorder="0" applyAlignment="0" applyProtection="0"/>
    <xf numFmtId="175" fontId="39" fillId="0" borderId="0"/>
    <xf numFmtId="0" fontId="39" fillId="0" borderId="0"/>
    <xf numFmtId="0" fontId="29" fillId="0" borderId="0"/>
    <xf numFmtId="172" fontId="40" fillId="0" borderId="0"/>
    <xf numFmtId="0" fontId="2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41" fillId="0" borderId="0">
      <alignment horizontal="center"/>
    </xf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31" fillId="0" borderId="0">
      <alignment horizontal="center"/>
    </xf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41" fillId="0" borderId="0">
      <alignment horizontal="center" textRotation="90"/>
    </xf>
    <xf numFmtId="0" fontId="31" fillId="0" borderId="0">
      <alignment horizontal="center" textRotation="90"/>
    </xf>
    <xf numFmtId="0" fontId="12" fillId="7" borderId="1" applyNumberFormat="0" applyAlignment="0" applyProtection="0"/>
    <xf numFmtId="0" fontId="15" fillId="0" borderId="7" applyNumberFormat="0" applyFill="0" applyAlignment="0" applyProtection="0"/>
    <xf numFmtId="0" fontId="20" fillId="22" borderId="0" applyNumberFormat="0" applyBorder="0" applyAlignment="0" applyProtection="0"/>
    <xf numFmtId="0" fontId="2" fillId="0" borderId="0"/>
    <xf numFmtId="0" fontId="36" fillId="0" borderId="0"/>
    <xf numFmtId="0" fontId="2" fillId="0" borderId="0"/>
    <xf numFmtId="0" fontId="9" fillId="0" borderId="0"/>
    <xf numFmtId="0" fontId="34" fillId="0" borderId="0"/>
    <xf numFmtId="0" fontId="42" fillId="0" borderId="0"/>
    <xf numFmtId="0" fontId="6" fillId="0" borderId="0"/>
    <xf numFmtId="0" fontId="5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9" fillId="0" borderId="0"/>
    <xf numFmtId="0" fontId="39" fillId="0" borderId="0"/>
    <xf numFmtId="0" fontId="2" fillId="0" borderId="0"/>
    <xf numFmtId="0" fontId="9" fillId="0" borderId="0"/>
    <xf numFmtId="0" fontId="9" fillId="0" borderId="0"/>
    <xf numFmtId="0" fontId="43" fillId="0" borderId="0"/>
    <xf numFmtId="0" fontId="4" fillId="0" borderId="0"/>
    <xf numFmtId="0" fontId="1" fillId="0" borderId="0"/>
    <xf numFmtId="0" fontId="8" fillId="0" borderId="0"/>
    <xf numFmtId="0" fontId="32" fillId="0" borderId="0"/>
    <xf numFmtId="0" fontId="1" fillId="0" borderId="0"/>
    <xf numFmtId="0" fontId="8" fillId="0" borderId="0"/>
    <xf numFmtId="0" fontId="8" fillId="0" borderId="0"/>
    <xf numFmtId="0" fontId="44" fillId="0" borderId="0"/>
    <xf numFmtId="0" fontId="8" fillId="0" borderId="0"/>
    <xf numFmtId="0" fontId="28" fillId="0" borderId="0"/>
    <xf numFmtId="0" fontId="45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2" fillId="0" borderId="0"/>
    <xf numFmtId="0" fontId="8" fillId="0" borderId="0"/>
    <xf numFmtId="0" fontId="30" fillId="0" borderId="0"/>
    <xf numFmtId="0" fontId="46" fillId="0" borderId="0"/>
    <xf numFmtId="0" fontId="27" fillId="0" borderId="0"/>
    <xf numFmtId="0" fontId="8" fillId="23" borderId="8" applyNumberFormat="0" applyFont="0" applyAlignment="0" applyProtection="0"/>
    <xf numFmtId="0" fontId="13" fillId="20" borderId="3" applyNumberFormat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0" fontId="47" fillId="0" borderId="0"/>
    <xf numFmtId="0" fontId="33" fillId="0" borderId="0"/>
    <xf numFmtId="173" fontId="47" fillId="0" borderId="0"/>
    <xf numFmtId="171" fontId="33" fillId="0" borderId="0"/>
    <xf numFmtId="0" fontId="22" fillId="0" borderId="9" applyNumberFormat="0" applyFill="0" applyAlignment="0" applyProtection="0"/>
    <xf numFmtId="0" fontId="25" fillId="0" borderId="0" applyNumberForma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30" fillId="0" borderId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74" fontId="46" fillId="0" borderId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5" fillId="0" borderId="0" applyFont="0" applyFill="0" applyBorder="0" applyAlignment="0" applyProtection="0"/>
    <xf numFmtId="169" fontId="2" fillId="0" borderId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" fillId="0" borderId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3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3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3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3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1" fillId="0" borderId="0" applyFill="0" applyBorder="0" applyAlignment="0" applyProtection="0"/>
    <xf numFmtId="44" fontId="37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0" borderId="86" applyNumberFormat="0" applyAlignment="0" applyProtection="0"/>
    <xf numFmtId="0" fontId="12" fillId="7" borderId="8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23" borderId="88" applyNumberFormat="0" applyFont="0" applyAlignment="0" applyProtection="0"/>
    <xf numFmtId="0" fontId="13" fillId="20" borderId="87" applyNumberFormat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0" fontId="22" fillId="0" borderId="89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" fillId="0" borderId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98" applyNumberFormat="0" applyAlignment="0" applyProtection="0"/>
    <xf numFmtId="0" fontId="12" fillId="7" borderId="98" applyNumberFormat="0" applyAlignment="0" applyProtection="0"/>
    <xf numFmtId="0" fontId="1" fillId="23" borderId="100" applyNumberFormat="0" applyFont="0" applyAlignment="0" applyProtection="0"/>
    <xf numFmtId="0" fontId="13" fillId="20" borderId="99" applyNumberFormat="0" applyAlignment="0" applyProtection="0"/>
    <xf numFmtId="0" fontId="22" fillId="0" borderId="101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08" applyNumberFormat="0" applyAlignment="0" applyProtection="0"/>
    <xf numFmtId="0" fontId="12" fillId="7" borderId="108" applyNumberFormat="0" applyAlignment="0" applyProtection="0"/>
    <xf numFmtId="0" fontId="1" fillId="23" borderId="110" applyNumberFormat="0" applyFont="0" applyAlignment="0" applyProtection="0"/>
    <xf numFmtId="0" fontId="13" fillId="20" borderId="109" applyNumberFormat="0" applyAlignment="0" applyProtection="0"/>
    <xf numFmtId="0" fontId="22" fillId="0" borderId="111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13" applyNumberFormat="0" applyAlignment="0" applyProtection="0"/>
    <xf numFmtId="0" fontId="12" fillId="7" borderId="113" applyNumberFormat="0" applyAlignment="0" applyProtection="0"/>
    <xf numFmtId="0" fontId="1" fillId="23" borderId="115" applyNumberFormat="0" applyFont="0" applyAlignment="0" applyProtection="0"/>
    <xf numFmtId="0" fontId="13" fillId="20" borderId="114" applyNumberFormat="0" applyAlignment="0" applyProtection="0"/>
    <xf numFmtId="0" fontId="22" fillId="0" borderId="116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19" applyNumberFormat="0" applyAlignment="0" applyProtection="0"/>
    <xf numFmtId="0" fontId="12" fillId="7" borderId="119" applyNumberFormat="0" applyAlignment="0" applyProtection="0"/>
    <xf numFmtId="0" fontId="1" fillId="23" borderId="121" applyNumberFormat="0" applyFont="0" applyAlignment="0" applyProtection="0"/>
    <xf numFmtId="0" fontId="13" fillId="20" borderId="120" applyNumberFormat="0" applyAlignment="0" applyProtection="0"/>
    <xf numFmtId="0" fontId="22" fillId="0" borderId="122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36" applyNumberFormat="0" applyAlignment="0" applyProtection="0"/>
    <xf numFmtId="0" fontId="12" fillId="7" borderId="136" applyNumberFormat="0" applyAlignment="0" applyProtection="0"/>
    <xf numFmtId="0" fontId="1" fillId="23" borderId="138" applyNumberFormat="0" applyFont="0" applyAlignment="0" applyProtection="0"/>
    <xf numFmtId="0" fontId="13" fillId="20" borderId="137" applyNumberFormat="0" applyAlignment="0" applyProtection="0"/>
    <xf numFmtId="0" fontId="22" fillId="0" borderId="139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47" applyNumberFormat="0" applyAlignment="0" applyProtection="0"/>
    <xf numFmtId="0" fontId="12" fillId="7" borderId="147" applyNumberFormat="0" applyAlignment="0" applyProtection="0"/>
    <xf numFmtId="0" fontId="1" fillId="23" borderId="149" applyNumberFormat="0" applyFont="0" applyAlignment="0" applyProtection="0"/>
    <xf numFmtId="0" fontId="13" fillId="20" borderId="148" applyNumberFormat="0" applyAlignment="0" applyProtection="0"/>
    <xf numFmtId="0" fontId="22" fillId="0" borderId="150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40" fillId="0" borderId="0"/>
    <xf numFmtId="0" fontId="21" fillId="20" borderId="165" applyNumberFormat="0" applyAlignment="0" applyProtection="0"/>
    <xf numFmtId="0" fontId="12" fillId="7" borderId="165" applyNumberFormat="0" applyAlignment="0" applyProtection="0"/>
    <xf numFmtId="0" fontId="1" fillId="23" borderId="167" applyNumberFormat="0" applyFont="0" applyAlignment="0" applyProtection="0"/>
    <xf numFmtId="0" fontId="13" fillId="20" borderId="166" applyNumberFormat="0" applyAlignment="0" applyProtection="0"/>
    <xf numFmtId="0" fontId="22" fillId="0" borderId="168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0" applyNumberFormat="0" applyAlignment="0" applyProtection="0"/>
    <xf numFmtId="0" fontId="12" fillId="7" borderId="170" applyNumberFormat="0" applyAlignment="0" applyProtection="0"/>
    <xf numFmtId="0" fontId="1" fillId="23" borderId="172" applyNumberFormat="0" applyFont="0" applyAlignment="0" applyProtection="0"/>
    <xf numFmtId="0" fontId="13" fillId="20" borderId="171" applyNumberFormat="0" applyAlignment="0" applyProtection="0"/>
    <xf numFmtId="0" fontId="22" fillId="0" borderId="173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0" applyNumberFormat="0" applyAlignment="0" applyProtection="0"/>
    <xf numFmtId="0" fontId="12" fillId="7" borderId="170" applyNumberFormat="0" applyAlignment="0" applyProtection="0"/>
    <xf numFmtId="0" fontId="1" fillId="23" borderId="172" applyNumberFormat="0" applyFont="0" applyAlignment="0" applyProtection="0"/>
    <xf numFmtId="0" fontId="13" fillId="20" borderId="171" applyNumberFormat="0" applyAlignment="0" applyProtection="0"/>
    <xf numFmtId="0" fontId="22" fillId="0" borderId="173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4" applyNumberFormat="0" applyAlignment="0" applyProtection="0"/>
    <xf numFmtId="0" fontId="12" fillId="7" borderId="174" applyNumberFormat="0" applyAlignment="0" applyProtection="0"/>
    <xf numFmtId="0" fontId="1" fillId="23" borderId="176" applyNumberFormat="0" applyFont="0" applyAlignment="0" applyProtection="0"/>
    <xf numFmtId="0" fontId="13" fillId="20" borderId="175" applyNumberFormat="0" applyAlignment="0" applyProtection="0"/>
    <xf numFmtId="0" fontId="22" fillId="0" borderId="177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4" applyNumberFormat="0" applyAlignment="0" applyProtection="0"/>
    <xf numFmtId="0" fontId="12" fillId="7" borderId="174" applyNumberFormat="0" applyAlignment="0" applyProtection="0"/>
    <xf numFmtId="0" fontId="1" fillId="23" borderId="176" applyNumberFormat="0" applyFont="0" applyAlignment="0" applyProtection="0"/>
    <xf numFmtId="0" fontId="13" fillId="20" borderId="175" applyNumberFormat="0" applyAlignment="0" applyProtection="0"/>
    <xf numFmtId="0" fontId="22" fillId="0" borderId="177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4" applyNumberFormat="0" applyAlignment="0" applyProtection="0"/>
    <xf numFmtId="0" fontId="12" fillId="7" borderId="174" applyNumberFormat="0" applyAlignment="0" applyProtection="0"/>
    <xf numFmtId="0" fontId="1" fillId="23" borderId="176" applyNumberFormat="0" applyFont="0" applyAlignment="0" applyProtection="0"/>
    <xf numFmtId="0" fontId="13" fillId="20" borderId="175" applyNumberFormat="0" applyAlignment="0" applyProtection="0"/>
    <xf numFmtId="0" fontId="22" fillId="0" borderId="177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4" applyNumberFormat="0" applyAlignment="0" applyProtection="0"/>
    <xf numFmtId="0" fontId="12" fillId="7" borderId="174" applyNumberFormat="0" applyAlignment="0" applyProtection="0"/>
    <xf numFmtId="0" fontId="1" fillId="23" borderId="176" applyNumberFormat="0" applyFont="0" applyAlignment="0" applyProtection="0"/>
    <xf numFmtId="0" fontId="13" fillId="20" borderId="175" applyNumberFormat="0" applyAlignment="0" applyProtection="0"/>
    <xf numFmtId="0" fontId="22" fillId="0" borderId="177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4" applyNumberFormat="0" applyAlignment="0" applyProtection="0"/>
    <xf numFmtId="0" fontId="12" fillId="7" borderId="174" applyNumberFormat="0" applyAlignment="0" applyProtection="0"/>
    <xf numFmtId="0" fontId="1" fillId="23" borderId="176" applyNumberFormat="0" applyFont="0" applyAlignment="0" applyProtection="0"/>
    <xf numFmtId="0" fontId="13" fillId="20" borderId="175" applyNumberFormat="0" applyAlignment="0" applyProtection="0"/>
    <xf numFmtId="0" fontId="22" fillId="0" borderId="177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</cellStyleXfs>
  <cellXfs count="820">
    <xf numFmtId="0" fontId="0" fillId="0" borderId="0" xfId="0"/>
    <xf numFmtId="0" fontId="48" fillId="0" borderId="0" xfId="84" applyFont="1" applyAlignment="1">
      <alignment horizontal="center" vertical="center"/>
    </xf>
    <xf numFmtId="0" fontId="48" fillId="0" borderId="0" xfId="84" applyFont="1" applyAlignment="1">
      <alignment vertical="center"/>
    </xf>
    <xf numFmtId="0" fontId="49" fillId="0" borderId="0" xfId="84" applyFont="1" applyAlignment="1">
      <alignment horizontal="center" vertical="center"/>
    </xf>
    <xf numFmtId="49" fontId="49" fillId="0" borderId="0" xfId="84" applyNumberFormat="1" applyFont="1" applyAlignment="1">
      <alignment horizontal="center" vertical="center"/>
    </xf>
    <xf numFmtId="0" fontId="49" fillId="48" borderId="18" xfId="84" applyFont="1" applyFill="1" applyBorder="1" applyAlignment="1">
      <alignment horizontal="center" vertical="center"/>
    </xf>
    <xf numFmtId="0" fontId="49" fillId="0" borderId="0" xfId="84" applyFont="1" applyAlignment="1">
      <alignment horizontal="center" vertical="center" wrapText="1"/>
    </xf>
    <xf numFmtId="0" fontId="48" fillId="0" borderId="0" xfId="84" applyFont="1"/>
    <xf numFmtId="0" fontId="50" fillId="0" borderId="0" xfId="0" applyFont="1"/>
    <xf numFmtId="0" fontId="49" fillId="47" borderId="50" xfId="84" applyFont="1" applyFill="1" applyBorder="1" applyAlignment="1">
      <alignment horizontal="center" vertical="center" wrapText="1"/>
    </xf>
    <xf numFmtId="49" fontId="49" fillId="47" borderId="50" xfId="84" applyNumberFormat="1" applyFont="1" applyFill="1" applyBorder="1" applyAlignment="1">
      <alignment horizontal="center" vertical="center" wrapText="1"/>
    </xf>
    <xf numFmtId="0" fontId="49" fillId="47" borderId="48" xfId="84" applyFont="1" applyFill="1" applyBorder="1" applyAlignment="1">
      <alignment horizontal="center" vertical="center" wrapText="1"/>
    </xf>
    <xf numFmtId="0" fontId="48" fillId="0" borderId="27" xfId="84" applyFont="1" applyBorder="1" applyAlignment="1">
      <alignment horizontal="center" vertical="center"/>
    </xf>
    <xf numFmtId="49" fontId="48" fillId="0" borderId="27" xfId="84" applyNumberFormat="1" applyFont="1" applyBorder="1" applyAlignment="1">
      <alignment vertical="center" wrapText="1"/>
    </xf>
    <xf numFmtId="49" fontId="48" fillId="0" borderId="27" xfId="84" applyNumberFormat="1" applyFont="1" applyBorder="1" applyAlignment="1">
      <alignment horizontal="center" vertical="center"/>
    </xf>
    <xf numFmtId="0" fontId="48" fillId="0" borderId="21" xfId="84" applyFont="1" applyBorder="1" applyAlignment="1">
      <alignment horizontal="center" vertical="center" wrapText="1"/>
    </xf>
    <xf numFmtId="0" fontId="50" fillId="0" borderId="0" xfId="84" applyFont="1" applyAlignment="1">
      <alignment horizontal="center" vertical="center"/>
    </xf>
    <xf numFmtId="0" fontId="48" fillId="0" borderId="21" xfId="84" applyFont="1" applyBorder="1" applyAlignment="1">
      <alignment horizontal="center" vertical="center"/>
    </xf>
    <xf numFmtId="49" fontId="48" fillId="0" borderId="21" xfId="84" applyNumberFormat="1" applyFont="1" applyBorder="1" applyAlignment="1">
      <alignment vertical="center" wrapText="1"/>
    </xf>
    <xf numFmtId="49" fontId="48" fillId="0" borderId="21" xfId="84" applyNumberFormat="1" applyFont="1" applyBorder="1" applyAlignment="1">
      <alignment horizontal="center" vertical="center"/>
    </xf>
    <xf numFmtId="0" fontId="50" fillId="0" borderId="0" xfId="84" applyFont="1" applyAlignment="1">
      <alignment horizontal="center" vertical="center" wrapText="1"/>
    </xf>
    <xf numFmtId="0" fontId="48" fillId="0" borderId="21" xfId="323" applyFont="1" applyBorder="1" applyAlignment="1">
      <alignment horizontal="center" vertical="center"/>
    </xf>
    <xf numFmtId="49" fontId="48" fillId="36" borderId="21" xfId="323" applyNumberFormat="1" applyFont="1" applyFill="1" applyBorder="1" applyAlignment="1">
      <alignment vertical="center" wrapText="1"/>
    </xf>
    <xf numFmtId="49" fontId="48" fillId="0" borderId="21" xfId="323" applyNumberFormat="1" applyFont="1" applyBorder="1" applyAlignment="1">
      <alignment horizontal="center" vertical="center"/>
    </xf>
    <xf numFmtId="0" fontId="48" fillId="0" borderId="21" xfId="323" applyFont="1" applyBorder="1" applyAlignment="1">
      <alignment horizontal="center" vertical="center" wrapText="1"/>
    </xf>
    <xf numFmtId="0" fontId="48" fillId="0" borderId="21" xfId="84" applyFont="1" applyBorder="1" applyAlignment="1">
      <alignment vertical="center" wrapText="1"/>
    </xf>
    <xf numFmtId="0" fontId="48" fillId="0" borderId="21" xfId="84" applyFont="1" applyBorder="1"/>
    <xf numFmtId="0" fontId="50" fillId="0" borderId="0" xfId="0" applyFont="1" applyAlignment="1">
      <alignment horizontal="center"/>
    </xf>
    <xf numFmtId="0" fontId="49" fillId="0" borderId="15" xfId="48" applyFont="1" applyBorder="1" applyAlignment="1">
      <alignment horizontal="center" vertical="center" wrapText="1"/>
    </xf>
    <xf numFmtId="0" fontId="49" fillId="0" borderId="15" xfId="48" applyFont="1" applyBorder="1" applyAlignment="1">
      <alignment horizontal="left" vertical="center" wrapText="1"/>
    </xf>
    <xf numFmtId="0" fontId="49" fillId="0" borderId="24" xfId="48" applyFont="1" applyBorder="1" applyAlignment="1">
      <alignment horizontal="center" vertical="center"/>
    </xf>
    <xf numFmtId="0" fontId="49" fillId="0" borderId="15" xfId="48" applyFont="1" applyBorder="1" applyAlignment="1">
      <alignment horizontal="left" vertical="center"/>
    </xf>
    <xf numFmtId="0" fontId="49" fillId="0" borderId="0" xfId="55" applyFont="1" applyAlignment="1">
      <alignment horizontal="left" vertical="center"/>
    </xf>
    <xf numFmtId="0" fontId="48" fillId="0" borderId="0" xfId="0" applyFont="1"/>
    <xf numFmtId="44" fontId="48" fillId="0" borderId="0" xfId="101" applyFont="1" applyFill="1" applyBorder="1"/>
    <xf numFmtId="44" fontId="48" fillId="36" borderId="0" xfId="101" applyFont="1" applyFill="1" applyBorder="1"/>
    <xf numFmtId="0" fontId="48" fillId="0" borderId="0" xfId="0" applyFont="1" applyAlignment="1">
      <alignment wrapText="1"/>
    </xf>
    <xf numFmtId="0" fontId="48" fillId="36" borderId="0" xfId="0" applyFont="1" applyFill="1"/>
    <xf numFmtId="0" fontId="48" fillId="36" borderId="0" xfId="0" applyFont="1" applyFill="1" applyAlignment="1">
      <alignment wrapText="1"/>
    </xf>
    <xf numFmtId="44" fontId="48" fillId="0" borderId="15" xfId="101" applyFont="1" applyFill="1" applyBorder="1" applyAlignment="1">
      <alignment horizontal="right" vertical="center"/>
    </xf>
    <xf numFmtId="44" fontId="48" fillId="36" borderId="15" xfId="101" applyFont="1" applyFill="1" applyBorder="1" applyAlignment="1">
      <alignment horizontal="right" vertical="center"/>
    </xf>
    <xf numFmtId="2" fontId="48" fillId="0" borderId="15" xfId="48" applyNumberFormat="1" applyFont="1" applyBorder="1" applyAlignment="1">
      <alignment horizontal="center" vertical="center"/>
    </xf>
    <xf numFmtId="2" fontId="48" fillId="36" borderId="15" xfId="48" applyNumberFormat="1" applyFont="1" applyFill="1" applyBorder="1" applyAlignment="1">
      <alignment horizontal="center" vertical="center"/>
    </xf>
    <xf numFmtId="0" fontId="49" fillId="0" borderId="24" xfId="48" applyFont="1" applyBorder="1" applyAlignment="1">
      <alignment horizontal="center" vertical="center" wrapText="1"/>
    </xf>
    <xf numFmtId="0" fontId="49" fillId="0" borderId="22" xfId="48" applyFont="1" applyBorder="1" applyAlignment="1">
      <alignment horizontal="center" vertical="center" wrapText="1"/>
    </xf>
    <xf numFmtId="0" fontId="49" fillId="0" borderId="10" xfId="48" applyFont="1" applyBorder="1" applyAlignment="1">
      <alignment horizontal="center" vertical="center"/>
    </xf>
    <xf numFmtId="0" fontId="49" fillId="0" borderId="10" xfId="48" applyFont="1" applyBorder="1" applyAlignment="1">
      <alignment horizontal="center" vertical="center" wrapText="1"/>
    </xf>
    <xf numFmtId="44" fontId="49" fillId="0" borderId="10" xfId="101" applyFont="1" applyFill="1" applyBorder="1" applyAlignment="1">
      <alignment horizontal="center" vertical="center" wrapText="1"/>
    </xf>
    <xf numFmtId="44" fontId="49" fillId="36" borderId="10" xfId="101" applyFont="1" applyFill="1" applyBorder="1" applyAlignment="1">
      <alignment horizontal="center" vertical="center" wrapText="1"/>
    </xf>
    <xf numFmtId="2" fontId="49" fillId="0" borderId="10" xfId="48" applyNumberFormat="1" applyFont="1" applyBorder="1" applyAlignment="1">
      <alignment horizontal="center" vertical="center" wrapText="1"/>
    </xf>
    <xf numFmtId="2" fontId="49" fillId="36" borderId="10" xfId="0" applyNumberFormat="1" applyFont="1" applyFill="1" applyBorder="1" applyAlignment="1">
      <alignment horizontal="center" vertical="center" wrapText="1"/>
    </xf>
    <xf numFmtId="0" fontId="49" fillId="36" borderId="10" xfId="48" applyFont="1" applyFill="1" applyBorder="1" applyAlignment="1">
      <alignment horizontal="center" vertical="center" wrapText="1"/>
    </xf>
    <xf numFmtId="0" fontId="48" fillId="0" borderId="11" xfId="48" applyFont="1" applyBorder="1" applyAlignment="1">
      <alignment horizontal="center" vertical="center"/>
    </xf>
    <xf numFmtId="0" fontId="48" fillId="0" borderId="11" xfId="48" applyFont="1" applyBorder="1" applyAlignment="1">
      <alignment vertical="center"/>
    </xf>
    <xf numFmtId="44" fontId="48" fillId="36" borderId="11" xfId="101" applyFont="1" applyFill="1" applyBorder="1" applyAlignment="1"/>
    <xf numFmtId="2" fontId="48" fillId="0" borderId="11" xfId="48" applyNumberFormat="1" applyFont="1" applyBorder="1" applyAlignment="1">
      <alignment horizontal="center" vertical="center"/>
    </xf>
    <xf numFmtId="2" fontId="48" fillId="36" borderId="12" xfId="48" applyNumberFormat="1" applyFont="1" applyFill="1" applyBorder="1" applyAlignment="1">
      <alignment horizontal="center" vertical="center"/>
    </xf>
    <xf numFmtId="0" fontId="48" fillId="36" borderId="11" xfId="48" applyFont="1" applyFill="1" applyBorder="1" applyAlignment="1">
      <alignment horizontal="center" vertical="center"/>
    </xf>
    <xf numFmtId="0" fontId="48" fillId="0" borderId="12" xfId="48" applyFont="1" applyBorder="1" applyAlignment="1">
      <alignment horizontal="center" vertical="center"/>
    </xf>
    <xf numFmtId="0" fontId="48" fillId="0" borderId="12" xfId="48" applyFont="1" applyBorder="1" applyAlignment="1">
      <alignment vertical="center"/>
    </xf>
    <xf numFmtId="44" fontId="48" fillId="37" borderId="12" xfId="101" applyFont="1" applyFill="1" applyBorder="1" applyAlignment="1">
      <alignment horizontal="right" vertical="center"/>
    </xf>
    <xf numFmtId="44" fontId="48" fillId="36" borderId="12" xfId="101" applyFont="1" applyFill="1" applyBorder="1" applyAlignment="1"/>
    <xf numFmtId="2" fontId="48" fillId="0" borderId="30" xfId="48" applyNumberFormat="1" applyFont="1" applyBorder="1" applyAlignment="1">
      <alignment horizontal="center" vertical="center"/>
    </xf>
    <xf numFmtId="0" fontId="48" fillId="36" borderId="12" xfId="48" applyFont="1" applyFill="1" applyBorder="1" applyAlignment="1">
      <alignment horizontal="center" vertical="center"/>
    </xf>
    <xf numFmtId="0" fontId="48" fillId="0" borderId="30" xfId="48" applyFont="1" applyBorder="1" applyAlignment="1">
      <alignment horizontal="center" vertical="center"/>
    </xf>
    <xf numFmtId="44" fontId="48" fillId="36" borderId="28" xfId="101" applyFont="1" applyFill="1" applyBorder="1" applyAlignment="1"/>
    <xf numFmtId="2" fontId="48" fillId="0" borderId="12" xfId="48" applyNumberFormat="1" applyFont="1" applyBorder="1" applyAlignment="1">
      <alignment horizontal="center" vertical="center"/>
    </xf>
    <xf numFmtId="0" fontId="48" fillId="0" borderId="30" xfId="48" applyFont="1" applyBorder="1" applyAlignment="1">
      <alignment vertical="center"/>
    </xf>
    <xf numFmtId="44" fontId="48" fillId="40" borderId="30" xfId="101" applyFont="1" applyFill="1" applyBorder="1" applyAlignment="1">
      <alignment horizontal="right" vertical="center"/>
    </xf>
    <xf numFmtId="44" fontId="48" fillId="37" borderId="30" xfId="101" applyFont="1" applyFill="1" applyBorder="1" applyAlignment="1">
      <alignment horizontal="right" vertical="center"/>
    </xf>
    <xf numFmtId="0" fontId="48" fillId="0" borderId="12" xfId="48" applyFont="1" applyBorder="1" applyAlignment="1">
      <alignment vertical="center" wrapText="1"/>
    </xf>
    <xf numFmtId="2" fontId="48" fillId="36" borderId="30" xfId="48" applyNumberFormat="1" applyFont="1" applyFill="1" applyBorder="1" applyAlignment="1">
      <alignment horizontal="center" vertical="center"/>
    </xf>
    <xf numFmtId="0" fontId="48" fillId="0" borderId="30" xfId="48" applyFont="1" applyBorder="1" applyAlignment="1">
      <alignment horizontal="center" vertical="center" wrapText="1"/>
    </xf>
    <xf numFmtId="0" fontId="48" fillId="36" borderId="30" xfId="48" applyFont="1" applyFill="1" applyBorder="1" applyAlignment="1">
      <alignment horizontal="center" vertical="center"/>
    </xf>
    <xf numFmtId="44" fontId="48" fillId="40" borderId="12" xfId="101" applyFont="1" applyFill="1" applyBorder="1" applyAlignment="1">
      <alignment horizontal="right" vertical="center"/>
    </xf>
    <xf numFmtId="44" fontId="49" fillId="36" borderId="12" xfId="101" applyFont="1" applyFill="1" applyBorder="1" applyAlignment="1"/>
    <xf numFmtId="2" fontId="49" fillId="0" borderId="30" xfId="48" applyNumberFormat="1" applyFont="1" applyBorder="1" applyAlignment="1">
      <alignment horizontal="center" vertical="center"/>
    </xf>
    <xf numFmtId="0" fontId="49" fillId="0" borderId="12" xfId="48" applyFont="1" applyBorder="1" applyAlignment="1">
      <alignment horizontal="center" vertical="center"/>
    </xf>
    <xf numFmtId="0" fontId="48" fillId="0" borderId="21" xfId="48" applyFont="1" applyBorder="1" applyAlignment="1">
      <alignment vertical="center" wrapText="1"/>
    </xf>
    <xf numFmtId="44" fontId="48" fillId="40" borderId="21" xfId="101" applyFont="1" applyFill="1" applyBorder="1" applyAlignment="1">
      <alignment horizontal="right" vertical="center"/>
    </xf>
    <xf numFmtId="44" fontId="49" fillId="36" borderId="21" xfId="101" applyFont="1" applyFill="1" applyBorder="1" applyAlignment="1"/>
    <xf numFmtId="2" fontId="49" fillId="0" borderId="21" xfId="48" applyNumberFormat="1" applyFont="1" applyBorder="1" applyAlignment="1">
      <alignment horizontal="center" vertical="center"/>
    </xf>
    <xf numFmtId="2" fontId="48" fillId="36" borderId="21" xfId="48" applyNumberFormat="1" applyFont="1" applyFill="1" applyBorder="1" applyAlignment="1">
      <alignment horizontal="center" vertical="center"/>
    </xf>
    <xf numFmtId="0" fontId="48" fillId="0" borderId="21" xfId="48" applyFont="1" applyBorder="1" applyAlignment="1">
      <alignment horizontal="center" vertical="center"/>
    </xf>
    <xf numFmtId="0" fontId="49" fillId="0" borderId="21" xfId="48" applyFont="1" applyBorder="1" applyAlignment="1">
      <alignment horizontal="center" vertical="center"/>
    </xf>
    <xf numFmtId="0" fontId="48" fillId="36" borderId="21" xfId="48" applyFont="1" applyFill="1" applyBorder="1" applyAlignment="1">
      <alignment horizontal="center" vertical="center" wrapText="1"/>
    </xf>
    <xf numFmtId="0" fontId="48" fillId="0" borderId="21" xfId="48" applyFont="1" applyBorder="1" applyAlignment="1">
      <alignment vertical="center"/>
    </xf>
    <xf numFmtId="2" fontId="48" fillId="0" borderId="21" xfId="48" applyNumberFormat="1" applyFont="1" applyBorder="1" applyAlignment="1">
      <alignment horizontal="center" vertical="center"/>
    </xf>
    <xf numFmtId="2" fontId="48" fillId="36" borderId="21" xfId="48" applyNumberFormat="1" applyFont="1" applyFill="1" applyBorder="1" applyAlignment="1">
      <alignment horizontal="center" vertical="center" wrapText="1"/>
    </xf>
    <xf numFmtId="0" fontId="48" fillId="0" borderId="21" xfId="48" applyFont="1" applyBorder="1" applyAlignment="1">
      <alignment horizontal="center" vertical="center" wrapText="1"/>
    </xf>
    <xf numFmtId="8" fontId="48" fillId="37" borderId="21" xfId="101" applyNumberFormat="1" applyFont="1" applyFill="1" applyBorder="1" applyAlignment="1">
      <alignment horizontal="right" vertical="center"/>
    </xf>
    <xf numFmtId="0" fontId="49" fillId="0" borderId="31" xfId="48" applyFont="1" applyBorder="1" applyAlignment="1">
      <alignment vertical="center"/>
    </xf>
    <xf numFmtId="0" fontId="49" fillId="0" borderId="159" xfId="48" applyFont="1" applyBorder="1" applyAlignment="1">
      <alignment vertical="center"/>
    </xf>
    <xf numFmtId="0" fontId="49" fillId="36" borderId="28" xfId="48" applyFont="1" applyFill="1" applyBorder="1" applyAlignment="1">
      <alignment vertical="center"/>
    </xf>
    <xf numFmtId="0" fontId="49" fillId="0" borderId="28" xfId="48" applyFont="1" applyBorder="1" applyAlignment="1">
      <alignment vertical="center"/>
    </xf>
    <xf numFmtId="0" fontId="49" fillId="0" borderId="33" xfId="48" applyFont="1" applyBorder="1" applyAlignment="1">
      <alignment vertical="center"/>
    </xf>
    <xf numFmtId="44" fontId="48" fillId="37" borderId="12" xfId="101" applyFont="1" applyFill="1" applyBorder="1" applyAlignment="1">
      <alignment vertical="center"/>
    </xf>
    <xf numFmtId="44" fontId="48" fillId="36" borderId="12" xfId="101" applyFont="1" applyFill="1" applyBorder="1"/>
    <xf numFmtId="0" fontId="48" fillId="0" borderId="12" xfId="48" applyFont="1" applyBorder="1" applyAlignment="1">
      <alignment horizontal="center" vertical="center" wrapText="1"/>
    </xf>
    <xf numFmtId="0" fontId="48" fillId="36" borderId="12" xfId="48" applyFont="1" applyFill="1" applyBorder="1" applyAlignment="1">
      <alignment horizontal="center" vertical="center" wrapText="1"/>
    </xf>
    <xf numFmtId="44" fontId="48" fillId="36" borderId="12" xfId="101" applyFont="1" applyFill="1" applyBorder="1" applyAlignment="1">
      <alignment horizontal="right" vertical="center"/>
    </xf>
    <xf numFmtId="0" fontId="49" fillId="0" borderId="31" xfId="48" applyFont="1" applyBorder="1" applyAlignment="1">
      <alignment vertical="center" wrapText="1"/>
    </xf>
    <xf numFmtId="0" fontId="49" fillId="0" borderId="160" xfId="48" applyFont="1" applyBorder="1" applyAlignment="1">
      <alignment vertical="center" wrapText="1"/>
    </xf>
    <xf numFmtId="44" fontId="49" fillId="36" borderId="12" xfId="101" applyFont="1" applyFill="1" applyBorder="1" applyAlignment="1">
      <alignment horizontal="center" vertical="center" wrapText="1"/>
    </xf>
    <xf numFmtId="2" fontId="49" fillId="0" borderId="12" xfId="48" applyNumberFormat="1" applyFont="1" applyBorder="1" applyAlignment="1">
      <alignment horizontal="center" vertical="center" wrapText="1"/>
    </xf>
    <xf numFmtId="9" fontId="48" fillId="36" borderId="12" xfId="101" applyNumberFormat="1" applyFont="1" applyFill="1" applyBorder="1" applyAlignment="1">
      <alignment horizontal="center" vertical="center"/>
    </xf>
    <xf numFmtId="9" fontId="48" fillId="36" borderId="12" xfId="87" applyFont="1" applyFill="1" applyBorder="1" applyAlignment="1">
      <alignment horizontal="center" vertical="center"/>
    </xf>
    <xf numFmtId="0" fontId="48" fillId="36" borderId="12" xfId="48" applyFont="1" applyFill="1" applyBorder="1" applyAlignment="1">
      <alignment vertical="center" wrapText="1"/>
    </xf>
    <xf numFmtId="44" fontId="48" fillId="40" borderId="12" xfId="101" applyFont="1" applyFill="1" applyBorder="1" applyAlignment="1">
      <alignment vertical="center"/>
    </xf>
    <xf numFmtId="44" fontId="48" fillId="36" borderId="12" xfId="101" applyFont="1" applyFill="1" applyBorder="1" applyAlignment="1">
      <alignment horizontal="center" vertical="center" wrapText="1"/>
    </xf>
    <xf numFmtId="44" fontId="48" fillId="0" borderId="12" xfId="101" applyFont="1" applyFill="1" applyBorder="1" applyAlignment="1">
      <alignment horizontal="center" vertical="center"/>
    </xf>
    <xf numFmtId="44" fontId="49" fillId="36" borderId="12" xfId="101" applyFont="1" applyFill="1" applyBorder="1" applyAlignment="1">
      <alignment horizontal="right" vertical="center"/>
    </xf>
    <xf numFmtId="44" fontId="49" fillId="0" borderId="12" xfId="101" applyFont="1" applyFill="1" applyBorder="1" applyAlignment="1">
      <alignment horizontal="center" vertical="center"/>
    </xf>
    <xf numFmtId="0" fontId="48" fillId="50" borderId="0" xfId="0" applyFont="1" applyFill="1"/>
    <xf numFmtId="0" fontId="48" fillId="0" borderId="30" xfId="48" applyFont="1" applyBorder="1" applyAlignment="1">
      <alignment vertical="center" wrapText="1"/>
    </xf>
    <xf numFmtId="44" fontId="48" fillId="40" borderId="30" xfId="101" applyFont="1" applyFill="1" applyBorder="1" applyAlignment="1">
      <alignment vertical="center"/>
    </xf>
    <xf numFmtId="44" fontId="48" fillId="40" borderId="30" xfId="101" applyFont="1" applyFill="1" applyBorder="1" applyAlignment="1">
      <alignment vertical="center" wrapText="1"/>
    </xf>
    <xf numFmtId="0" fontId="48" fillId="36" borderId="30" xfId="48" applyFont="1" applyFill="1" applyBorder="1" applyAlignment="1">
      <alignment vertical="center" wrapText="1"/>
    </xf>
    <xf numFmtId="44" fontId="48" fillId="36" borderId="12" xfId="101" applyFont="1" applyFill="1" applyBorder="1" applyAlignment="1">
      <alignment horizontal="center" vertical="center"/>
    </xf>
    <xf numFmtId="44" fontId="48" fillId="38" borderId="30" xfId="101" applyFont="1" applyFill="1" applyBorder="1" applyAlignment="1">
      <alignment vertical="center" wrapText="1"/>
    </xf>
    <xf numFmtId="44" fontId="48" fillId="38" borderId="12" xfId="101" applyFont="1" applyFill="1" applyBorder="1" applyAlignment="1">
      <alignment vertical="center" wrapText="1"/>
    </xf>
    <xf numFmtId="0" fontId="48" fillId="36" borderId="12" xfId="48" applyFont="1" applyFill="1" applyBorder="1" applyAlignment="1">
      <alignment vertical="center"/>
    </xf>
    <xf numFmtId="44" fontId="48" fillId="38" borderId="30" xfId="101" applyFont="1" applyFill="1" applyBorder="1" applyAlignment="1">
      <alignment vertical="center"/>
    </xf>
    <xf numFmtId="164" fontId="48" fillId="36" borderId="30" xfId="101" applyNumberFormat="1" applyFont="1" applyFill="1" applyBorder="1" applyAlignment="1">
      <alignment horizontal="right" vertical="center"/>
    </xf>
    <xf numFmtId="44" fontId="48" fillId="38" borderId="12" xfId="101" applyFont="1" applyFill="1" applyBorder="1" applyAlignment="1">
      <alignment vertical="center"/>
    </xf>
    <xf numFmtId="2" fontId="48" fillId="36" borderId="19" xfId="48" applyNumberFormat="1" applyFont="1" applyFill="1" applyBorder="1" applyAlignment="1">
      <alignment horizontal="center" vertical="center"/>
    </xf>
    <xf numFmtId="0" fontId="48" fillId="36" borderId="19" xfId="48" applyFont="1" applyFill="1" applyBorder="1" applyAlignment="1">
      <alignment horizontal="center" vertical="center" wrapText="1"/>
    </xf>
    <xf numFmtId="0" fontId="48" fillId="36" borderId="19" xfId="48" applyFont="1" applyFill="1" applyBorder="1" applyAlignment="1">
      <alignment horizontal="center" vertical="center"/>
    </xf>
    <xf numFmtId="0" fontId="48" fillId="36" borderId="19" xfId="48" applyFont="1" applyFill="1" applyBorder="1" applyAlignment="1">
      <alignment vertical="center" wrapText="1"/>
    </xf>
    <xf numFmtId="44" fontId="48" fillId="40" borderId="19" xfId="101" applyFont="1" applyFill="1" applyBorder="1" applyAlignment="1">
      <alignment vertical="center" wrapText="1"/>
    </xf>
    <xf numFmtId="44" fontId="48" fillId="36" borderId="19" xfId="101" applyFont="1" applyFill="1" applyBorder="1" applyAlignment="1">
      <alignment horizontal="right" vertical="center"/>
    </xf>
    <xf numFmtId="0" fontId="48" fillId="0" borderId="19" xfId="48" applyFont="1" applyBorder="1" applyAlignment="1">
      <alignment vertical="center" wrapText="1"/>
    </xf>
    <xf numFmtId="44" fontId="48" fillId="38" borderId="19" xfId="101" applyFont="1" applyFill="1" applyBorder="1" applyAlignment="1">
      <alignment vertical="center" wrapText="1"/>
    </xf>
    <xf numFmtId="2" fontId="48" fillId="0" borderId="19" xfId="48" applyNumberFormat="1" applyFont="1" applyBorder="1" applyAlignment="1">
      <alignment horizontal="center" vertical="center"/>
    </xf>
    <xf numFmtId="0" fontId="48" fillId="0" borderId="19" xfId="48" applyFont="1" applyBorder="1" applyAlignment="1">
      <alignment horizontal="center" vertical="center" wrapText="1"/>
    </xf>
    <xf numFmtId="0" fontId="48" fillId="0" borderId="19" xfId="48" applyFont="1" applyBorder="1" applyAlignment="1">
      <alignment horizontal="center" vertical="center"/>
    </xf>
    <xf numFmtId="44" fontId="48" fillId="38" borderId="69" xfId="101" applyFont="1" applyFill="1" applyBorder="1" applyAlignment="1">
      <alignment vertical="center" wrapText="1"/>
    </xf>
    <xf numFmtId="0" fontId="48" fillId="36" borderId="21" xfId="0" applyFont="1" applyFill="1" applyBorder="1"/>
    <xf numFmtId="44" fontId="48" fillId="40" borderId="69" xfId="101" applyFont="1" applyFill="1" applyBorder="1" applyAlignment="1">
      <alignment vertical="center" wrapText="1"/>
    </xf>
    <xf numFmtId="0" fontId="48" fillId="36" borderId="21" xfId="48" applyFont="1" applyFill="1" applyBorder="1" applyAlignment="1">
      <alignment vertical="center" wrapText="1"/>
    </xf>
    <xf numFmtId="44" fontId="48" fillId="36" borderId="13" xfId="101" applyFont="1" applyFill="1" applyBorder="1" applyAlignment="1">
      <alignment horizontal="right" vertical="center"/>
    </xf>
    <xf numFmtId="2" fontId="48" fillId="0" borderId="13" xfId="48" applyNumberFormat="1" applyFont="1" applyBorder="1" applyAlignment="1">
      <alignment horizontal="center" vertical="center"/>
    </xf>
    <xf numFmtId="2" fontId="48" fillId="36" borderId="13" xfId="48" applyNumberFormat="1" applyFont="1" applyFill="1" applyBorder="1" applyAlignment="1">
      <alignment horizontal="center" vertical="center"/>
    </xf>
    <xf numFmtId="0" fontId="48" fillId="0" borderId="13" xfId="48" applyFont="1" applyBorder="1" applyAlignment="1">
      <alignment horizontal="center" vertical="center" wrapText="1"/>
    </xf>
    <xf numFmtId="0" fontId="48" fillId="0" borderId="13" xfId="48" applyFont="1" applyBorder="1" applyAlignment="1">
      <alignment horizontal="center" vertical="center"/>
    </xf>
    <xf numFmtId="0" fontId="48" fillId="36" borderId="13" xfId="48" applyFont="1" applyFill="1" applyBorder="1" applyAlignment="1">
      <alignment horizontal="center" vertical="center" wrapText="1"/>
    </xf>
    <xf numFmtId="164" fontId="48" fillId="36" borderId="10" xfId="101" applyNumberFormat="1" applyFont="1" applyFill="1" applyBorder="1"/>
    <xf numFmtId="44" fontId="49" fillId="0" borderId="10" xfId="101" applyFont="1" applyBorder="1"/>
    <xf numFmtId="0" fontId="48" fillId="0" borderId="10" xfId="48" applyFont="1" applyBorder="1" applyAlignment="1">
      <alignment wrapText="1"/>
    </xf>
    <xf numFmtId="0" fontId="48" fillId="0" borderId="10" xfId="48" applyFont="1" applyBorder="1"/>
    <xf numFmtId="0" fontId="48" fillId="36" borderId="10" xfId="48" applyFont="1" applyFill="1" applyBorder="1" applyAlignment="1">
      <alignment wrapText="1"/>
    </xf>
    <xf numFmtId="0" fontId="48" fillId="36" borderId="10" xfId="0" applyFont="1" applyFill="1" applyBorder="1"/>
    <xf numFmtId="44" fontId="48" fillId="38" borderId="12" xfId="101" applyFont="1" applyFill="1" applyBorder="1" applyAlignment="1">
      <alignment horizontal="right" vertical="center"/>
    </xf>
    <xf numFmtId="44" fontId="48" fillId="36" borderId="11" xfId="101" applyFont="1" applyFill="1" applyBorder="1" applyAlignment="1">
      <alignment horizontal="right" vertical="center"/>
    </xf>
    <xf numFmtId="0" fontId="48" fillId="0" borderId="10" xfId="48" applyFont="1" applyBorder="1" applyAlignment="1">
      <alignment horizontal="center" vertical="center" wrapText="1"/>
    </xf>
    <xf numFmtId="0" fontId="48" fillId="0" borderId="10" xfId="48" applyFont="1" applyBorder="1" applyAlignment="1">
      <alignment horizontal="center" vertical="center"/>
    </xf>
    <xf numFmtId="0" fontId="48" fillId="36" borderId="10" xfId="48" applyFont="1" applyFill="1" applyBorder="1" applyAlignment="1">
      <alignment horizontal="center" vertical="center" wrapText="1"/>
    </xf>
    <xf numFmtId="0" fontId="48" fillId="36" borderId="72" xfId="48" applyFont="1" applyFill="1" applyBorder="1" applyAlignment="1">
      <alignment vertical="center" wrapText="1"/>
    </xf>
    <xf numFmtId="44" fontId="48" fillId="40" borderId="72" xfId="101" applyFont="1" applyFill="1" applyBorder="1" applyAlignment="1">
      <alignment horizontal="right" vertical="center"/>
    </xf>
    <xf numFmtId="44" fontId="48" fillId="36" borderId="72" xfId="101" applyFont="1" applyFill="1" applyBorder="1" applyAlignment="1">
      <alignment horizontal="right" vertical="center"/>
    </xf>
    <xf numFmtId="2" fontId="48" fillId="0" borderId="72" xfId="48" applyNumberFormat="1" applyFont="1" applyBorder="1" applyAlignment="1">
      <alignment horizontal="center" vertical="center"/>
    </xf>
    <xf numFmtId="0" fontId="48" fillId="0" borderId="72" xfId="48" applyFont="1" applyBorder="1" applyAlignment="1">
      <alignment horizontal="center" vertical="center" wrapText="1"/>
    </xf>
    <xf numFmtId="0" fontId="48" fillId="0" borderId="72" xfId="48" applyFont="1" applyBorder="1" applyAlignment="1">
      <alignment horizontal="center" vertical="center"/>
    </xf>
    <xf numFmtId="0" fontId="48" fillId="36" borderId="72" xfId="48" applyFont="1" applyFill="1" applyBorder="1" applyAlignment="1">
      <alignment horizontal="center" vertical="center" wrapText="1"/>
    </xf>
    <xf numFmtId="0" fontId="48" fillId="36" borderId="73" xfId="48" applyFont="1" applyFill="1" applyBorder="1" applyAlignment="1">
      <alignment vertical="center" wrapText="1"/>
    </xf>
    <xf numFmtId="44" fontId="48" fillId="40" borderId="73" xfId="101" applyFont="1" applyFill="1" applyBorder="1" applyAlignment="1">
      <alignment horizontal="right" vertical="center"/>
    </xf>
    <xf numFmtId="44" fontId="48" fillId="36" borderId="73" xfId="101" applyFont="1" applyFill="1" applyBorder="1" applyAlignment="1">
      <alignment horizontal="right" vertical="center"/>
    </xf>
    <xf numFmtId="2" fontId="48" fillId="0" borderId="73" xfId="48" applyNumberFormat="1" applyFont="1" applyBorder="1" applyAlignment="1">
      <alignment horizontal="center" vertical="center"/>
    </xf>
    <xf numFmtId="0" fontId="48" fillId="0" borderId="73" xfId="48" applyFont="1" applyBorder="1" applyAlignment="1">
      <alignment horizontal="center" vertical="center" wrapText="1"/>
    </xf>
    <xf numFmtId="0" fontId="48" fillId="0" borderId="73" xfId="48" applyFont="1" applyBorder="1" applyAlignment="1">
      <alignment horizontal="center" vertical="center"/>
    </xf>
    <xf numFmtId="0" fontId="48" fillId="36" borderId="73" xfId="48" applyFont="1" applyFill="1" applyBorder="1" applyAlignment="1">
      <alignment horizontal="center" vertical="center" wrapText="1"/>
    </xf>
    <xf numFmtId="44" fontId="48" fillId="37" borderId="21" xfId="101" applyFont="1" applyFill="1" applyBorder="1" applyAlignment="1">
      <alignment horizontal="right" vertical="center"/>
    </xf>
    <xf numFmtId="44" fontId="48" fillId="36" borderId="21" xfId="101" applyFont="1" applyFill="1" applyBorder="1" applyAlignment="1">
      <alignment horizontal="right" vertical="center"/>
    </xf>
    <xf numFmtId="44" fontId="48" fillId="36" borderId="21" xfId="101" applyFont="1" applyFill="1" applyBorder="1" applyAlignment="1"/>
    <xf numFmtId="0" fontId="48" fillId="36" borderId="21" xfId="48" applyFont="1" applyFill="1" applyBorder="1" applyAlignment="1">
      <alignment horizontal="center" vertical="center"/>
    </xf>
    <xf numFmtId="0" fontId="48" fillId="0" borderId="76" xfId="48" applyFont="1" applyBorder="1" applyAlignment="1">
      <alignment vertical="center"/>
    </xf>
    <xf numFmtId="44" fontId="48" fillId="40" borderId="21" xfId="629" applyFont="1" applyFill="1" applyBorder="1" applyAlignment="1">
      <alignment horizontal="right" vertical="center"/>
    </xf>
    <xf numFmtId="44" fontId="48" fillId="36" borderId="21" xfId="629" applyFont="1" applyFill="1" applyBorder="1" applyAlignment="1"/>
    <xf numFmtId="0" fontId="48" fillId="0" borderId="0" xfId="48" applyFont="1"/>
    <xf numFmtId="0" fontId="49" fillId="0" borderId="0" xfId="48" applyFont="1" applyAlignment="1">
      <alignment vertical="center" wrapText="1"/>
    </xf>
    <xf numFmtId="164" fontId="48" fillId="36" borderId="0" xfId="101" applyNumberFormat="1" applyFont="1" applyFill="1" applyBorder="1"/>
    <xf numFmtId="44" fontId="49" fillId="0" borderId="0" xfId="101" applyFont="1" applyBorder="1"/>
    <xf numFmtId="164" fontId="49" fillId="36" borderId="0" xfId="48" applyNumberFormat="1" applyFont="1" applyFill="1"/>
    <xf numFmtId="0" fontId="48" fillId="0" borderId="0" xfId="48" applyFont="1" applyAlignment="1">
      <alignment wrapText="1"/>
    </xf>
    <xf numFmtId="0" fontId="48" fillId="36" borderId="0" xfId="48" applyFont="1" applyFill="1" applyAlignment="1">
      <alignment wrapText="1"/>
    </xf>
    <xf numFmtId="0" fontId="48" fillId="0" borderId="0" xfId="48" applyFont="1" applyAlignment="1">
      <alignment vertical="center" wrapText="1"/>
    </xf>
    <xf numFmtId="0" fontId="48" fillId="0" borderId="22" xfId="48" applyFont="1" applyBorder="1" applyAlignment="1">
      <alignment horizontal="center" vertical="center" wrapText="1"/>
    </xf>
    <xf numFmtId="2" fontId="49" fillId="36" borderId="22" xfId="48" applyNumberFormat="1" applyFont="1" applyFill="1" applyBorder="1" applyAlignment="1">
      <alignment horizontal="center" vertical="center" wrapText="1"/>
    </xf>
    <xf numFmtId="0" fontId="48" fillId="0" borderId="91" xfId="48" applyFont="1" applyBorder="1" applyAlignment="1">
      <alignment horizontal="center" vertical="center"/>
    </xf>
    <xf numFmtId="0" fontId="48" fillId="0" borderId="71" xfId="48" applyFont="1" applyBorder="1" applyAlignment="1">
      <alignment vertical="center" wrapText="1"/>
    </xf>
    <xf numFmtId="169" fontId="48" fillId="26" borderId="125" xfId="107" applyFont="1" applyFill="1" applyBorder="1" applyAlignment="1" applyProtection="1">
      <alignment horizontal="right" vertical="center"/>
    </xf>
    <xf numFmtId="2" fontId="48" fillId="36" borderId="130" xfId="48" applyNumberFormat="1" applyFont="1" applyFill="1" applyBorder="1" applyAlignment="1">
      <alignment horizontal="center" vertical="center"/>
    </xf>
    <xf numFmtId="2" fontId="48" fillId="27" borderId="34" xfId="48" applyNumberFormat="1" applyFont="1" applyFill="1" applyBorder="1" applyAlignment="1">
      <alignment horizontal="center" vertical="center"/>
    </xf>
    <xf numFmtId="0" fontId="48" fillId="0" borderId="34" xfId="48" applyFont="1" applyBorder="1" applyAlignment="1">
      <alignment horizontal="center" vertical="center" wrapText="1"/>
    </xf>
    <xf numFmtId="0" fontId="48" fillId="0" borderId="34" xfId="48" applyFont="1" applyBorder="1" applyAlignment="1">
      <alignment horizontal="center" vertical="center"/>
    </xf>
    <xf numFmtId="169" fontId="48" fillId="36" borderId="0" xfId="0" applyNumberFormat="1" applyFont="1" applyFill="1"/>
    <xf numFmtId="0" fontId="48" fillId="0" borderId="92" xfId="48" applyFont="1" applyBorder="1" applyAlignment="1">
      <alignment horizontal="center" vertical="center"/>
    </xf>
    <xf numFmtId="169" fontId="48" fillId="26" borderId="126" xfId="107" applyFont="1" applyFill="1" applyBorder="1" applyAlignment="1" applyProtection="1">
      <alignment horizontal="right" vertical="center"/>
    </xf>
    <xf numFmtId="2" fontId="48" fillId="36" borderId="131" xfId="48" applyNumberFormat="1" applyFont="1" applyFill="1" applyBorder="1" applyAlignment="1">
      <alignment horizontal="center" vertical="center"/>
    </xf>
    <xf numFmtId="2" fontId="48" fillId="27" borderId="35" xfId="48" applyNumberFormat="1" applyFont="1" applyFill="1" applyBorder="1" applyAlignment="1">
      <alignment horizontal="center" vertical="center"/>
    </xf>
    <xf numFmtId="0" fontId="48" fillId="0" borderId="35" xfId="48" applyFont="1" applyBorder="1" applyAlignment="1">
      <alignment horizontal="center" vertical="center" wrapText="1"/>
    </xf>
    <xf numFmtId="0" fontId="48" fillId="0" borderId="35" xfId="48" applyFont="1" applyBorder="1" applyAlignment="1">
      <alignment horizontal="center" vertical="center"/>
    </xf>
    <xf numFmtId="0" fontId="48" fillId="0" borderId="44" xfId="48" applyFont="1" applyBorder="1" applyAlignment="1">
      <alignment horizontal="center" vertical="center"/>
    </xf>
    <xf numFmtId="169" fontId="48" fillId="55" borderId="126" xfId="107" applyFont="1" applyFill="1" applyBorder="1" applyAlignment="1" applyProtection="1">
      <alignment horizontal="right" vertical="center"/>
    </xf>
    <xf numFmtId="169" fontId="48" fillId="58" borderId="126" xfId="107" applyFont="1" applyFill="1" applyBorder="1" applyAlignment="1" applyProtection="1">
      <alignment horizontal="right" vertical="center"/>
    </xf>
    <xf numFmtId="44" fontId="48" fillId="40" borderId="126" xfId="101" applyFont="1" applyFill="1" applyBorder="1" applyAlignment="1">
      <alignment vertical="center"/>
    </xf>
    <xf numFmtId="44" fontId="48" fillId="36" borderId="29" xfId="48" applyNumberFormat="1" applyFont="1" applyFill="1" applyBorder="1" applyAlignment="1">
      <alignment vertical="center"/>
    </xf>
    <xf numFmtId="165" fontId="48" fillId="0" borderId="21" xfId="48" applyNumberFormat="1" applyFont="1" applyBorder="1" applyAlignment="1">
      <alignment horizontal="center"/>
    </xf>
    <xf numFmtId="0" fontId="48" fillId="36" borderId="21" xfId="48" applyFont="1" applyFill="1" applyBorder="1" applyAlignment="1">
      <alignment horizontal="center"/>
    </xf>
    <xf numFmtId="0" fontId="48" fillId="36" borderId="0" xfId="48" applyFont="1" applyFill="1" applyAlignment="1">
      <alignment vertical="center"/>
    </xf>
    <xf numFmtId="169" fontId="48" fillId="53" borderId="126" xfId="107" applyFont="1" applyFill="1" applyBorder="1" applyAlignment="1" applyProtection="1">
      <alignment horizontal="right" vertical="center"/>
    </xf>
    <xf numFmtId="0" fontId="48" fillId="0" borderId="21" xfId="0" applyFont="1" applyBorder="1"/>
    <xf numFmtId="44" fontId="48" fillId="37" borderId="126" xfId="101" applyFont="1" applyFill="1" applyBorder="1" applyAlignment="1">
      <alignment horizontal="right" vertical="center"/>
    </xf>
    <xf numFmtId="44" fontId="48" fillId="37" borderId="31" xfId="101" applyFont="1" applyFill="1" applyBorder="1" applyAlignment="1">
      <alignment vertical="center"/>
    </xf>
    <xf numFmtId="44" fontId="48" fillId="36" borderId="33" xfId="101" applyFont="1" applyFill="1" applyBorder="1" applyAlignment="1">
      <alignment horizontal="right" vertical="center"/>
    </xf>
    <xf numFmtId="0" fontId="48" fillId="0" borderId="93" xfId="48" applyFont="1" applyBorder="1" applyAlignment="1">
      <alignment horizontal="center" vertical="center"/>
    </xf>
    <xf numFmtId="44" fontId="48" fillId="37" borderId="31" xfId="101" applyFont="1" applyFill="1" applyBorder="1" applyAlignment="1">
      <alignment horizontal="right" vertical="center"/>
    </xf>
    <xf numFmtId="0" fontId="48" fillId="0" borderId="23" xfId="48" applyFont="1" applyBorder="1" applyAlignment="1">
      <alignment horizontal="center" vertical="center"/>
    </xf>
    <xf numFmtId="44" fontId="48" fillId="40" borderId="127" xfId="101" applyFont="1" applyFill="1" applyBorder="1" applyAlignment="1">
      <alignment vertical="center" wrapText="1"/>
    </xf>
    <xf numFmtId="169" fontId="48" fillId="56" borderId="126" xfId="107" applyFont="1" applyFill="1" applyBorder="1" applyAlignment="1" applyProtection="1">
      <alignment horizontal="right" vertical="center"/>
    </xf>
    <xf numFmtId="169" fontId="48" fillId="54" borderId="126" xfId="107" applyFont="1" applyFill="1" applyBorder="1" applyAlignment="1" applyProtection="1">
      <alignment horizontal="right" vertical="center"/>
    </xf>
    <xf numFmtId="169" fontId="48" fillId="43" borderId="126" xfId="107" applyFont="1" applyFill="1" applyBorder="1" applyAlignment="1" applyProtection="1">
      <alignment horizontal="right" vertical="center"/>
    </xf>
    <xf numFmtId="2" fontId="48" fillId="36" borderId="132" xfId="48" applyNumberFormat="1" applyFont="1" applyFill="1" applyBorder="1" applyAlignment="1">
      <alignment horizontal="center" vertical="center"/>
    </xf>
    <xf numFmtId="0" fontId="48" fillId="0" borderId="36" xfId="48" applyFont="1" applyBorder="1" applyAlignment="1">
      <alignment horizontal="center" vertical="center"/>
    </xf>
    <xf numFmtId="0" fontId="48" fillId="27" borderId="21" xfId="48" applyFont="1" applyFill="1" applyBorder="1" applyAlignment="1">
      <alignment vertical="center" wrapText="1"/>
    </xf>
    <xf numFmtId="169" fontId="48" fillId="57" borderId="126" xfId="302" applyFont="1" applyFill="1" applyBorder="1" applyAlignment="1" applyProtection="1">
      <alignment vertical="center"/>
    </xf>
    <xf numFmtId="169" fontId="48" fillId="36" borderId="131" xfId="302" applyFont="1" applyFill="1" applyBorder="1" applyAlignment="1" applyProtection="1">
      <alignment horizontal="right" vertical="center"/>
    </xf>
    <xf numFmtId="169" fontId="48" fillId="57" borderId="126" xfId="302" applyFont="1" applyFill="1" applyBorder="1" applyAlignment="1" applyProtection="1">
      <alignment vertical="center" wrapText="1"/>
    </xf>
    <xf numFmtId="2" fontId="48" fillId="0" borderId="35" xfId="48" applyNumberFormat="1" applyFont="1" applyBorder="1" applyAlignment="1">
      <alignment horizontal="center" vertical="center"/>
    </xf>
    <xf numFmtId="169" fontId="48" fillId="36" borderId="132" xfId="302" applyFont="1" applyFill="1" applyBorder="1" applyAlignment="1" applyProtection="1">
      <alignment horizontal="right" vertical="center"/>
    </xf>
    <xf numFmtId="2" fontId="48" fillId="0" borderId="36" xfId="48" applyNumberFormat="1" applyFont="1" applyBorder="1" applyAlignment="1">
      <alignment horizontal="center" vertical="center"/>
    </xf>
    <xf numFmtId="2" fontId="48" fillId="27" borderId="36" xfId="48" applyNumberFormat="1" applyFont="1" applyFill="1" applyBorder="1" applyAlignment="1">
      <alignment horizontal="center" vertical="center"/>
    </xf>
    <xf numFmtId="0" fontId="48" fillId="0" borderId="36" xfId="48" applyFont="1" applyBorder="1" applyAlignment="1">
      <alignment horizontal="center" vertical="center" wrapText="1"/>
    </xf>
    <xf numFmtId="2" fontId="48" fillId="36" borderId="133" xfId="48" applyNumberFormat="1" applyFont="1" applyFill="1" applyBorder="1" applyAlignment="1">
      <alignment horizontal="center" vertical="center"/>
    </xf>
    <xf numFmtId="2" fontId="48" fillId="27" borderId="90" xfId="48" applyNumberFormat="1" applyFont="1" applyFill="1" applyBorder="1" applyAlignment="1">
      <alignment horizontal="center" vertical="center"/>
    </xf>
    <xf numFmtId="0" fontId="48" fillId="0" borderId="90" xfId="48" applyFont="1" applyBorder="1" applyAlignment="1">
      <alignment horizontal="center" vertical="center"/>
    </xf>
    <xf numFmtId="0" fontId="48" fillId="0" borderId="94" xfId="48" applyFont="1" applyBorder="1" applyAlignment="1">
      <alignment vertical="center"/>
    </xf>
    <xf numFmtId="169" fontId="48" fillId="43" borderId="128" xfId="107" applyFont="1" applyFill="1" applyBorder="1" applyAlignment="1" applyProtection="1">
      <alignment horizontal="right" vertical="center"/>
    </xf>
    <xf numFmtId="2" fontId="48" fillId="36" borderId="134" xfId="48" applyNumberFormat="1" applyFont="1" applyFill="1" applyBorder="1" applyAlignment="1">
      <alignment horizontal="center" vertical="center"/>
    </xf>
    <xf numFmtId="0" fontId="48" fillId="0" borderId="95" xfId="48" applyFont="1" applyBorder="1" applyAlignment="1">
      <alignment horizontal="center" vertical="center"/>
    </xf>
    <xf numFmtId="0" fontId="48" fillId="0" borderId="23" xfId="48" applyFont="1" applyBorder="1" applyAlignment="1">
      <alignment vertical="center"/>
    </xf>
    <xf numFmtId="169" fontId="48" fillId="43" borderId="129" xfId="107" applyFont="1" applyFill="1" applyBorder="1" applyAlignment="1" applyProtection="1">
      <alignment horizontal="right" vertical="center"/>
    </xf>
    <xf numFmtId="2" fontId="48" fillId="36" borderId="135" xfId="48" applyNumberFormat="1" applyFont="1" applyFill="1" applyBorder="1" applyAlignment="1">
      <alignment horizontal="center" vertical="center"/>
    </xf>
    <xf numFmtId="2" fontId="48" fillId="36" borderId="29" xfId="48" applyNumberFormat="1" applyFont="1" applyFill="1" applyBorder="1" applyAlignment="1">
      <alignment horizontal="center" vertical="center"/>
    </xf>
    <xf numFmtId="169" fontId="48" fillId="57" borderId="126" xfId="107" applyFont="1" applyFill="1" applyBorder="1" applyAlignment="1" applyProtection="1">
      <alignment horizontal="right" vertical="center"/>
    </xf>
    <xf numFmtId="0" fontId="48" fillId="0" borderId="0" xfId="48" applyFont="1" applyAlignment="1">
      <alignment horizontal="center" vertical="center"/>
    </xf>
    <xf numFmtId="0" fontId="48" fillId="0" borderId="0" xfId="48" applyFont="1" applyAlignment="1">
      <alignment vertical="center"/>
    </xf>
    <xf numFmtId="169" fontId="48" fillId="52" borderId="0" xfId="107" applyFont="1" applyFill="1" applyBorder="1" applyAlignment="1" applyProtection="1">
      <alignment horizontal="right" vertical="center"/>
    </xf>
    <xf numFmtId="2" fontId="48" fillId="36" borderId="0" xfId="48" applyNumberFormat="1" applyFont="1" applyFill="1" applyAlignment="1">
      <alignment horizontal="center" vertical="center"/>
    </xf>
    <xf numFmtId="2" fontId="48" fillId="27" borderId="0" xfId="48" applyNumberFormat="1" applyFont="1" applyFill="1" applyAlignment="1">
      <alignment horizontal="center" vertical="center"/>
    </xf>
    <xf numFmtId="2" fontId="49" fillId="36" borderId="10" xfId="48" applyNumberFormat="1" applyFont="1" applyFill="1" applyBorder="1" applyAlignment="1">
      <alignment horizontal="center" vertical="center" wrapText="1"/>
    </xf>
    <xf numFmtId="0" fontId="48" fillId="0" borderId="11" xfId="48" applyFont="1" applyBorder="1" applyAlignment="1">
      <alignment vertical="center" wrapText="1"/>
    </xf>
    <xf numFmtId="2" fontId="48" fillId="36" borderId="11" xfId="48" applyNumberFormat="1" applyFont="1" applyFill="1" applyBorder="1" applyAlignment="1">
      <alignment horizontal="center" vertical="center" wrapText="1"/>
    </xf>
    <xf numFmtId="2" fontId="48" fillId="36" borderId="11" xfId="48" applyNumberFormat="1" applyFont="1" applyFill="1" applyBorder="1" applyAlignment="1">
      <alignment horizontal="center" vertical="center"/>
    </xf>
    <xf numFmtId="0" fontId="48" fillId="0" borderId="11" xfId="48" applyFont="1" applyBorder="1" applyAlignment="1">
      <alignment horizontal="center" vertical="center" wrapText="1"/>
    </xf>
    <xf numFmtId="44" fontId="48" fillId="36" borderId="0" xfId="0" applyNumberFormat="1" applyFont="1" applyFill="1"/>
    <xf numFmtId="44" fontId="48" fillId="38" borderId="23" xfId="101" applyFont="1" applyFill="1" applyBorder="1" applyAlignment="1">
      <alignment horizontal="right" vertical="center"/>
    </xf>
    <xf numFmtId="0" fontId="48" fillId="0" borderId="23" xfId="48" applyFont="1" applyBorder="1" applyAlignment="1">
      <alignment horizontal="center" vertical="center" wrapText="1"/>
    </xf>
    <xf numFmtId="0" fontId="48" fillId="0" borderId="13" xfId="48" applyFont="1" applyBorder="1" applyAlignment="1">
      <alignment vertical="center" wrapText="1"/>
    </xf>
    <xf numFmtId="44" fontId="48" fillId="38" borderId="13" xfId="101" applyFont="1" applyFill="1" applyBorder="1" applyAlignment="1">
      <alignment horizontal="right" vertical="center"/>
    </xf>
    <xf numFmtId="44" fontId="48" fillId="0" borderId="0" xfId="101" applyFont="1" applyFill="1" applyBorder="1" applyAlignment="1">
      <alignment vertical="center"/>
    </xf>
    <xf numFmtId="44" fontId="48" fillId="36" borderId="0" xfId="48" applyNumberFormat="1" applyFont="1" applyFill="1" applyAlignment="1">
      <alignment vertical="center"/>
    </xf>
    <xf numFmtId="167" fontId="48" fillId="0" borderId="0" xfId="101" applyNumberFormat="1" applyFont="1" applyFill="1" applyBorder="1" applyAlignment="1">
      <alignment vertical="center" wrapText="1"/>
    </xf>
    <xf numFmtId="0" fontId="49" fillId="0" borderId="28" xfId="0" applyFont="1" applyBorder="1"/>
    <xf numFmtId="0" fontId="49" fillId="0" borderId="60" xfId="48" applyFont="1" applyBorder="1" applyAlignment="1">
      <alignment horizontal="center" vertical="center" wrapText="1"/>
    </xf>
    <xf numFmtId="0" fontId="48" fillId="0" borderId="11" xfId="49" applyFont="1" applyBorder="1" applyAlignment="1">
      <alignment horizontal="center" vertical="center"/>
    </xf>
    <xf numFmtId="0" fontId="48" fillId="0" borderId="11" xfId="49" applyFont="1" applyBorder="1" applyAlignment="1">
      <alignment vertical="center" wrapText="1"/>
    </xf>
    <xf numFmtId="44" fontId="48" fillId="0" borderId="11" xfId="300" applyFont="1" applyBorder="1" applyAlignment="1">
      <alignment horizontal="right" vertical="center"/>
    </xf>
    <xf numFmtId="2" fontId="48" fillId="36" borderId="11" xfId="49" applyNumberFormat="1" applyFont="1" applyFill="1" applyBorder="1" applyAlignment="1">
      <alignment horizontal="center" vertical="center"/>
    </xf>
    <xf numFmtId="2" fontId="48" fillId="31" borderId="11" xfId="49" applyNumberFormat="1" applyFont="1" applyFill="1" applyBorder="1" applyAlignment="1">
      <alignment horizontal="center" vertical="center"/>
    </xf>
    <xf numFmtId="0" fontId="48" fillId="0" borderId="11" xfId="49" applyFont="1" applyBorder="1" applyAlignment="1">
      <alignment horizontal="center" vertical="center" wrapText="1"/>
    </xf>
    <xf numFmtId="0" fontId="48" fillId="36" borderId="0" xfId="49" applyFont="1" applyFill="1" applyAlignment="1">
      <alignment vertical="center"/>
    </xf>
    <xf numFmtId="0" fontId="48" fillId="0" borderId="12" xfId="49" applyFont="1" applyBorder="1" applyAlignment="1">
      <alignment horizontal="center" vertical="center"/>
    </xf>
    <xf numFmtId="0" fontId="48" fillId="0" borderId="12" xfId="49" applyFont="1" applyBorder="1" applyAlignment="1">
      <alignment vertical="center" wrapText="1"/>
    </xf>
    <xf numFmtId="44" fontId="48" fillId="32" borderId="12" xfId="300" applyFont="1" applyFill="1" applyBorder="1" applyAlignment="1">
      <alignment horizontal="right" vertical="center"/>
    </xf>
    <xf numFmtId="2" fontId="48" fillId="36" borderId="12" xfId="49" applyNumberFormat="1" applyFont="1" applyFill="1" applyBorder="1" applyAlignment="1">
      <alignment horizontal="center" vertical="center"/>
    </xf>
    <xf numFmtId="2" fontId="48" fillId="0" borderId="12" xfId="49" applyNumberFormat="1" applyFont="1" applyBorder="1" applyAlignment="1">
      <alignment horizontal="center" vertical="center"/>
    </xf>
    <xf numFmtId="0" fontId="48" fillId="0" borderId="12" xfId="49" applyFont="1" applyBorder="1" applyAlignment="1">
      <alignment horizontal="center" vertical="center" wrapText="1"/>
    </xf>
    <xf numFmtId="0" fontId="48" fillId="0" borderId="30" xfId="49" applyFont="1" applyBorder="1" applyAlignment="1">
      <alignment horizontal="center" vertical="center"/>
    </xf>
    <xf numFmtId="0" fontId="48" fillId="0" borderId="79" xfId="49" applyFont="1" applyBorder="1" applyAlignment="1">
      <alignment vertical="center" wrapText="1"/>
    </xf>
    <xf numFmtId="44" fontId="48" fillId="24" borderId="79" xfId="300" applyFont="1" applyFill="1" applyBorder="1" applyAlignment="1">
      <alignment horizontal="right" vertical="center"/>
    </xf>
    <xf numFmtId="2" fontId="48" fillId="36" borderId="79" xfId="49" applyNumberFormat="1" applyFont="1" applyFill="1" applyBorder="1" applyAlignment="1">
      <alignment horizontal="center" vertical="center"/>
    </xf>
    <xf numFmtId="2" fontId="48" fillId="31" borderId="79" xfId="49" applyNumberFormat="1" applyFont="1" applyFill="1" applyBorder="1" applyAlignment="1">
      <alignment horizontal="center" vertical="center"/>
    </xf>
    <xf numFmtId="0" fontId="48" fillId="0" borderId="79" xfId="49" applyFont="1" applyBorder="1" applyAlignment="1">
      <alignment horizontal="center" vertical="center" wrapText="1"/>
    </xf>
    <xf numFmtId="0" fontId="48" fillId="0" borderId="79" xfId="49" applyFont="1" applyBorder="1" applyAlignment="1">
      <alignment horizontal="center" vertical="center"/>
    </xf>
    <xf numFmtId="0" fontId="48" fillId="0" borderId="21" xfId="49" applyFont="1" applyBorder="1" applyAlignment="1">
      <alignment vertical="center" wrapText="1"/>
    </xf>
    <xf numFmtId="44" fontId="48" fillId="24" borderId="21" xfId="300" applyFont="1" applyFill="1" applyBorder="1" applyAlignment="1">
      <alignment horizontal="right" vertical="center"/>
    </xf>
    <xf numFmtId="2" fontId="48" fillId="36" borderId="21" xfId="49" applyNumberFormat="1" applyFont="1" applyFill="1" applyBorder="1" applyAlignment="1">
      <alignment horizontal="center" vertical="center"/>
    </xf>
    <xf numFmtId="2" fontId="48" fillId="31" borderId="21" xfId="49" applyNumberFormat="1" applyFont="1" applyFill="1" applyBorder="1" applyAlignment="1">
      <alignment horizontal="center" vertical="center"/>
    </xf>
    <xf numFmtId="0" fontId="48" fillId="0" borderId="21" xfId="49" applyFont="1" applyBorder="1" applyAlignment="1">
      <alignment horizontal="center" vertical="center" wrapText="1"/>
    </xf>
    <xf numFmtId="0" fontId="48" fillId="0" borderId="21" xfId="49" applyFont="1" applyBorder="1" applyAlignment="1">
      <alignment horizontal="center" vertical="center"/>
    </xf>
    <xf numFmtId="0" fontId="49" fillId="0" borderId="0" xfId="48" applyFont="1" applyAlignment="1">
      <alignment vertical="center"/>
    </xf>
    <xf numFmtId="165" fontId="48" fillId="0" borderId="0" xfId="48" applyNumberFormat="1" applyFont="1"/>
    <xf numFmtId="44" fontId="48" fillId="0" borderId="11" xfId="101" applyFont="1" applyFill="1" applyBorder="1" applyAlignment="1">
      <alignment horizontal="right" vertical="center"/>
    </xf>
    <xf numFmtId="0" fontId="48" fillId="0" borderId="23" xfId="48" applyFont="1" applyBorder="1" applyAlignment="1">
      <alignment vertical="center" wrapText="1"/>
    </xf>
    <xf numFmtId="2" fontId="48" fillId="36" borderId="23" xfId="48" applyNumberFormat="1" applyFont="1" applyFill="1" applyBorder="1" applyAlignment="1">
      <alignment horizontal="center" vertical="center"/>
    </xf>
    <xf numFmtId="44" fontId="48" fillId="40" borderId="12" xfId="276" applyFont="1" applyFill="1" applyBorder="1" applyAlignment="1">
      <alignment horizontal="right" vertical="center"/>
    </xf>
    <xf numFmtId="0" fontId="48" fillId="0" borderId="79" xfId="48" applyFont="1" applyBorder="1" applyAlignment="1">
      <alignment horizontal="center" vertical="center"/>
    </xf>
    <xf numFmtId="44" fontId="48" fillId="40" borderId="79" xfId="276" applyFont="1" applyFill="1" applyBorder="1" applyAlignment="1">
      <alignment horizontal="right" vertical="center"/>
    </xf>
    <xf numFmtId="2" fontId="48" fillId="36" borderId="79" xfId="48" applyNumberFormat="1" applyFont="1" applyFill="1" applyBorder="1" applyAlignment="1">
      <alignment horizontal="center" vertical="center"/>
    </xf>
    <xf numFmtId="0" fontId="48" fillId="0" borderId="79" xfId="48" applyFont="1" applyBorder="1" applyAlignment="1">
      <alignment horizontal="center" vertical="center" wrapText="1"/>
    </xf>
    <xf numFmtId="44" fontId="48" fillId="38" borderId="79" xfId="276" applyFont="1" applyFill="1" applyBorder="1" applyAlignment="1">
      <alignment horizontal="right" vertical="center"/>
    </xf>
    <xf numFmtId="44" fontId="48" fillId="38" borderId="13" xfId="276" applyFont="1" applyFill="1" applyBorder="1" applyAlignment="1">
      <alignment horizontal="right" vertical="center"/>
    </xf>
    <xf numFmtId="44" fontId="48" fillId="45" borderId="12" xfId="276" applyFont="1" applyFill="1" applyBorder="1" applyAlignment="1">
      <alignment horizontal="right" vertical="center"/>
    </xf>
    <xf numFmtId="44" fontId="48" fillId="38" borderId="12" xfId="276" applyFont="1" applyFill="1" applyBorder="1" applyAlignment="1">
      <alignment horizontal="right" vertical="center"/>
    </xf>
    <xf numFmtId="44" fontId="48" fillId="38" borderId="23" xfId="276" applyFont="1" applyFill="1" applyBorder="1" applyAlignment="1">
      <alignment horizontal="right" vertical="center"/>
    </xf>
    <xf numFmtId="44" fontId="48" fillId="40" borderId="13" xfId="276" applyFont="1" applyFill="1" applyBorder="1" applyAlignment="1">
      <alignment horizontal="right" vertical="center"/>
    </xf>
    <xf numFmtId="8" fontId="48" fillId="38" borderId="79" xfId="101" applyNumberFormat="1" applyFont="1" applyFill="1" applyBorder="1" applyAlignment="1">
      <alignment horizontal="right" vertical="center"/>
    </xf>
    <xf numFmtId="0" fontId="48" fillId="0" borderId="79" xfId="48" applyFont="1" applyBorder="1" applyAlignment="1">
      <alignment vertical="center" wrapText="1"/>
    </xf>
    <xf numFmtId="8" fontId="48" fillId="38" borderId="13" xfId="101" applyNumberFormat="1" applyFont="1" applyFill="1" applyBorder="1" applyAlignment="1">
      <alignment horizontal="right" vertical="center"/>
    </xf>
    <xf numFmtId="44" fontId="48" fillId="0" borderId="12" xfId="48" applyNumberFormat="1" applyFont="1" applyBorder="1" applyAlignment="1">
      <alignment horizontal="center" vertical="center" wrapText="1"/>
    </xf>
    <xf numFmtId="0" fontId="49" fillId="0" borderId="49" xfId="48" applyFont="1" applyBorder="1" applyAlignment="1">
      <alignment horizontal="center" vertical="center"/>
    </xf>
    <xf numFmtId="0" fontId="49" fillId="0" borderId="49" xfId="48" applyFont="1" applyBorder="1" applyAlignment="1">
      <alignment horizontal="center" vertical="center" wrapText="1"/>
    </xf>
    <xf numFmtId="2" fontId="49" fillId="36" borderId="49" xfId="48" applyNumberFormat="1" applyFont="1" applyFill="1" applyBorder="1" applyAlignment="1">
      <alignment horizontal="center" vertical="center" wrapText="1"/>
    </xf>
    <xf numFmtId="2" fontId="49" fillId="27" borderId="49" xfId="0" applyNumberFormat="1" applyFont="1" applyFill="1" applyBorder="1" applyAlignment="1">
      <alignment horizontal="center" vertical="center" wrapText="1"/>
    </xf>
    <xf numFmtId="0" fontId="48" fillId="0" borderId="34" xfId="48" applyFont="1" applyBorder="1" applyAlignment="1">
      <alignment vertical="center" wrapText="1"/>
    </xf>
    <xf numFmtId="2" fontId="48" fillId="36" borderId="34" xfId="48" applyNumberFormat="1" applyFont="1" applyFill="1" applyBorder="1" applyAlignment="1">
      <alignment horizontal="center" vertical="center"/>
    </xf>
    <xf numFmtId="0" fontId="48" fillId="0" borderId="35" xfId="48" applyFont="1" applyBorder="1" applyAlignment="1">
      <alignment vertical="center" wrapText="1"/>
    </xf>
    <xf numFmtId="169" fontId="48" fillId="26" borderId="35" xfId="107" applyFont="1" applyFill="1" applyBorder="1" applyAlignment="1" applyProtection="1">
      <alignment horizontal="right" vertical="center"/>
    </xf>
    <xf numFmtId="2" fontId="48" fillId="36" borderId="35" xfId="48" applyNumberFormat="1" applyFont="1" applyFill="1" applyBorder="1" applyAlignment="1">
      <alignment horizontal="center" vertical="center"/>
    </xf>
    <xf numFmtId="0" fontId="48" fillId="0" borderId="44" xfId="48" applyFont="1" applyBorder="1" applyAlignment="1">
      <alignment vertical="center" wrapText="1"/>
    </xf>
    <xf numFmtId="169" fontId="48" fillId="55" borderId="44" xfId="107" applyFont="1" applyFill="1" applyBorder="1" applyAlignment="1" applyProtection="1">
      <alignment horizontal="right" vertical="center"/>
    </xf>
    <xf numFmtId="2" fontId="48" fillId="36" borderId="44" xfId="48" applyNumberFormat="1" applyFont="1" applyFill="1" applyBorder="1" applyAlignment="1">
      <alignment horizontal="center" vertical="center"/>
    </xf>
    <xf numFmtId="2" fontId="48" fillId="0" borderId="44" xfId="48" applyNumberFormat="1" applyFont="1" applyBorder="1" applyAlignment="1">
      <alignment horizontal="center" vertical="center"/>
    </xf>
    <xf numFmtId="0" fontId="48" fillId="0" borderId="44" xfId="48" applyFont="1" applyBorder="1" applyAlignment="1">
      <alignment horizontal="center" vertical="center" wrapText="1"/>
    </xf>
    <xf numFmtId="0" fontId="48" fillId="0" borderId="45" xfId="48" applyFont="1" applyBorder="1" applyAlignment="1">
      <alignment horizontal="center" vertical="center"/>
    </xf>
    <xf numFmtId="0" fontId="48" fillId="0" borderId="45" xfId="48" applyFont="1" applyBorder="1" applyAlignment="1">
      <alignment vertical="center" wrapText="1"/>
    </xf>
    <xf numFmtId="169" fontId="48" fillId="29" borderId="45" xfId="107" applyFont="1" applyFill="1" applyBorder="1" applyAlignment="1" applyProtection="1">
      <alignment horizontal="right" vertical="center"/>
    </xf>
    <xf numFmtId="2" fontId="48" fillId="36" borderId="90" xfId="48" applyNumberFormat="1" applyFont="1" applyFill="1" applyBorder="1" applyAlignment="1">
      <alignment horizontal="center" vertical="center"/>
    </xf>
    <xf numFmtId="0" fontId="48" fillId="0" borderId="90" xfId="48" applyFont="1" applyBorder="1" applyAlignment="1">
      <alignment horizontal="center" vertical="center" wrapText="1"/>
    </xf>
    <xf numFmtId="0" fontId="48" fillId="0" borderId="90" xfId="48" applyFont="1" applyBorder="1" applyAlignment="1">
      <alignment vertical="center" wrapText="1"/>
    </xf>
    <xf numFmtId="169" fontId="48" fillId="29" borderId="37" xfId="107" applyFont="1" applyFill="1" applyBorder="1" applyAlignment="1" applyProtection="1">
      <alignment horizontal="right" vertical="center"/>
    </xf>
    <xf numFmtId="2" fontId="48" fillId="36" borderId="45" xfId="48" applyNumberFormat="1" applyFont="1" applyFill="1" applyBorder="1" applyAlignment="1">
      <alignment horizontal="center" vertical="center"/>
    </xf>
    <xf numFmtId="2" fontId="48" fillId="27" borderId="45" xfId="48" applyNumberFormat="1" applyFont="1" applyFill="1" applyBorder="1" applyAlignment="1">
      <alignment horizontal="center" vertical="center"/>
    </xf>
    <xf numFmtId="0" fontId="48" fillId="0" borderId="45" xfId="48" applyFont="1" applyBorder="1" applyAlignment="1">
      <alignment horizontal="center" vertical="center" wrapText="1"/>
    </xf>
    <xf numFmtId="0" fontId="48" fillId="0" borderId="46" xfId="48" applyFont="1" applyBorder="1" applyAlignment="1">
      <alignment horizontal="center" vertical="center"/>
    </xf>
    <xf numFmtId="0" fontId="48" fillId="0" borderId="46" xfId="48" applyFont="1" applyBorder="1" applyAlignment="1">
      <alignment vertical="center" wrapText="1"/>
    </xf>
    <xf numFmtId="169" fontId="48" fillId="57" borderId="37" xfId="107" applyFont="1" applyFill="1" applyBorder="1" applyAlignment="1" applyProtection="1">
      <alignment horizontal="right" vertical="center"/>
    </xf>
    <xf numFmtId="2" fontId="48" fillId="36" borderId="37" xfId="48" applyNumberFormat="1" applyFont="1" applyFill="1" applyBorder="1" applyAlignment="1">
      <alignment horizontal="center" vertical="center"/>
    </xf>
    <xf numFmtId="2" fontId="48" fillId="27" borderId="37" xfId="48" applyNumberFormat="1" applyFont="1" applyFill="1" applyBorder="1" applyAlignment="1">
      <alignment horizontal="center" vertical="center"/>
    </xf>
    <xf numFmtId="0" fontId="48" fillId="0" borderId="37" xfId="48" applyFont="1" applyBorder="1" applyAlignment="1">
      <alignment horizontal="center" vertical="center" wrapText="1"/>
    </xf>
    <xf numFmtId="0" fontId="48" fillId="0" borderId="37" xfId="48" applyFont="1" applyBorder="1" applyAlignment="1">
      <alignment horizontal="center" vertical="center"/>
    </xf>
    <xf numFmtId="44" fontId="49" fillId="0" borderId="0" xfId="101" applyFont="1" applyFill="1" applyBorder="1" applyAlignment="1">
      <alignment vertical="center"/>
    </xf>
    <xf numFmtId="44" fontId="48" fillId="37" borderId="23" xfId="101" applyFont="1" applyFill="1" applyBorder="1" applyAlignment="1">
      <alignment horizontal="right" vertical="center"/>
    </xf>
    <xf numFmtId="8" fontId="48" fillId="37" borderId="30" xfId="101" applyNumberFormat="1" applyFont="1" applyFill="1" applyBorder="1" applyAlignment="1">
      <alignment horizontal="right" vertical="center"/>
    </xf>
    <xf numFmtId="44" fontId="48" fillId="38" borderId="79" xfId="101" applyFont="1" applyFill="1" applyBorder="1" applyAlignment="1">
      <alignment horizontal="right" vertical="center"/>
    </xf>
    <xf numFmtId="2" fontId="49" fillId="0" borderId="10" xfId="0" applyNumberFormat="1" applyFont="1" applyBorder="1" applyAlignment="1">
      <alignment horizontal="center" vertical="center" wrapText="1"/>
    </xf>
    <xf numFmtId="169" fontId="48" fillId="26" borderId="34" xfId="107" applyFont="1" applyFill="1" applyBorder="1" applyAlignment="1" applyProtection="1">
      <alignment horizontal="right" vertical="center"/>
    </xf>
    <xf numFmtId="2" fontId="48" fillId="0" borderId="34" xfId="48" applyNumberFormat="1" applyFont="1" applyBorder="1" applyAlignment="1">
      <alignment horizontal="center" vertical="center"/>
    </xf>
    <xf numFmtId="169" fontId="48" fillId="36" borderId="0" xfId="48" applyNumberFormat="1" applyFont="1" applyFill="1" applyAlignment="1">
      <alignment vertical="center"/>
    </xf>
    <xf numFmtId="169" fontId="48" fillId="28" borderId="44" xfId="107" applyFont="1" applyFill="1" applyBorder="1" applyAlignment="1" applyProtection="1">
      <alignment horizontal="right" vertical="center"/>
    </xf>
    <xf numFmtId="169" fontId="48" fillId="29" borderId="44" xfId="107" applyFont="1" applyFill="1" applyBorder="1" applyAlignment="1" applyProtection="1">
      <alignment horizontal="right" vertical="center"/>
    </xf>
    <xf numFmtId="2" fontId="48" fillId="0" borderId="45" xfId="48" applyNumberFormat="1" applyFont="1" applyBorder="1" applyAlignment="1">
      <alignment horizontal="center" vertical="center"/>
    </xf>
    <xf numFmtId="169" fontId="48" fillId="29" borderId="35" xfId="107" applyFont="1" applyFill="1" applyBorder="1" applyAlignment="1" applyProtection="1">
      <alignment horizontal="right" vertical="center"/>
    </xf>
    <xf numFmtId="2" fontId="48" fillId="36" borderId="36" xfId="48" applyNumberFormat="1" applyFont="1" applyFill="1" applyBorder="1" applyAlignment="1">
      <alignment horizontal="center" vertical="center"/>
    </xf>
    <xf numFmtId="169" fontId="48" fillId="29" borderId="46" xfId="107" applyFont="1" applyFill="1" applyBorder="1" applyAlignment="1" applyProtection="1">
      <alignment horizontal="right" vertical="center"/>
    </xf>
    <xf numFmtId="2" fontId="48" fillId="0" borderId="37" xfId="48" applyNumberFormat="1" applyFont="1" applyBorder="1" applyAlignment="1">
      <alignment horizontal="center" vertical="center"/>
    </xf>
    <xf numFmtId="0" fontId="48" fillId="36" borderId="0" xfId="48" applyFont="1" applyFill="1" applyAlignment="1">
      <alignment vertical="center" wrapText="1"/>
    </xf>
    <xf numFmtId="44" fontId="48" fillId="37" borderId="11" xfId="276" applyFont="1" applyFill="1" applyBorder="1" applyAlignment="1">
      <alignment horizontal="right" vertical="center"/>
    </xf>
    <xf numFmtId="44" fontId="48" fillId="37" borderId="12" xfId="276" applyFont="1" applyFill="1" applyBorder="1" applyAlignment="1">
      <alignment horizontal="right" vertical="center"/>
    </xf>
    <xf numFmtId="44" fontId="48" fillId="40" borderId="19" xfId="276" applyFont="1" applyFill="1" applyBorder="1" applyAlignment="1">
      <alignment horizontal="right" vertical="center"/>
    </xf>
    <xf numFmtId="44" fontId="48" fillId="38" borderId="19" xfId="276" applyFont="1" applyFill="1" applyBorder="1" applyAlignment="1">
      <alignment horizontal="right" vertical="center"/>
    </xf>
    <xf numFmtId="0" fontId="48" fillId="0" borderId="45" xfId="48" applyFont="1" applyBorder="1" applyAlignment="1">
      <alignment vertical="center"/>
    </xf>
    <xf numFmtId="169" fontId="48" fillId="28" borderId="45" xfId="107" applyFont="1" applyFill="1" applyBorder="1" applyAlignment="1" applyProtection="1">
      <alignment horizontal="right" vertical="center"/>
    </xf>
    <xf numFmtId="0" fontId="48" fillId="0" borderId="37" xfId="48" applyFont="1" applyBorder="1" applyAlignment="1">
      <alignment vertical="center" wrapText="1"/>
    </xf>
    <xf numFmtId="169" fontId="48" fillId="43" borderId="37" xfId="107" applyFont="1" applyFill="1" applyBorder="1" applyAlignment="1" applyProtection="1">
      <alignment horizontal="right" vertical="center"/>
    </xf>
    <xf numFmtId="0" fontId="48" fillId="36" borderId="0" xfId="66" applyFont="1" applyFill="1"/>
    <xf numFmtId="44" fontId="48" fillId="38" borderId="78" xfId="101" applyFont="1" applyFill="1" applyBorder="1" applyAlignment="1">
      <alignment horizontal="right" vertical="center"/>
    </xf>
    <xf numFmtId="0" fontId="48" fillId="0" borderId="31" xfId="48" applyFont="1" applyBorder="1" applyAlignment="1">
      <alignment vertical="center"/>
    </xf>
    <xf numFmtId="0" fontId="48" fillId="0" borderId="78" xfId="48" applyFont="1" applyBorder="1" applyAlignment="1">
      <alignment vertical="center"/>
    </xf>
    <xf numFmtId="44" fontId="49" fillId="36" borderId="0" xfId="48" applyNumberFormat="1" applyFont="1" applyFill="1" applyAlignment="1">
      <alignment vertical="center" wrapText="1"/>
    </xf>
    <xf numFmtId="0" fontId="48" fillId="0" borderId="79" xfId="48" applyFont="1" applyBorder="1" applyAlignment="1">
      <alignment vertical="center"/>
    </xf>
    <xf numFmtId="0" fontId="48" fillId="0" borderId="97" xfId="48" applyFont="1" applyBorder="1" applyAlignment="1">
      <alignment vertical="center"/>
    </xf>
    <xf numFmtId="44" fontId="48" fillId="38" borderId="97" xfId="101" applyFont="1" applyFill="1" applyBorder="1" applyAlignment="1">
      <alignment horizontal="right" vertical="center"/>
    </xf>
    <xf numFmtId="2" fontId="48" fillId="36" borderId="97" xfId="48" applyNumberFormat="1" applyFont="1" applyFill="1" applyBorder="1" applyAlignment="1">
      <alignment horizontal="center" vertical="center"/>
    </xf>
    <xf numFmtId="0" fontId="48" fillId="0" borderId="97" xfId="48" applyFont="1" applyBorder="1" applyAlignment="1">
      <alignment horizontal="center" vertical="center"/>
    </xf>
    <xf numFmtId="0" fontId="48" fillId="0" borderId="13" xfId="48" applyFont="1" applyBorder="1" applyAlignment="1">
      <alignment vertical="center"/>
    </xf>
    <xf numFmtId="164" fontId="49" fillId="0" borderId="0" xfId="48" applyNumberFormat="1" applyFont="1"/>
    <xf numFmtId="179" fontId="48" fillId="0" borderId="11" xfId="101" applyNumberFormat="1" applyFont="1" applyFill="1" applyBorder="1" applyAlignment="1">
      <alignment horizontal="center" vertical="center"/>
    </xf>
    <xf numFmtId="164" fontId="48" fillId="0" borderId="0" xfId="55" applyNumberFormat="1" applyFont="1" applyAlignment="1">
      <alignment horizontal="left" vertical="center"/>
    </xf>
    <xf numFmtId="44" fontId="49" fillId="0" borderId="0" xfId="101" applyFont="1" applyBorder="1" applyAlignment="1">
      <alignment horizontal="center" vertical="center"/>
    </xf>
    <xf numFmtId="0" fontId="48" fillId="36" borderId="0" xfId="55" applyFont="1" applyFill="1" applyAlignment="1">
      <alignment horizontal="center" vertical="center"/>
    </xf>
    <xf numFmtId="0" fontId="48" fillId="0" borderId="0" xfId="55" applyFont="1" applyAlignment="1">
      <alignment horizontal="left" vertical="center" wrapText="1"/>
    </xf>
    <xf numFmtId="0" fontId="48" fillId="0" borderId="0" xfId="55" applyFont="1" applyAlignment="1">
      <alignment horizontal="left" vertical="center"/>
    </xf>
    <xf numFmtId="0" fontId="49" fillId="0" borderId="21" xfId="55" applyFont="1" applyBorder="1" applyAlignment="1">
      <alignment horizontal="center" vertical="center"/>
    </xf>
    <xf numFmtId="0" fontId="49" fillId="0" borderId="21" xfId="55" applyFont="1" applyBorder="1" applyAlignment="1">
      <alignment horizontal="center" vertical="center" wrapText="1"/>
    </xf>
    <xf numFmtId="44" fontId="49" fillId="0" borderId="21" xfId="101" applyFont="1" applyBorder="1" applyAlignment="1">
      <alignment horizontal="center" vertical="center"/>
    </xf>
    <xf numFmtId="0" fontId="49" fillId="36" borderId="21" xfId="55" applyFont="1" applyFill="1" applyBorder="1" applyAlignment="1">
      <alignment horizontal="center" vertical="center" wrapText="1"/>
    </xf>
    <xf numFmtId="166" fontId="49" fillId="0" borderId="21" xfId="55" applyNumberFormat="1" applyFont="1" applyBorder="1" applyAlignment="1">
      <alignment horizontal="center" vertical="center"/>
    </xf>
    <xf numFmtId="0" fontId="48" fillId="0" borderId="0" xfId="55" applyFont="1" applyAlignment="1">
      <alignment horizontal="center" vertical="center"/>
    </xf>
    <xf numFmtId="0" fontId="48" fillId="39" borderId="18" xfId="55" applyFont="1" applyFill="1" applyBorder="1" applyAlignment="1">
      <alignment horizontal="left" vertical="center"/>
    </xf>
    <xf numFmtId="0" fontId="48" fillId="39" borderId="28" xfId="55" applyFont="1" applyFill="1" applyBorder="1" applyAlignment="1">
      <alignment vertical="center"/>
    </xf>
    <xf numFmtId="44" fontId="48" fillId="39" borderId="28" xfId="101" applyFont="1" applyFill="1" applyBorder="1" applyAlignment="1">
      <alignment vertical="center"/>
    </xf>
    <xf numFmtId="0" fontId="48" fillId="36" borderId="28" xfId="55" applyFont="1" applyFill="1" applyBorder="1" applyAlignment="1">
      <alignment vertical="center"/>
    </xf>
    <xf numFmtId="0" fontId="48" fillId="39" borderId="29" xfId="55" applyFont="1" applyFill="1" applyBorder="1" applyAlignment="1">
      <alignment vertical="center"/>
    </xf>
    <xf numFmtId="0" fontId="48" fillId="0" borderId="18" xfId="55" applyFont="1" applyBorder="1" applyAlignment="1">
      <alignment horizontal="center" vertical="center"/>
    </xf>
    <xf numFmtId="0" fontId="48" fillId="0" borderId="21" xfId="55" applyFont="1" applyBorder="1" applyAlignment="1">
      <alignment horizontal="left" vertical="center" wrapText="1"/>
    </xf>
    <xf numFmtId="44" fontId="48" fillId="0" borderId="21" xfId="101" applyFont="1" applyBorder="1" applyAlignment="1">
      <alignment horizontal="center" vertical="center" wrapText="1"/>
    </xf>
    <xf numFmtId="0" fontId="48" fillId="36" borderId="21" xfId="55" applyFont="1" applyFill="1" applyBorder="1" applyAlignment="1">
      <alignment horizontal="center" vertical="center"/>
    </xf>
    <xf numFmtId="0" fontId="48" fillId="0" borderId="21" xfId="55" applyFont="1" applyBorder="1" applyAlignment="1">
      <alignment horizontal="center" vertical="center"/>
    </xf>
    <xf numFmtId="44" fontId="48" fillId="0" borderId="21" xfId="101" applyFont="1" applyFill="1" applyBorder="1" applyAlignment="1">
      <alignment horizontal="center" vertical="center"/>
    </xf>
    <xf numFmtId="44" fontId="48" fillId="39" borderId="28" xfId="101" applyFont="1" applyFill="1" applyBorder="1" applyAlignment="1">
      <alignment vertical="center" wrapText="1"/>
    </xf>
    <xf numFmtId="0" fontId="48" fillId="0" borderId="0" xfId="55" applyFont="1" applyAlignment="1">
      <alignment vertical="center"/>
    </xf>
    <xf numFmtId="0" fontId="48" fillId="0" borderId="41" xfId="55" applyFont="1" applyBorder="1" applyAlignment="1">
      <alignment horizontal="center" vertical="center"/>
    </xf>
    <xf numFmtId="0" fontId="48" fillId="0" borderId="41" xfId="55" applyFont="1" applyBorder="1" applyAlignment="1">
      <alignment horizontal="left" vertical="center"/>
    </xf>
    <xf numFmtId="169" fontId="48" fillId="0" borderId="41" xfId="302" applyFont="1" applyFill="1" applyBorder="1" applyAlignment="1" applyProtection="1">
      <alignment horizontal="center" vertical="center" wrapText="1"/>
    </xf>
    <xf numFmtId="0" fontId="48" fillId="36" borderId="41" xfId="55" applyFont="1" applyFill="1" applyBorder="1" applyAlignment="1">
      <alignment horizontal="center" vertical="center"/>
    </xf>
    <xf numFmtId="178" fontId="48" fillId="0" borderId="41" xfId="55" applyNumberFormat="1" applyFont="1" applyBorder="1" applyAlignment="1">
      <alignment horizontal="right" vertical="center"/>
    </xf>
    <xf numFmtId="0" fontId="48" fillId="0" borderId="85" xfId="55" applyFont="1" applyBorder="1" applyAlignment="1">
      <alignment horizontal="left" vertical="center"/>
    </xf>
    <xf numFmtId="169" fontId="48" fillId="0" borderId="85" xfId="302" applyFont="1" applyFill="1" applyBorder="1" applyAlignment="1" applyProtection="1">
      <alignment horizontal="center" vertical="center" wrapText="1"/>
    </xf>
    <xf numFmtId="0" fontId="48" fillId="36" borderId="85" xfId="55" applyFont="1" applyFill="1" applyBorder="1" applyAlignment="1">
      <alignment horizontal="center" vertical="center"/>
    </xf>
    <xf numFmtId="0" fontId="48" fillId="0" borderId="85" xfId="55" applyFont="1" applyBorder="1" applyAlignment="1">
      <alignment horizontal="center" vertical="center"/>
    </xf>
    <xf numFmtId="178" fontId="48" fillId="0" borderId="85" xfId="55" applyNumberFormat="1" applyFont="1" applyBorder="1" applyAlignment="1">
      <alignment horizontal="right" vertical="center"/>
    </xf>
    <xf numFmtId="0" fontId="48" fillId="0" borderId="21" xfId="55" applyFont="1" applyBorder="1" applyAlignment="1">
      <alignment horizontal="left" vertical="center"/>
    </xf>
    <xf numFmtId="169" fontId="48" fillId="0" borderId="21" xfId="302" applyFont="1" applyFill="1" applyBorder="1" applyAlignment="1" applyProtection="1">
      <alignment horizontal="center" vertical="center" wrapText="1"/>
    </xf>
    <xf numFmtId="178" fontId="48" fillId="0" borderId="21" xfId="55" applyNumberFormat="1" applyFont="1" applyBorder="1" applyAlignment="1">
      <alignment horizontal="right" vertical="center"/>
    </xf>
    <xf numFmtId="164" fontId="48" fillId="0" borderId="21" xfId="55" applyNumberFormat="1" applyFont="1" applyBorder="1" applyAlignment="1">
      <alignment horizontal="right" vertical="center"/>
    </xf>
    <xf numFmtId="0" fontId="48" fillId="39" borderId="21" xfId="55" applyFont="1" applyFill="1" applyBorder="1" applyAlignment="1">
      <alignment horizontal="center" vertical="center"/>
    </xf>
    <xf numFmtId="0" fontId="48" fillId="0" borderId="26" xfId="0" applyFont="1" applyBorder="1"/>
    <xf numFmtId="0" fontId="48" fillId="0" borderId="27" xfId="0" applyFont="1" applyBorder="1"/>
    <xf numFmtId="164" fontId="48" fillId="0" borderId="0" xfId="0" applyNumberFormat="1" applyFont="1"/>
    <xf numFmtId="0" fontId="49" fillId="0" borderId="14" xfId="54" applyFont="1" applyBorder="1" applyAlignment="1">
      <alignment horizontal="center" vertical="center"/>
    </xf>
    <xf numFmtId="0" fontId="49" fillId="0" borderId="20" xfId="54" applyFont="1" applyBorder="1" applyAlignment="1">
      <alignment horizontal="center" vertical="center" wrapText="1"/>
    </xf>
    <xf numFmtId="0" fontId="49" fillId="0" borderId="16" xfId="54" applyFont="1" applyBorder="1" applyAlignment="1">
      <alignment horizontal="center" vertical="center" wrapText="1"/>
    </xf>
    <xf numFmtId="44" fontId="49" fillId="0" borderId="25" xfId="101" applyFont="1" applyBorder="1" applyAlignment="1">
      <alignment horizontal="center" vertical="center" wrapText="1"/>
    </xf>
    <xf numFmtId="0" fontId="48" fillId="0" borderId="0" xfId="54" applyFont="1" applyAlignment="1">
      <alignment horizontal="left" vertical="center"/>
    </xf>
    <xf numFmtId="0" fontId="49" fillId="39" borderId="31" xfId="54" applyFont="1" applyFill="1" applyBorder="1" applyAlignment="1">
      <alignment vertical="center"/>
    </xf>
    <xf numFmtId="0" fontId="49" fillId="39" borderId="28" xfId="54" applyFont="1" applyFill="1" applyBorder="1" applyAlignment="1">
      <alignment vertical="center"/>
    </xf>
    <xf numFmtId="0" fontId="49" fillId="39" borderId="33" xfId="54" applyFont="1" applyFill="1" applyBorder="1" applyAlignment="1">
      <alignment vertical="center"/>
    </xf>
    <xf numFmtId="0" fontId="48" fillId="0" borderId="17" xfId="55" applyFont="1" applyBorder="1" applyAlignment="1">
      <alignment horizontal="center" vertical="center"/>
    </xf>
    <xf numFmtId="0" fontId="48" fillId="0" borderId="21" xfId="55" applyFont="1" applyBorder="1" applyAlignment="1">
      <alignment vertical="center" wrapText="1"/>
    </xf>
    <xf numFmtId="44" fontId="48" fillId="0" borderId="32" xfId="101" applyFont="1" applyFill="1" applyBorder="1" applyAlignment="1">
      <alignment vertical="center" wrapText="1"/>
    </xf>
    <xf numFmtId="177" fontId="48" fillId="0" borderId="0" xfId="55" applyNumberFormat="1" applyFont="1" applyAlignment="1">
      <alignment horizontal="left" vertical="center"/>
    </xf>
    <xf numFmtId="44" fontId="48" fillId="51" borderId="32" xfId="101" applyFont="1" applyFill="1" applyBorder="1" applyAlignment="1">
      <alignment vertical="center" wrapText="1"/>
    </xf>
    <xf numFmtId="44" fontId="48" fillId="42" borderId="32" xfId="101" applyFont="1" applyFill="1" applyBorder="1" applyAlignment="1">
      <alignment vertical="center" wrapText="1"/>
    </xf>
    <xf numFmtId="44" fontId="48" fillId="36" borderId="32" xfId="101" applyFont="1" applyFill="1" applyBorder="1" applyAlignment="1">
      <alignment vertical="center" wrapText="1"/>
    </xf>
    <xf numFmtId="0" fontId="48" fillId="0" borderId="21" xfId="55" applyFont="1" applyBorder="1" applyAlignment="1">
      <alignment horizontal="left" wrapText="1"/>
    </xf>
    <xf numFmtId="0" fontId="48" fillId="0" borderId="18" xfId="55" applyFont="1" applyBorder="1" applyAlignment="1">
      <alignment vertical="center" wrapText="1"/>
    </xf>
    <xf numFmtId="44" fontId="48" fillId="42" borderId="53" xfId="101" applyFont="1" applyFill="1" applyBorder="1" applyAlignment="1">
      <alignment vertical="center" wrapText="1"/>
    </xf>
    <xf numFmtId="0" fontId="48" fillId="36" borderId="21" xfId="55" applyFont="1" applyFill="1" applyBorder="1" applyAlignment="1">
      <alignment vertical="center" wrapText="1"/>
    </xf>
    <xf numFmtId="44" fontId="48" fillId="51" borderId="21" xfId="101" applyFont="1" applyFill="1" applyBorder="1" applyAlignment="1">
      <alignment vertical="center" wrapText="1"/>
    </xf>
    <xf numFmtId="44" fontId="48" fillId="36" borderId="21" xfId="101" applyFont="1" applyFill="1" applyBorder="1" applyAlignment="1">
      <alignment vertical="center" wrapText="1"/>
    </xf>
    <xf numFmtId="44" fontId="48" fillId="41" borderId="21" xfId="101" applyFont="1" applyFill="1" applyBorder="1" applyAlignment="1">
      <alignment vertical="center" wrapText="1"/>
    </xf>
    <xf numFmtId="44" fontId="48" fillId="0" borderId="21" xfId="101" applyFont="1" applyFill="1" applyBorder="1" applyAlignment="1">
      <alignment vertical="center" wrapText="1"/>
    </xf>
    <xf numFmtId="0" fontId="48" fillId="36" borderId="103" xfId="55" applyFont="1" applyFill="1" applyBorder="1" applyAlignment="1">
      <alignment vertical="center" wrapText="1"/>
    </xf>
    <xf numFmtId="44" fontId="48" fillId="36" borderId="21" xfId="1565" applyFont="1" applyFill="1" applyBorder="1" applyAlignment="1">
      <alignment vertical="center" wrapText="1"/>
    </xf>
    <xf numFmtId="177" fontId="48" fillId="36" borderId="0" xfId="55" applyNumberFormat="1" applyFont="1" applyFill="1" applyAlignment="1">
      <alignment horizontal="left" vertical="center"/>
    </xf>
    <xf numFmtId="164" fontId="48" fillId="36" borderId="0" xfId="0" applyNumberFormat="1" applyFont="1" applyFill="1"/>
    <xf numFmtId="44" fontId="48" fillId="51" borderId="21" xfId="1565" applyFont="1" applyFill="1" applyBorder="1" applyAlignment="1">
      <alignment vertical="center" wrapText="1"/>
    </xf>
    <xf numFmtId="0" fontId="48" fillId="0" borderId="31" xfId="55" applyFont="1" applyBorder="1" applyAlignment="1">
      <alignment horizontal="center" vertical="center"/>
    </xf>
    <xf numFmtId="0" fontId="48" fillId="36" borderId="102" xfId="55" applyFont="1" applyFill="1" applyBorder="1" applyAlignment="1">
      <alignment vertical="center" wrapText="1"/>
    </xf>
    <xf numFmtId="0" fontId="48" fillId="0" borderId="102" xfId="55" applyFont="1" applyBorder="1" applyAlignment="1">
      <alignment horizontal="center" vertical="center"/>
    </xf>
    <xf numFmtId="44" fontId="48" fillId="0" borderId="102" xfId="101" applyFont="1" applyFill="1" applyBorder="1" applyAlignment="1">
      <alignment vertical="center" wrapText="1"/>
    </xf>
    <xf numFmtId="0" fontId="48" fillId="0" borderId="38" xfId="55" applyFont="1" applyBorder="1" applyAlignment="1">
      <alignment horizontal="center" vertical="center"/>
    </xf>
    <xf numFmtId="0" fontId="48" fillId="0" borderId="39" xfId="55" applyFont="1" applyBorder="1" applyAlignment="1">
      <alignment vertical="center" wrapText="1"/>
    </xf>
    <xf numFmtId="0" fontId="48" fillId="0" borderId="39" xfId="55" applyFont="1" applyBorder="1" applyAlignment="1">
      <alignment horizontal="center" vertical="center"/>
    </xf>
    <xf numFmtId="169" fontId="48" fillId="0" borderId="40" xfId="107" applyFont="1" applyFill="1" applyBorder="1" applyAlignment="1" applyProtection="1">
      <alignment vertical="center" wrapText="1"/>
    </xf>
    <xf numFmtId="169" fontId="48" fillId="30" borderId="42" xfId="107" applyFont="1" applyFill="1" applyBorder="1" applyAlignment="1" applyProtection="1">
      <alignment vertical="center" wrapText="1"/>
    </xf>
    <xf numFmtId="169" fontId="48" fillId="44" borderId="42" xfId="107" applyFont="1" applyFill="1" applyBorder="1" applyAlignment="1" applyProtection="1">
      <alignment vertical="center" wrapText="1"/>
    </xf>
    <xf numFmtId="169" fontId="48" fillId="0" borderId="42" xfId="107" applyFont="1" applyFill="1" applyBorder="1" applyAlignment="1" applyProtection="1">
      <alignment vertical="center" wrapText="1"/>
    </xf>
    <xf numFmtId="0" fontId="48" fillId="0" borderId="41" xfId="55" applyFont="1" applyBorder="1" applyAlignment="1">
      <alignment vertical="center" wrapText="1"/>
    </xf>
    <xf numFmtId="169" fontId="48" fillId="30" borderId="41" xfId="107" applyFont="1" applyFill="1" applyBorder="1" applyAlignment="1" applyProtection="1">
      <alignment vertical="center" wrapText="1"/>
    </xf>
    <xf numFmtId="169" fontId="48" fillId="44" borderId="41" xfId="107" applyFont="1" applyFill="1" applyBorder="1" applyAlignment="1" applyProtection="1">
      <alignment vertical="center" wrapText="1"/>
    </xf>
    <xf numFmtId="0" fontId="48" fillId="0" borderId="43" xfId="55" applyFont="1" applyBorder="1" applyAlignment="1">
      <alignment vertical="center" wrapText="1"/>
    </xf>
    <xf numFmtId="0" fontId="48" fillId="0" borderId="67" xfId="55" applyFont="1" applyBorder="1" applyAlignment="1">
      <alignment vertical="top"/>
    </xf>
    <xf numFmtId="0" fontId="48" fillId="0" borderId="43" xfId="55" applyFont="1" applyBorder="1" applyAlignment="1">
      <alignment vertical="top"/>
    </xf>
    <xf numFmtId="0" fontId="48" fillId="0" borderId="42" xfId="55" applyFont="1" applyBorder="1" applyAlignment="1">
      <alignment vertical="top"/>
    </xf>
    <xf numFmtId="170" fontId="48" fillId="0" borderId="40" xfId="107" applyNumberFormat="1" applyFont="1" applyFill="1" applyBorder="1" applyAlignment="1" applyProtection="1">
      <alignment horizontal="right" vertical="center" wrapText="1"/>
    </xf>
    <xf numFmtId="170" fontId="48" fillId="41" borderId="40" xfId="107" applyNumberFormat="1" applyFont="1" applyFill="1" applyBorder="1" applyAlignment="1" applyProtection="1">
      <alignment horizontal="right" vertical="center" wrapText="1"/>
    </xf>
    <xf numFmtId="171" fontId="48" fillId="0" borderId="40" xfId="107" applyNumberFormat="1" applyFont="1" applyFill="1" applyBorder="1" applyAlignment="1" applyProtection="1">
      <alignment horizontal="right" vertical="center" wrapText="1"/>
    </xf>
    <xf numFmtId="171" fontId="48" fillId="0" borderId="21" xfId="107" applyNumberFormat="1" applyFont="1" applyFill="1" applyBorder="1" applyAlignment="1" applyProtection="1">
      <alignment horizontal="right" vertical="center" wrapText="1"/>
    </xf>
    <xf numFmtId="164" fontId="48" fillId="0" borderId="21" xfId="0" applyNumberFormat="1" applyFont="1" applyBorder="1"/>
    <xf numFmtId="0" fontId="48" fillId="0" borderId="21" xfId="0" applyFont="1" applyBorder="1" applyAlignment="1">
      <alignment wrapText="1"/>
    </xf>
    <xf numFmtId="164" fontId="48" fillId="0" borderId="21" xfId="0" applyNumberFormat="1" applyFont="1" applyBorder="1" applyAlignment="1">
      <alignment vertical="center"/>
    </xf>
    <xf numFmtId="0" fontId="48" fillId="0" borderId="68" xfId="55" applyFont="1" applyBorder="1" applyAlignment="1">
      <alignment vertical="center" wrapText="1"/>
    </xf>
    <xf numFmtId="171" fontId="48" fillId="0" borderId="41" xfId="107" applyNumberFormat="1" applyFont="1" applyFill="1" applyBorder="1" applyAlignment="1" applyProtection="1">
      <alignment horizontal="right" vertical="center" wrapText="1"/>
    </xf>
    <xf numFmtId="0" fontId="48" fillId="0" borderId="68" xfId="55" applyFont="1" applyBorder="1" applyAlignment="1">
      <alignment horizontal="left" vertical="center" wrapText="1"/>
    </xf>
    <xf numFmtId="171" fontId="48" fillId="51" borderId="41" xfId="107" applyNumberFormat="1" applyFont="1" applyFill="1" applyBorder="1" applyAlignment="1" applyProtection="1">
      <alignment horizontal="right" vertical="center" wrapText="1"/>
    </xf>
    <xf numFmtId="0" fontId="48" fillId="0" borderId="70" xfId="55" applyFont="1" applyBorder="1" applyAlignment="1">
      <alignment horizontal="left" vertical="center" wrapText="1"/>
    </xf>
    <xf numFmtId="0" fontId="48" fillId="0" borderId="51" xfId="55" applyFont="1" applyBorder="1" applyAlignment="1">
      <alignment horizontal="center" vertical="center"/>
    </xf>
    <xf numFmtId="171" fontId="48" fillId="51" borderId="21" xfId="107" applyNumberFormat="1" applyFont="1" applyFill="1" applyBorder="1" applyAlignment="1" applyProtection="1">
      <alignment horizontal="right" vertical="center" wrapText="1"/>
    </xf>
    <xf numFmtId="0" fontId="48" fillId="0" borderId="48" xfId="55" applyFont="1" applyBorder="1" applyAlignment="1">
      <alignment horizontal="center" vertical="center"/>
    </xf>
    <xf numFmtId="171" fontId="48" fillId="0" borderId="48" xfId="107" applyNumberFormat="1" applyFont="1" applyFill="1" applyBorder="1" applyAlignment="1" applyProtection="1">
      <alignment horizontal="right" vertical="center" wrapText="1"/>
    </xf>
    <xf numFmtId="0" fontId="48" fillId="0" borderId="117" xfId="55" applyFont="1" applyBorder="1" applyAlignment="1">
      <alignment horizontal="center" vertical="center"/>
    </xf>
    <xf numFmtId="0" fontId="48" fillId="0" borderId="28" xfId="55" applyFont="1" applyBorder="1" applyAlignment="1">
      <alignment horizontal="center" vertical="center"/>
    </xf>
    <xf numFmtId="44" fontId="48" fillId="0" borderId="32" xfId="101" applyFont="1" applyFill="1" applyBorder="1" applyAlignment="1">
      <alignment horizontal="right" vertical="center" wrapText="1"/>
    </xf>
    <xf numFmtId="0" fontId="48" fillId="36" borderId="28" xfId="55" applyFont="1" applyFill="1" applyBorder="1" applyAlignment="1">
      <alignment horizontal="center" vertical="center"/>
    </xf>
    <xf numFmtId="0" fontId="48" fillId="36" borderId="102" xfId="55" applyFont="1" applyFill="1" applyBorder="1" applyAlignment="1">
      <alignment horizontal="center" vertical="center"/>
    </xf>
    <xf numFmtId="44" fontId="48" fillId="36" borderId="32" xfId="1033" applyFont="1" applyFill="1" applyBorder="1" applyAlignment="1">
      <alignment vertical="center" wrapText="1"/>
    </xf>
    <xf numFmtId="0" fontId="48" fillId="0" borderId="21" xfId="0" applyFont="1" applyBorder="1" applyAlignment="1">
      <alignment horizontal="center"/>
    </xf>
    <xf numFmtId="44" fontId="48" fillId="36" borderId="103" xfId="55" applyNumberFormat="1" applyFont="1" applyFill="1" applyBorder="1" applyAlignment="1">
      <alignment horizontal="right" vertical="center"/>
    </xf>
    <xf numFmtId="0" fontId="48" fillId="0" borderId="17" xfId="56" applyFont="1" applyBorder="1" applyAlignment="1">
      <alignment horizontal="center" vertical="center"/>
    </xf>
    <xf numFmtId="0" fontId="48" fillId="0" borderId="74" xfId="56" applyFont="1" applyBorder="1" applyAlignment="1">
      <alignment vertical="center" wrapText="1"/>
    </xf>
    <xf numFmtId="0" fontId="48" fillId="0" borderId="21" xfId="56" applyFont="1" applyBorder="1" applyAlignment="1">
      <alignment horizontal="center" vertical="center"/>
    </xf>
    <xf numFmtId="44" fontId="48" fillId="25" borderId="32" xfId="239" applyFont="1" applyFill="1" applyBorder="1" applyAlignment="1">
      <alignment vertical="center" wrapText="1"/>
    </xf>
    <xf numFmtId="44" fontId="48" fillId="0" borderId="32" xfId="239" applyFont="1" applyBorder="1" applyAlignment="1">
      <alignment vertical="center" wrapText="1"/>
    </xf>
    <xf numFmtId="0" fontId="48" fillId="33" borderId="74" xfId="56" applyFont="1" applyFill="1" applyBorder="1" applyAlignment="1">
      <alignment vertical="center" wrapText="1"/>
    </xf>
    <xf numFmtId="44" fontId="48" fillId="31" borderId="32" xfId="239" applyFont="1" applyFill="1" applyBorder="1" applyAlignment="1">
      <alignment vertical="center" wrapText="1"/>
    </xf>
    <xf numFmtId="0" fontId="48" fillId="0" borderId="74" xfId="56" applyFont="1" applyBorder="1" applyAlignment="1">
      <alignment horizontal="center" vertical="center"/>
    </xf>
    <xf numFmtId="0" fontId="48" fillId="31" borderId="74" xfId="56" applyFont="1" applyFill="1" applyBorder="1" applyAlignment="1">
      <alignment vertical="center" wrapText="1"/>
    </xf>
    <xf numFmtId="0" fontId="48" fillId="0" borderId="77" xfId="56" applyFont="1" applyBorder="1" applyAlignment="1">
      <alignment horizontal="center" vertical="center"/>
    </xf>
    <xf numFmtId="44" fontId="48" fillId="0" borderId="80" xfId="239" applyFont="1" applyBorder="1" applyAlignment="1">
      <alignment vertical="center" wrapText="1"/>
    </xf>
    <xf numFmtId="0" fontId="48" fillId="0" borderId="47" xfId="56" applyFont="1" applyBorder="1" applyAlignment="1">
      <alignment horizontal="center" vertical="center"/>
    </xf>
    <xf numFmtId="44" fontId="48" fillId="25" borderId="53" xfId="239" applyFont="1" applyFill="1" applyBorder="1" applyAlignment="1">
      <alignment vertical="center" wrapText="1"/>
    </xf>
    <xf numFmtId="0" fontId="48" fillId="0" borderId="21" xfId="56" applyFont="1" applyBorder="1" applyAlignment="1">
      <alignment vertical="center" wrapText="1"/>
    </xf>
    <xf numFmtId="44" fontId="48" fillId="0" borderId="21" xfId="239" applyFont="1" applyBorder="1" applyAlignment="1">
      <alignment vertical="center" wrapText="1"/>
    </xf>
    <xf numFmtId="44" fontId="48" fillId="36" borderId="21" xfId="239" applyFont="1" applyFill="1" applyBorder="1" applyAlignment="1">
      <alignment vertical="center" wrapText="1"/>
    </xf>
    <xf numFmtId="44" fontId="48" fillId="34" borderId="21" xfId="239" applyFont="1" applyFill="1" applyBorder="1" applyAlignment="1">
      <alignment vertical="center" wrapText="1"/>
    </xf>
    <xf numFmtId="0" fontId="48" fillId="36" borderId="21" xfId="56" applyFont="1" applyFill="1" applyBorder="1" applyAlignment="1">
      <alignment vertical="center" wrapText="1"/>
    </xf>
    <xf numFmtId="0" fontId="48" fillId="36" borderId="21" xfId="56" applyFont="1" applyFill="1" applyBorder="1" applyAlignment="1">
      <alignment horizontal="center" vertical="center"/>
    </xf>
    <xf numFmtId="44" fontId="48" fillId="51" borderId="21" xfId="239" applyFont="1" applyFill="1" applyBorder="1" applyAlignment="1">
      <alignment vertical="center" wrapText="1"/>
    </xf>
    <xf numFmtId="44" fontId="48" fillId="0" borderId="33" xfId="101" applyFont="1" applyFill="1" applyBorder="1" applyAlignment="1">
      <alignment vertical="center" wrapText="1"/>
    </xf>
    <xf numFmtId="44" fontId="48" fillId="0" borderId="96" xfId="768" applyFont="1" applyFill="1" applyBorder="1" applyAlignment="1">
      <alignment vertical="center" wrapText="1"/>
    </xf>
    <xf numFmtId="0" fontId="48" fillId="0" borderId="74" xfId="55" applyFont="1" applyBorder="1" applyAlignment="1">
      <alignment horizontal="center" vertical="center"/>
    </xf>
    <xf numFmtId="44" fontId="48" fillId="0" borderId="32" xfId="276" applyFont="1" applyFill="1" applyBorder="1" applyAlignment="1">
      <alignment vertical="center" wrapText="1"/>
    </xf>
    <xf numFmtId="44" fontId="48" fillId="42" borderId="32" xfId="276" applyFont="1" applyFill="1" applyBorder="1" applyAlignment="1">
      <alignment vertical="center" wrapText="1"/>
    </xf>
    <xf numFmtId="0" fontId="48" fillId="0" borderId="76" xfId="55" applyFont="1" applyBorder="1" applyAlignment="1">
      <alignment horizontal="center" vertical="center"/>
    </xf>
    <xf numFmtId="44" fontId="48" fillId="51" borderId="32" xfId="276" applyFont="1" applyFill="1" applyBorder="1" applyAlignment="1">
      <alignment vertical="center" wrapText="1"/>
    </xf>
    <xf numFmtId="44" fontId="48" fillId="36" borderId="32" xfId="276" applyFont="1" applyFill="1" applyBorder="1" applyAlignment="1">
      <alignment vertical="center" wrapText="1"/>
    </xf>
    <xf numFmtId="0" fontId="48" fillId="0" borderId="75" xfId="55" applyFont="1" applyBorder="1" applyAlignment="1">
      <alignment horizontal="center" vertical="center"/>
    </xf>
    <xf numFmtId="44" fontId="48" fillId="0" borderId="32" xfId="276" applyFont="1" applyFill="1" applyBorder="1" applyAlignment="1">
      <alignment horizontal="right" vertical="center" wrapText="1"/>
    </xf>
    <xf numFmtId="8" fontId="48" fillId="51" borderId="32" xfId="276" applyNumberFormat="1" applyFont="1" applyFill="1" applyBorder="1" applyAlignment="1">
      <alignment horizontal="right" vertical="center" wrapText="1"/>
    </xf>
    <xf numFmtId="44" fontId="48" fillId="51" borderId="32" xfId="276" applyFont="1" applyFill="1" applyBorder="1" applyAlignment="1">
      <alignment horizontal="right" vertical="center" wrapText="1"/>
    </xf>
    <xf numFmtId="44" fontId="48" fillId="36" borderId="32" xfId="276" applyFont="1" applyFill="1" applyBorder="1" applyAlignment="1">
      <alignment horizontal="right" vertical="center" wrapText="1"/>
    </xf>
    <xf numFmtId="8" fontId="48" fillId="36" borderId="32" xfId="276" applyNumberFormat="1" applyFont="1" applyFill="1" applyBorder="1" applyAlignment="1">
      <alignment horizontal="right" vertical="center" wrapText="1"/>
    </xf>
    <xf numFmtId="0" fontId="48" fillId="0" borderId="102" xfId="55" applyFont="1" applyBorder="1" applyAlignment="1">
      <alignment vertical="center" wrapText="1"/>
    </xf>
    <xf numFmtId="44" fontId="48" fillId="36" borderId="96" xfId="276" applyFont="1" applyFill="1" applyBorder="1" applyAlignment="1">
      <alignment horizontal="right" vertical="center" wrapText="1"/>
    </xf>
    <xf numFmtId="0" fontId="48" fillId="0" borderId="75" xfId="55" applyFont="1" applyBorder="1" applyAlignment="1">
      <alignment vertical="center" wrapText="1"/>
    </xf>
    <xf numFmtId="44" fontId="48" fillId="0" borderId="78" xfId="276" applyFont="1" applyFill="1" applyBorder="1" applyAlignment="1">
      <alignment horizontal="right" vertical="center" wrapText="1"/>
    </xf>
    <xf numFmtId="0" fontId="48" fillId="0" borderId="21" xfId="55" applyFont="1" applyBorder="1" applyAlignment="1">
      <alignment vertical="center"/>
    </xf>
    <xf numFmtId="44" fontId="48" fillId="0" borderId="32" xfId="276" applyFont="1" applyFill="1" applyBorder="1" applyAlignment="1">
      <alignment vertical="center"/>
    </xf>
    <xf numFmtId="44" fontId="48" fillId="0" borderId="32" xfId="276" applyFont="1" applyBorder="1" applyAlignment="1">
      <alignment wrapText="1"/>
    </xf>
    <xf numFmtId="0" fontId="48" fillId="0" borderId="18" xfId="0" applyFont="1" applyBorder="1" applyAlignment="1">
      <alignment horizontal="center"/>
    </xf>
    <xf numFmtId="0" fontId="48" fillId="0" borderId="48" xfId="0" applyFont="1" applyBorder="1"/>
    <xf numFmtId="168" fontId="48" fillId="0" borderId="21" xfId="0" applyNumberFormat="1" applyFont="1" applyBorder="1" applyAlignment="1">
      <alignment horizontal="right"/>
    </xf>
    <xf numFmtId="168" fontId="48" fillId="0" borderId="21" xfId="0" applyNumberFormat="1" applyFont="1" applyBorder="1"/>
    <xf numFmtId="0" fontId="48" fillId="0" borderId="28" xfId="0" applyFont="1" applyBorder="1"/>
    <xf numFmtId="0" fontId="48" fillId="0" borderId="0" xfId="54" applyFont="1" applyAlignment="1">
      <alignment vertical="center"/>
    </xf>
    <xf numFmtId="0" fontId="48" fillId="0" borderId="74" xfId="55" applyFont="1" applyBorder="1" applyAlignment="1">
      <alignment vertical="center"/>
    </xf>
    <xf numFmtId="44" fontId="48" fillId="0" borderId="78" xfId="101" applyFont="1" applyFill="1" applyBorder="1" applyAlignment="1">
      <alignment vertical="center" wrapText="1"/>
    </xf>
    <xf numFmtId="44" fontId="48" fillId="41" borderId="78" xfId="101" applyFont="1" applyFill="1" applyBorder="1" applyAlignment="1">
      <alignment vertical="center" wrapText="1"/>
    </xf>
    <xf numFmtId="44" fontId="48" fillId="36" borderId="78" xfId="101" applyFont="1" applyFill="1" applyBorder="1" applyAlignment="1">
      <alignment vertical="center" wrapText="1"/>
    </xf>
    <xf numFmtId="0" fontId="48" fillId="0" borderId="18" xfId="55" applyFont="1" applyBorder="1" applyAlignment="1">
      <alignment vertical="center"/>
    </xf>
    <xf numFmtId="44" fontId="48" fillId="41" borderId="33" xfId="101" applyFont="1" applyFill="1" applyBorder="1" applyAlignment="1">
      <alignment vertical="center" wrapText="1"/>
    </xf>
    <xf numFmtId="0" fontId="48" fillId="0" borderId="74" xfId="55" applyFont="1" applyBorder="1" applyAlignment="1">
      <alignment vertical="center" wrapText="1"/>
    </xf>
    <xf numFmtId="44" fontId="48" fillId="51" borderId="78" xfId="101" applyFont="1" applyFill="1" applyBorder="1" applyAlignment="1">
      <alignment vertical="center" wrapText="1"/>
    </xf>
    <xf numFmtId="0" fontId="48" fillId="36" borderId="74" xfId="55" applyFont="1" applyFill="1" applyBorder="1" applyAlignment="1">
      <alignment vertical="center" wrapText="1"/>
    </xf>
    <xf numFmtId="0" fontId="48" fillId="0" borderId="112" xfId="55" applyFont="1" applyBorder="1" applyAlignment="1">
      <alignment vertical="center" wrapText="1"/>
    </xf>
    <xf numFmtId="44" fontId="48" fillId="36" borderId="21" xfId="1969" applyFont="1" applyFill="1" applyBorder="1" applyAlignment="1">
      <alignment vertical="center" wrapText="1"/>
    </xf>
    <xf numFmtId="0" fontId="48" fillId="0" borderId="32" xfId="55" applyFont="1" applyBorder="1" applyAlignment="1">
      <alignment vertical="center"/>
    </xf>
    <xf numFmtId="0" fontId="48" fillId="0" borderId="28" xfId="55" applyFont="1" applyBorder="1" applyAlignment="1">
      <alignment vertical="center"/>
    </xf>
    <xf numFmtId="164" fontId="48" fillId="0" borderId="33" xfId="55" applyNumberFormat="1" applyFont="1" applyBorder="1" applyAlignment="1">
      <alignment horizontal="right" vertical="center"/>
    </xf>
    <xf numFmtId="0" fontId="48" fillId="0" borderId="0" xfId="54" applyFont="1"/>
    <xf numFmtId="44" fontId="48" fillId="41" borderId="32" xfId="101" applyFont="1" applyFill="1" applyBorder="1" applyAlignment="1">
      <alignment vertical="center" wrapText="1"/>
    </xf>
    <xf numFmtId="0" fontId="49" fillId="39" borderId="28" xfId="54" applyFont="1" applyFill="1" applyBorder="1" applyAlignment="1">
      <alignment vertical="center" wrapText="1"/>
    </xf>
    <xf numFmtId="0" fontId="49" fillId="39" borderId="33" xfId="54" applyFont="1" applyFill="1" applyBorder="1" applyAlignment="1">
      <alignment vertical="center" wrapText="1"/>
    </xf>
    <xf numFmtId="169" fontId="48" fillId="30" borderId="40" xfId="107" applyFont="1" applyFill="1" applyBorder="1" applyAlignment="1" applyProtection="1">
      <alignment vertical="center" wrapText="1"/>
    </xf>
    <xf numFmtId="169" fontId="48" fillId="44" borderId="40" xfId="107" applyFont="1" applyFill="1" applyBorder="1" applyAlignment="1" applyProtection="1">
      <alignment vertical="center" wrapText="1"/>
    </xf>
    <xf numFmtId="0" fontId="48" fillId="0" borderId="55" xfId="55" applyFont="1" applyBorder="1" applyAlignment="1">
      <alignment horizontal="center" vertical="center"/>
    </xf>
    <xf numFmtId="0" fontId="48" fillId="0" borderId="51" xfId="55" applyFont="1" applyBorder="1" applyAlignment="1">
      <alignment vertical="center" wrapText="1"/>
    </xf>
    <xf numFmtId="0" fontId="48" fillId="0" borderId="54" xfId="55" applyFont="1" applyBorder="1" applyAlignment="1">
      <alignment horizontal="center" vertical="center"/>
    </xf>
    <xf numFmtId="169" fontId="48" fillId="0" borderId="52" xfId="107" applyFont="1" applyFill="1" applyBorder="1" applyAlignment="1" applyProtection="1">
      <alignment vertical="center" wrapText="1"/>
    </xf>
    <xf numFmtId="169" fontId="48" fillId="51" borderId="41" xfId="107" applyFont="1" applyFill="1" applyBorder="1" applyAlignment="1" applyProtection="1">
      <alignment vertical="center" wrapText="1"/>
    </xf>
    <xf numFmtId="169" fontId="48" fillId="0" borderId="41" xfId="107" applyFont="1" applyFill="1" applyBorder="1" applyAlignment="1" applyProtection="1">
      <alignment vertical="center" wrapText="1"/>
    </xf>
    <xf numFmtId="169" fontId="48" fillId="0" borderId="0" xfId="0" applyNumberFormat="1" applyFont="1"/>
    <xf numFmtId="0" fontId="49" fillId="39" borderId="31" xfId="55" applyFont="1" applyFill="1" applyBorder="1" applyAlignment="1">
      <alignment vertical="center"/>
    </xf>
    <xf numFmtId="0" fontId="48" fillId="39" borderId="0" xfId="0" applyFont="1" applyFill="1"/>
    <xf numFmtId="0" fontId="49" fillId="39" borderId="75" xfId="55" applyFont="1" applyFill="1" applyBorder="1" applyAlignment="1">
      <alignment vertical="center"/>
    </xf>
    <xf numFmtId="0" fontId="48" fillId="0" borderId="61" xfId="55" applyFont="1" applyBorder="1" applyAlignment="1">
      <alignment horizontal="center" vertical="center"/>
    </xf>
    <xf numFmtId="0" fontId="48" fillId="0" borderId="62" xfId="55" applyFont="1" applyBorder="1" applyAlignment="1">
      <alignment vertical="center" wrapText="1"/>
    </xf>
    <xf numFmtId="0" fontId="48" fillId="0" borderId="63" xfId="55" applyFont="1" applyBorder="1" applyAlignment="1">
      <alignment horizontal="center" vertical="center"/>
    </xf>
    <xf numFmtId="172" fontId="48" fillId="46" borderId="64" xfId="32" applyFont="1" applyFill="1" applyBorder="1" applyAlignment="1">
      <alignment vertical="center" wrapText="1"/>
    </xf>
    <xf numFmtId="0" fontId="48" fillId="0" borderId="63" xfId="55" applyFont="1" applyBorder="1" applyAlignment="1">
      <alignment vertical="center" wrapText="1"/>
    </xf>
    <xf numFmtId="172" fontId="48" fillId="0" borderId="64" xfId="32" applyFont="1" applyBorder="1" applyAlignment="1">
      <alignment vertical="center" wrapText="1"/>
    </xf>
    <xf numFmtId="172" fontId="48" fillId="0" borderId="65" xfId="32" applyFont="1" applyBorder="1" applyAlignment="1">
      <alignment vertical="center" wrapText="1"/>
    </xf>
    <xf numFmtId="173" fontId="48" fillId="51" borderId="21" xfId="0" applyNumberFormat="1" applyFont="1" applyFill="1" applyBorder="1"/>
    <xf numFmtId="172" fontId="48" fillId="51" borderId="66" xfId="32" applyFont="1" applyFill="1" applyBorder="1" applyAlignment="1">
      <alignment vertical="center" wrapText="1"/>
    </xf>
    <xf numFmtId="172" fontId="48" fillId="51" borderId="64" xfId="32" applyFont="1" applyFill="1" applyBorder="1" applyAlignment="1">
      <alignment vertical="center" wrapText="1"/>
    </xf>
    <xf numFmtId="172" fontId="48" fillId="51" borderId="64" xfId="32" applyFont="1" applyFill="1" applyBorder="1" applyAlignment="1">
      <alignment horizontal="right" vertical="center" wrapText="1"/>
    </xf>
    <xf numFmtId="172" fontId="48" fillId="0" borderId="64" xfId="32" applyFont="1" applyBorder="1" applyAlignment="1">
      <alignment horizontal="right" vertical="center" wrapText="1"/>
    </xf>
    <xf numFmtId="172" fontId="48" fillId="36" borderId="64" xfId="32" applyFont="1" applyFill="1" applyBorder="1" applyAlignment="1">
      <alignment horizontal="right" vertical="center" wrapText="1"/>
    </xf>
    <xf numFmtId="0" fontId="48" fillId="0" borderId="118" xfId="55" applyFont="1" applyBorder="1" applyAlignment="1">
      <alignment vertical="center" wrapText="1"/>
    </xf>
    <xf numFmtId="0" fontId="48" fillId="0" borderId="118" xfId="55" applyFont="1" applyBorder="1" applyAlignment="1">
      <alignment horizontal="center" vertical="center"/>
    </xf>
    <xf numFmtId="172" fontId="48" fillId="0" borderId="65" xfId="32" applyFont="1" applyBorder="1" applyAlignment="1">
      <alignment horizontal="right" vertical="center" wrapText="1"/>
    </xf>
    <xf numFmtId="172" fontId="48" fillId="0" borderId="21" xfId="32" applyFont="1" applyBorder="1" applyAlignment="1">
      <alignment horizontal="right" vertical="center" wrapText="1"/>
    </xf>
    <xf numFmtId="44" fontId="48" fillId="0" borderId="32" xfId="101" applyFont="1" applyFill="1" applyBorder="1" applyAlignment="1">
      <alignment vertical="center"/>
    </xf>
    <xf numFmtId="0" fontId="48" fillId="0" borderId="81" xfId="55" applyFont="1" applyBorder="1" applyAlignment="1">
      <alignment horizontal="center" vertical="center"/>
    </xf>
    <xf numFmtId="0" fontId="48" fillId="0" borderId="82" xfId="55" applyFont="1" applyBorder="1" applyAlignment="1">
      <alignment vertical="center"/>
    </xf>
    <xf numFmtId="0" fontId="48" fillId="0" borderId="83" xfId="55" applyFont="1" applyBorder="1" applyAlignment="1">
      <alignment horizontal="center" vertical="center"/>
    </xf>
    <xf numFmtId="44" fontId="48" fillId="44" borderId="84" xfId="101" applyFont="1" applyFill="1" applyBorder="1" applyAlignment="1" applyProtection="1">
      <alignment vertical="center"/>
    </xf>
    <xf numFmtId="44" fontId="48" fillId="30" borderId="84" xfId="101" applyFont="1" applyFill="1" applyBorder="1" applyAlignment="1" applyProtection="1">
      <alignment vertical="center"/>
    </xf>
    <xf numFmtId="44" fontId="48" fillId="0" borderId="84" xfId="101" applyFont="1" applyFill="1" applyBorder="1" applyAlignment="1" applyProtection="1">
      <alignment vertical="center"/>
    </xf>
    <xf numFmtId="44" fontId="48" fillId="41" borderId="84" xfId="101" applyFont="1" applyFill="1" applyBorder="1" applyAlignment="1" applyProtection="1">
      <alignment vertical="center"/>
    </xf>
    <xf numFmtId="44" fontId="48" fillId="51" borderId="84" xfId="101" applyFont="1" applyFill="1" applyBorder="1" applyAlignment="1" applyProtection="1">
      <alignment vertical="center"/>
    </xf>
    <xf numFmtId="44" fontId="48" fillId="36" borderId="84" xfId="101" applyFont="1" applyFill="1" applyBorder="1" applyAlignment="1" applyProtection="1">
      <alignment vertical="center"/>
    </xf>
    <xf numFmtId="8" fontId="48" fillId="36" borderId="84" xfId="101" applyNumberFormat="1" applyFont="1" applyFill="1" applyBorder="1" applyAlignment="1" applyProtection="1">
      <alignment vertical="center"/>
    </xf>
    <xf numFmtId="8" fontId="48" fillId="36" borderId="0" xfId="101" applyNumberFormat="1" applyFont="1" applyFill="1" applyBorder="1" applyAlignment="1" applyProtection="1">
      <alignment vertical="center"/>
    </xf>
    <xf numFmtId="0" fontId="48" fillId="0" borderId="17" xfId="54" applyFont="1" applyBorder="1" applyAlignment="1">
      <alignment horizontal="center" vertical="center"/>
    </xf>
    <xf numFmtId="0" fontId="48" fillId="0" borderId="21" xfId="54" applyFont="1" applyBorder="1" applyAlignment="1">
      <alignment vertical="center" wrapText="1"/>
    </xf>
    <xf numFmtId="0" fontId="48" fillId="0" borderId="18" xfId="54" applyFont="1" applyBorder="1" applyAlignment="1">
      <alignment horizontal="center" vertical="center"/>
    </xf>
    <xf numFmtId="44" fontId="48" fillId="41" borderId="32" xfId="276" applyFont="1" applyFill="1" applyBorder="1" applyAlignment="1">
      <alignment vertical="center" wrapText="1"/>
    </xf>
    <xf numFmtId="44" fontId="48" fillId="36" borderId="21" xfId="611" applyFont="1" applyFill="1" applyBorder="1" applyAlignment="1">
      <alignment vertical="center" wrapText="1"/>
    </xf>
    <xf numFmtId="0" fontId="48" fillId="0" borderId="103" xfId="55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21" xfId="0" applyFont="1" applyBorder="1" applyAlignment="1">
      <alignment horizontal="left" vertical="center"/>
    </xf>
    <xf numFmtId="4" fontId="48" fillId="0" borderId="21" xfId="0" applyNumberFormat="1" applyFont="1" applyBorder="1" applyAlignment="1">
      <alignment horizontal="right" vertical="center"/>
    </xf>
    <xf numFmtId="0" fontId="48" fillId="0" borderId="21" xfId="0" applyFont="1" applyBorder="1" applyAlignment="1">
      <alignment horizontal="left" vertical="center" wrapText="1"/>
    </xf>
    <xf numFmtId="0" fontId="48" fillId="0" borderId="75" xfId="0" applyFont="1" applyBorder="1" applyAlignment="1">
      <alignment horizontal="left" vertical="center" wrapText="1"/>
    </xf>
    <xf numFmtId="4" fontId="48" fillId="51" borderId="21" xfId="0" applyNumberFormat="1" applyFont="1" applyFill="1" applyBorder="1" applyAlignment="1">
      <alignment horizontal="right" vertical="center"/>
    </xf>
    <xf numFmtId="0" fontId="48" fillId="0" borderId="21" xfId="55" applyFont="1" applyBorder="1" applyAlignment="1">
      <alignment wrapText="1"/>
    </xf>
    <xf numFmtId="0" fontId="49" fillId="39" borderId="78" xfId="55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0" fontId="48" fillId="0" borderId="140" xfId="55" applyFont="1" applyBorder="1" applyAlignment="1">
      <alignment horizontal="center" vertical="center"/>
    </xf>
    <xf numFmtId="0" fontId="48" fillId="0" borderId="141" xfId="55" applyFont="1" applyBorder="1" applyAlignment="1">
      <alignment vertical="center" wrapText="1"/>
    </xf>
    <xf numFmtId="0" fontId="48" fillId="0" borderId="142" xfId="55" applyFont="1" applyBorder="1" applyAlignment="1">
      <alignment horizontal="center" vertical="center"/>
    </xf>
    <xf numFmtId="169" fontId="48" fillId="51" borderId="143" xfId="107" applyFont="1" applyFill="1" applyBorder="1" applyAlignment="1" applyProtection="1">
      <alignment horizontal="center" vertical="center" wrapText="1"/>
    </xf>
    <xf numFmtId="0" fontId="48" fillId="0" borderId="144" xfId="55" applyFont="1" applyBorder="1" applyAlignment="1">
      <alignment vertical="center" wrapText="1"/>
    </xf>
    <xf numFmtId="0" fontId="48" fillId="0" borderId="145" xfId="55" applyFont="1" applyBorder="1" applyAlignment="1">
      <alignment horizontal="center" vertical="center"/>
    </xf>
    <xf numFmtId="169" fontId="48" fillId="51" borderId="146" xfId="107" applyFont="1" applyFill="1" applyBorder="1" applyAlignment="1" applyProtection="1">
      <alignment horizontal="center" vertical="center" wrapText="1"/>
    </xf>
    <xf numFmtId="44" fontId="48" fillId="51" borderId="21" xfId="2782" applyFont="1" applyFill="1" applyBorder="1" applyAlignment="1">
      <alignment horizontal="center" wrapText="1"/>
    </xf>
    <xf numFmtId="44" fontId="48" fillId="0" borderId="21" xfId="2782" applyFont="1" applyBorder="1" applyAlignment="1">
      <alignment horizontal="center" wrapText="1"/>
    </xf>
    <xf numFmtId="44" fontId="48" fillId="0" borderId="21" xfId="2782" applyFont="1" applyBorder="1" applyAlignment="1">
      <alignment wrapText="1"/>
    </xf>
    <xf numFmtId="6" fontId="48" fillId="0" borderId="21" xfId="2782" applyNumberFormat="1" applyFont="1" applyBorder="1" applyAlignment="1">
      <alignment wrapText="1"/>
    </xf>
    <xf numFmtId="0" fontId="48" fillId="0" borderId="0" xfId="0" applyFont="1" applyAlignment="1">
      <alignment horizontal="center" vertical="center"/>
    </xf>
    <xf numFmtId="44" fontId="48" fillId="0" borderId="0" xfId="101" applyFont="1" applyBorder="1" applyAlignment="1">
      <alignment wrapText="1"/>
    </xf>
    <xf numFmtId="0" fontId="48" fillId="0" borderId="10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0" fontId="51" fillId="37" borderId="10" xfId="0" applyFont="1" applyFill="1" applyBorder="1" applyAlignment="1">
      <alignment horizontal="center" vertical="center"/>
    </xf>
    <xf numFmtId="0" fontId="51" fillId="38" borderId="10" xfId="0" applyFont="1" applyFill="1" applyBorder="1" applyAlignment="1">
      <alignment horizontal="center" vertical="center"/>
    </xf>
    <xf numFmtId="0" fontId="48" fillId="0" borderId="10" xfId="0" applyFont="1" applyBorder="1" applyAlignment="1">
      <alignment horizontal="left" vertical="center" wrapText="1"/>
    </xf>
    <xf numFmtId="49" fontId="48" fillId="0" borderId="10" xfId="0" applyNumberFormat="1" applyFont="1" applyBorder="1" applyAlignment="1">
      <alignment horizontal="left" vertical="center" wrapText="1"/>
    </xf>
    <xf numFmtId="49" fontId="48" fillId="0" borderId="21" xfId="0" applyNumberFormat="1" applyFont="1" applyBorder="1" applyAlignment="1">
      <alignment horizontal="left" vertical="center" wrapText="1"/>
    </xf>
    <xf numFmtId="49" fontId="50" fillId="0" borderId="21" xfId="0" applyNumberFormat="1" applyFont="1" applyBorder="1" applyAlignment="1">
      <alignment horizontal="left" vertical="center" wrapText="1"/>
    </xf>
    <xf numFmtId="0" fontId="52" fillId="0" borderId="10" xfId="0" applyFont="1" applyBorder="1" applyAlignment="1">
      <alignment horizontal="left" vertical="center" wrapText="1"/>
    </xf>
    <xf numFmtId="49" fontId="52" fillId="0" borderId="10" xfId="0" applyNumberFormat="1" applyFont="1" applyBorder="1" applyAlignment="1">
      <alignment horizontal="left" vertical="center" wrapText="1"/>
    </xf>
    <xf numFmtId="0" fontId="48" fillId="0" borderId="106" xfId="0" applyFont="1" applyBorder="1" applyAlignment="1">
      <alignment horizontal="left" vertical="center" wrapText="1"/>
    </xf>
    <xf numFmtId="49" fontId="48" fillId="0" borderId="106" xfId="0" applyNumberFormat="1" applyFont="1" applyBorder="1" applyAlignment="1">
      <alignment horizontal="left" vertical="center" wrapText="1"/>
    </xf>
    <xf numFmtId="0" fontId="49" fillId="0" borderId="151" xfId="55" applyFont="1" applyBorder="1" applyAlignment="1">
      <alignment horizontal="center" vertical="center" wrapText="1"/>
    </xf>
    <xf numFmtId="0" fontId="49" fillId="0" borderId="152" xfId="55" applyFont="1" applyBorder="1" applyAlignment="1">
      <alignment horizontal="center" vertical="center" wrapText="1"/>
    </xf>
    <xf numFmtId="49" fontId="49" fillId="0" borderId="152" xfId="55" applyNumberFormat="1" applyFont="1" applyBorder="1" applyAlignment="1">
      <alignment horizontal="center" vertical="center" wrapText="1"/>
    </xf>
    <xf numFmtId="44" fontId="49" fillId="0" borderId="152" xfId="139" applyFont="1" applyFill="1" applyBorder="1" applyAlignment="1">
      <alignment horizontal="center" vertical="center" wrapText="1"/>
    </xf>
    <xf numFmtId="14" fontId="49" fillId="0" borderId="152" xfId="0" applyNumberFormat="1" applyFont="1" applyBorder="1" applyAlignment="1">
      <alignment horizontal="center" vertical="center" wrapText="1"/>
    </xf>
    <xf numFmtId="0" fontId="49" fillId="0" borderId="152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8" fillId="0" borderId="153" xfId="55" applyFont="1" applyBorder="1" applyAlignment="1">
      <alignment horizontal="center" vertical="center"/>
    </xf>
    <xf numFmtId="0" fontId="48" fillId="0" borderId="154" xfId="55" applyFont="1" applyBorder="1" applyAlignment="1">
      <alignment horizontal="left" vertical="center"/>
    </xf>
    <xf numFmtId="0" fontId="48" fillId="36" borderId="155" xfId="55" applyFont="1" applyFill="1" applyBorder="1" applyAlignment="1">
      <alignment horizontal="left" vertical="center"/>
    </xf>
    <xf numFmtId="0" fontId="48" fillId="36" borderId="72" xfId="55" applyFont="1" applyFill="1" applyBorder="1" applyAlignment="1">
      <alignment horizontal="left" vertical="center"/>
    </xf>
    <xf numFmtId="0" fontId="48" fillId="36" borderId="72" xfId="55" applyFont="1" applyFill="1" applyBorder="1" applyAlignment="1">
      <alignment horizontal="center" vertical="center"/>
    </xf>
    <xf numFmtId="49" fontId="48" fillId="36" borderId="72" xfId="55" applyNumberFormat="1" applyFont="1" applyFill="1" applyBorder="1" applyAlignment="1">
      <alignment horizontal="center" vertical="center"/>
    </xf>
    <xf numFmtId="167" fontId="48" fillId="36" borderId="72" xfId="101" applyNumberFormat="1" applyFont="1" applyFill="1" applyBorder="1" applyAlignment="1">
      <alignment horizontal="right" vertical="center"/>
    </xf>
    <xf numFmtId="167" fontId="48" fillId="36" borderId="72" xfId="101" applyNumberFormat="1" applyFont="1" applyFill="1" applyBorder="1" applyAlignment="1">
      <alignment horizontal="left" vertical="center"/>
    </xf>
    <xf numFmtId="14" fontId="48" fillId="0" borderId="47" xfId="0" applyNumberFormat="1" applyFont="1" applyBorder="1" applyAlignment="1">
      <alignment horizontal="center" vertical="center"/>
    </xf>
    <xf numFmtId="0" fontId="48" fillId="0" borderId="72" xfId="0" applyFont="1" applyBorder="1" applyAlignment="1">
      <alignment horizontal="left" vertical="center"/>
    </xf>
    <xf numFmtId="0" fontId="48" fillId="0" borderId="156" xfId="55" applyFont="1" applyBorder="1" applyAlignment="1">
      <alignment horizontal="center" vertical="center"/>
    </xf>
    <xf numFmtId="0" fontId="48" fillId="0" borderId="155" xfId="55" applyFont="1" applyBorder="1" applyAlignment="1">
      <alignment horizontal="left" vertical="center"/>
    </xf>
    <xf numFmtId="0" fontId="48" fillId="0" borderId="155" xfId="55" applyFont="1" applyBorder="1" applyAlignment="1">
      <alignment horizontal="center" vertical="center"/>
    </xf>
    <xf numFmtId="0" fontId="48" fillId="0" borderId="155" xfId="55" applyFont="1" applyBorder="1" applyAlignment="1">
      <alignment horizontal="left" vertical="center" wrapText="1"/>
    </xf>
    <xf numFmtId="49" fontId="48" fillId="0" borderId="155" xfId="55" applyNumberFormat="1" applyFont="1" applyBorder="1" applyAlignment="1">
      <alignment horizontal="center" vertical="center"/>
    </xf>
    <xf numFmtId="49" fontId="48" fillId="0" borderId="157" xfId="55" applyNumberFormat="1" applyFont="1" applyBorder="1" applyAlignment="1">
      <alignment horizontal="center" vertical="center"/>
    </xf>
    <xf numFmtId="44" fontId="48" fillId="0" borderId="155" xfId="101" applyFont="1" applyFill="1" applyBorder="1" applyAlignment="1">
      <alignment horizontal="center" vertical="center"/>
    </xf>
    <xf numFmtId="44" fontId="48" fillId="0" borderId="156" xfId="101" applyFont="1" applyFill="1" applyBorder="1" applyAlignment="1">
      <alignment horizontal="center" vertical="center"/>
    </xf>
    <xf numFmtId="167" fontId="48" fillId="0" borderId="156" xfId="101" applyNumberFormat="1" applyFont="1" applyFill="1" applyBorder="1" applyAlignment="1">
      <alignment horizontal="left" vertical="center"/>
    </xf>
    <xf numFmtId="14" fontId="48" fillId="0" borderId="157" xfId="0" applyNumberFormat="1" applyFont="1" applyBorder="1" applyAlignment="1">
      <alignment horizontal="center" vertical="center"/>
    </xf>
    <xf numFmtId="0" fontId="53" fillId="0" borderId="155" xfId="0" applyFont="1" applyBorder="1" applyAlignment="1">
      <alignment horizontal="left" vertical="center"/>
    </xf>
    <xf numFmtId="0" fontId="54" fillId="0" borderId="0" xfId="0" applyFont="1"/>
    <xf numFmtId="49" fontId="48" fillId="0" borderId="155" xfId="55" applyNumberFormat="1" applyFont="1" applyBorder="1" applyAlignment="1">
      <alignment horizontal="left" vertical="center"/>
    </xf>
    <xf numFmtId="44" fontId="48" fillId="0" borderId="155" xfId="102" applyFont="1" applyBorder="1" applyAlignment="1" applyProtection="1">
      <alignment horizontal="center" vertical="center"/>
    </xf>
    <xf numFmtId="44" fontId="48" fillId="0" borderId="156" xfId="102" applyFont="1" applyBorder="1" applyAlignment="1" applyProtection="1">
      <alignment horizontal="center" vertical="center"/>
    </xf>
    <xf numFmtId="44" fontId="48" fillId="0" borderId="156" xfId="654" applyFont="1" applyBorder="1" applyAlignment="1" applyProtection="1">
      <alignment horizontal="left" vertical="center"/>
    </xf>
    <xf numFmtId="14" fontId="48" fillId="59" borderId="157" xfId="3186" applyNumberFormat="1" applyFont="1" applyFill="1" applyBorder="1" applyAlignment="1">
      <alignment horizontal="center" vertical="center"/>
    </xf>
    <xf numFmtId="14" fontId="48" fillId="59" borderId="47" xfId="3186" applyNumberFormat="1" applyFont="1" applyFill="1" applyBorder="1" applyAlignment="1">
      <alignment horizontal="center" vertical="center"/>
    </xf>
    <xf numFmtId="44" fontId="53" fillId="0" borderId="155" xfId="139" applyFont="1" applyFill="1" applyBorder="1" applyAlignment="1">
      <alignment horizontal="left" vertical="center"/>
    </xf>
    <xf numFmtId="164" fontId="53" fillId="0" borderId="155" xfId="0" applyNumberFormat="1" applyFont="1" applyBorder="1" applyAlignment="1">
      <alignment horizontal="left" vertical="center"/>
    </xf>
    <xf numFmtId="44" fontId="48" fillId="0" borderId="155" xfId="1148" applyFont="1" applyFill="1" applyBorder="1" applyAlignment="1">
      <alignment horizontal="center" vertical="center"/>
    </xf>
    <xf numFmtId="44" fontId="48" fillId="0" borderId="156" xfId="1148" applyFont="1" applyFill="1" applyBorder="1" applyAlignment="1">
      <alignment horizontal="center" vertical="center"/>
    </xf>
    <xf numFmtId="167" fontId="48" fillId="0" borderId="156" xfId="1148" applyNumberFormat="1" applyFont="1" applyFill="1" applyBorder="1" applyAlignment="1">
      <alignment horizontal="left" vertical="center"/>
    </xf>
    <xf numFmtId="14" fontId="48" fillId="59" borderId="157" xfId="0" applyNumberFormat="1" applyFont="1" applyFill="1" applyBorder="1" applyAlignment="1">
      <alignment horizontal="center" vertical="center"/>
    </xf>
    <xf numFmtId="14" fontId="48" fillId="59" borderId="47" xfId="0" applyNumberFormat="1" applyFont="1" applyFill="1" applyBorder="1" applyAlignment="1">
      <alignment horizontal="center" vertical="center"/>
    </xf>
    <xf numFmtId="44" fontId="48" fillId="0" borderId="155" xfId="276" applyFont="1" applyFill="1" applyBorder="1" applyAlignment="1">
      <alignment horizontal="center" vertical="center"/>
    </xf>
    <xf numFmtId="44" fontId="48" fillId="0" borderId="156" xfId="276" applyFont="1" applyFill="1" applyBorder="1" applyAlignment="1">
      <alignment horizontal="center" vertical="center"/>
    </xf>
    <xf numFmtId="167" fontId="48" fillId="0" borderId="156" xfId="276" applyNumberFormat="1" applyFont="1" applyFill="1" applyBorder="1" applyAlignment="1">
      <alignment horizontal="left" vertical="center"/>
    </xf>
    <xf numFmtId="0" fontId="48" fillId="0" borderId="0" xfId="0" applyFont="1" applyAlignment="1">
      <alignment vertical="center"/>
    </xf>
    <xf numFmtId="44" fontId="48" fillId="0" borderId="155" xfId="299" applyFont="1" applyFill="1" applyBorder="1" applyAlignment="1">
      <alignment horizontal="center" vertical="center"/>
    </xf>
    <xf numFmtId="44" fontId="48" fillId="0" borderId="156" xfId="299" applyFont="1" applyFill="1" applyBorder="1" applyAlignment="1">
      <alignment horizontal="center" vertical="center"/>
    </xf>
    <xf numFmtId="167" fontId="48" fillId="0" borderId="156" xfId="299" applyNumberFormat="1" applyFont="1" applyFill="1" applyBorder="1" applyAlignment="1">
      <alignment horizontal="left" vertical="center"/>
    </xf>
    <xf numFmtId="0" fontId="48" fillId="0" borderId="155" xfId="0" applyFont="1" applyBorder="1" applyAlignment="1">
      <alignment horizontal="center" vertical="center"/>
    </xf>
    <xf numFmtId="0" fontId="48" fillId="0" borderId="155" xfId="0" applyFont="1" applyBorder="1" applyAlignment="1">
      <alignment horizontal="left" vertical="center"/>
    </xf>
    <xf numFmtId="0" fontId="48" fillId="0" borderId="155" xfId="0" applyFont="1" applyBorder="1" applyAlignment="1">
      <alignment horizontal="left" vertical="center" wrapText="1"/>
    </xf>
    <xf numFmtId="0" fontId="48" fillId="0" borderId="157" xfId="0" applyFont="1" applyBorder="1" applyAlignment="1">
      <alignment horizontal="center" vertical="center"/>
    </xf>
    <xf numFmtId="44" fontId="48" fillId="0" borderId="155" xfId="303" applyFont="1" applyFill="1" applyBorder="1" applyAlignment="1">
      <alignment horizontal="center" vertical="center"/>
    </xf>
    <xf numFmtId="44" fontId="48" fillId="0" borderId="156" xfId="303" applyFont="1" applyFill="1" applyBorder="1" applyAlignment="1">
      <alignment horizontal="center" vertical="center"/>
    </xf>
    <xf numFmtId="167" fontId="48" fillId="0" borderId="156" xfId="303" applyNumberFormat="1" applyFont="1" applyFill="1" applyBorder="1" applyAlignment="1">
      <alignment horizontal="left" vertical="center"/>
    </xf>
    <xf numFmtId="0" fontId="48" fillId="0" borderId="164" xfId="55" applyFont="1" applyBorder="1" applyAlignment="1">
      <alignment horizontal="center" vertical="center"/>
    </xf>
    <xf numFmtId="0" fontId="48" fillId="0" borderId="162" xfId="55" applyFont="1" applyBorder="1" applyAlignment="1">
      <alignment horizontal="left" vertical="center"/>
    </xf>
    <xf numFmtId="0" fontId="48" fillId="36" borderId="162" xfId="55" applyFont="1" applyFill="1" applyBorder="1" applyAlignment="1">
      <alignment horizontal="left" vertical="center"/>
    </xf>
    <xf numFmtId="0" fontId="48" fillId="0" borderId="162" xfId="0" applyFont="1" applyBorder="1" applyAlignment="1">
      <alignment horizontal="center" vertical="center"/>
    </xf>
    <xf numFmtId="0" fontId="48" fillId="0" borderId="162" xfId="0" applyFont="1" applyBorder="1" applyAlignment="1">
      <alignment horizontal="left" vertical="center"/>
    </xf>
    <xf numFmtId="0" fontId="48" fillId="0" borderId="162" xfId="0" applyFont="1" applyBorder="1" applyAlignment="1">
      <alignment horizontal="left" vertical="center" wrapText="1"/>
    </xf>
    <xf numFmtId="0" fontId="48" fillId="0" borderId="163" xfId="0" applyFont="1" applyBorder="1" applyAlignment="1">
      <alignment horizontal="center" vertical="center"/>
    </xf>
    <xf numFmtId="44" fontId="48" fillId="0" borderId="162" xfId="101" applyFont="1" applyFill="1" applyBorder="1" applyAlignment="1">
      <alignment horizontal="center" vertical="center"/>
    </xf>
    <xf numFmtId="44" fontId="48" fillId="0" borderId="164" xfId="303" applyFont="1" applyFill="1" applyBorder="1" applyAlignment="1">
      <alignment horizontal="center" vertical="center"/>
    </xf>
    <xf numFmtId="167" fontId="48" fillId="0" borderId="164" xfId="101" applyNumberFormat="1" applyFont="1" applyFill="1" applyBorder="1" applyAlignment="1">
      <alignment horizontal="left" vertical="center"/>
    </xf>
    <xf numFmtId="14" fontId="48" fillId="0" borderId="163" xfId="0" applyNumberFormat="1" applyFont="1" applyBorder="1" applyAlignment="1">
      <alignment horizontal="center" vertical="center"/>
    </xf>
    <xf numFmtId="14" fontId="48" fillId="0" borderId="158" xfId="0" applyNumberFormat="1" applyFont="1" applyBorder="1" applyAlignment="1">
      <alignment horizontal="center" vertical="center"/>
    </xf>
    <xf numFmtId="0" fontId="53" fillId="0" borderId="162" xfId="0" applyFont="1" applyBorder="1" applyAlignment="1">
      <alignment horizontal="left" vertical="center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wrapText="1"/>
    </xf>
    <xf numFmtId="0" fontId="53" fillId="0" borderId="0" xfId="0" applyFont="1"/>
    <xf numFmtId="0" fontId="55" fillId="0" borderId="0" xfId="0" applyFont="1"/>
    <xf numFmtId="0" fontId="56" fillId="0" borderId="57" xfId="0" applyFont="1" applyBorder="1" applyAlignment="1">
      <alignment horizontal="center" vertical="center"/>
    </xf>
    <xf numFmtId="0" fontId="56" fillId="0" borderId="123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 wrapText="1"/>
    </xf>
    <xf numFmtId="164" fontId="56" fillId="0" borderId="57" xfId="0" applyNumberFormat="1" applyFont="1" applyBorder="1" applyAlignment="1">
      <alignment horizontal="center" vertical="center" wrapText="1"/>
    </xf>
    <xf numFmtId="0" fontId="56" fillId="0" borderId="57" xfId="0" applyFont="1" applyBorder="1" applyAlignment="1">
      <alignment horizontal="center" vertical="center" wrapText="1"/>
    </xf>
    <xf numFmtId="0" fontId="56" fillId="0" borderId="124" xfId="0" applyFont="1" applyBorder="1" applyAlignment="1">
      <alignment horizontal="center" vertical="center" wrapText="1"/>
    </xf>
    <xf numFmtId="0" fontId="57" fillId="0" borderId="56" xfId="0" applyFont="1" applyBorder="1" applyAlignment="1">
      <alignment horizontal="center" vertical="center" wrapText="1"/>
    </xf>
    <xf numFmtId="164" fontId="57" fillId="0" borderId="57" xfId="0" applyNumberFormat="1" applyFont="1" applyBorder="1" applyAlignment="1">
      <alignment horizontal="center" vertical="center" wrapText="1"/>
    </xf>
    <xf numFmtId="0" fontId="57" fillId="0" borderId="56" xfId="0" applyFont="1" applyBorder="1" applyAlignment="1">
      <alignment horizontal="center" vertical="center"/>
    </xf>
    <xf numFmtId="164" fontId="57" fillId="0" borderId="57" xfId="0" applyNumberFormat="1" applyFont="1" applyBorder="1" applyAlignment="1">
      <alignment horizontal="center" vertical="center"/>
    </xf>
    <xf numFmtId="164" fontId="57" fillId="0" borderId="124" xfId="0" applyNumberFormat="1" applyFont="1" applyBorder="1" applyAlignment="1">
      <alignment horizontal="center" vertical="center" wrapText="1"/>
    </xf>
    <xf numFmtId="0" fontId="57" fillId="0" borderId="57" xfId="0" applyFont="1" applyBorder="1" applyAlignment="1">
      <alignment horizontal="center" vertical="center"/>
    </xf>
    <xf numFmtId="164" fontId="57" fillId="0" borderId="124" xfId="0" applyNumberFormat="1" applyFont="1" applyBorder="1" applyAlignment="1">
      <alignment horizontal="center" vertical="center"/>
    </xf>
    <xf numFmtId="0" fontId="57" fillId="49" borderId="56" xfId="0" applyFont="1" applyFill="1" applyBorder="1" applyAlignment="1">
      <alignment horizontal="center" vertical="center"/>
    </xf>
    <xf numFmtId="164" fontId="57" fillId="49" borderId="57" xfId="0" applyNumberFormat="1" applyFont="1" applyFill="1" applyBorder="1" applyAlignment="1">
      <alignment horizontal="center" vertical="center"/>
    </xf>
    <xf numFmtId="164" fontId="57" fillId="49" borderId="124" xfId="0" applyNumberFormat="1" applyFont="1" applyFill="1" applyBorder="1" applyAlignment="1">
      <alignment horizontal="center" vertical="center"/>
    </xf>
    <xf numFmtId="44" fontId="48" fillId="60" borderId="182" xfId="101" applyFont="1" applyFill="1" applyBorder="1" applyAlignment="1">
      <alignment vertical="center" wrapText="1"/>
    </xf>
    <xf numFmtId="0" fontId="48" fillId="0" borderId="59" xfId="48" applyFont="1" applyBorder="1" applyAlignment="1">
      <alignment wrapText="1"/>
    </xf>
    <xf numFmtId="0" fontId="48" fillId="36" borderId="59" xfId="48" applyFont="1" applyFill="1" applyBorder="1" applyAlignment="1">
      <alignment wrapText="1"/>
    </xf>
    <xf numFmtId="0" fontId="48" fillId="36" borderId="182" xfId="48" applyFont="1" applyFill="1" applyBorder="1" applyAlignment="1">
      <alignment vertical="center" wrapText="1"/>
    </xf>
    <xf numFmtId="0" fontId="53" fillId="36" borderId="178" xfId="0" applyFont="1" applyFill="1" applyBorder="1" applyAlignment="1">
      <alignment horizontal="left" vertical="center"/>
    </xf>
    <xf numFmtId="14" fontId="48" fillId="36" borderId="178" xfId="0" applyNumberFormat="1" applyFont="1" applyFill="1" applyBorder="1" applyAlignment="1">
      <alignment horizontal="center" vertical="center"/>
    </xf>
    <xf numFmtId="44" fontId="48" fillId="36" borderId="178" xfId="3192" applyFont="1" applyFill="1" applyBorder="1" applyAlignment="1">
      <alignment horizontal="center" vertical="center"/>
    </xf>
    <xf numFmtId="44" fontId="48" fillId="36" borderId="178" xfId="0" applyNumberFormat="1" applyFont="1" applyFill="1" applyBorder="1" applyAlignment="1">
      <alignment horizontal="center" vertical="center"/>
    </xf>
    <xf numFmtId="0" fontId="48" fillId="36" borderId="178" xfId="0" applyFont="1" applyFill="1" applyBorder="1" applyAlignment="1">
      <alignment vertical="center" wrapText="1"/>
    </xf>
    <xf numFmtId="0" fontId="48" fillId="36" borderId="178" xfId="0" applyFont="1" applyFill="1" applyBorder="1" applyAlignment="1">
      <alignment horizontal="center" vertical="center"/>
    </xf>
    <xf numFmtId="0" fontId="48" fillId="36" borderId="164" xfId="55" applyFont="1" applyFill="1" applyBorder="1" applyAlignment="1">
      <alignment horizontal="center" vertical="center"/>
    </xf>
    <xf numFmtId="0" fontId="53" fillId="0" borderId="179" xfId="0" applyFont="1" applyBorder="1" applyAlignment="1">
      <alignment horizontal="left" vertical="center"/>
    </xf>
    <xf numFmtId="14" fontId="48" fillId="0" borderId="169" xfId="0" applyNumberFormat="1" applyFont="1" applyBorder="1" applyAlignment="1">
      <alignment horizontal="center" vertical="center"/>
    </xf>
    <xf numFmtId="14" fontId="48" fillId="0" borderId="181" xfId="0" applyNumberFormat="1" applyFont="1" applyBorder="1" applyAlignment="1">
      <alignment horizontal="center" vertical="center"/>
    </xf>
    <xf numFmtId="44" fontId="48" fillId="0" borderId="180" xfId="101" applyFont="1" applyFill="1" applyBorder="1" applyAlignment="1">
      <alignment horizontal="center" vertical="center"/>
    </xf>
    <xf numFmtId="44" fontId="48" fillId="0" borderId="179" xfId="0" applyNumberFormat="1" applyFont="1" applyBorder="1" applyAlignment="1">
      <alignment horizontal="center" vertical="center"/>
    </xf>
    <xf numFmtId="0" fontId="48" fillId="0" borderId="181" xfId="0" applyFont="1" applyBorder="1" applyAlignment="1">
      <alignment horizontal="center" vertical="center"/>
    </xf>
    <xf numFmtId="0" fontId="48" fillId="0" borderId="179" xfId="0" applyFont="1" applyBorder="1" applyAlignment="1">
      <alignment horizontal="left" vertical="center" wrapText="1"/>
    </xf>
    <xf numFmtId="0" fontId="48" fillId="0" borderId="179" xfId="0" applyFont="1" applyBorder="1" applyAlignment="1">
      <alignment horizontal="center" vertical="center"/>
    </xf>
    <xf numFmtId="0" fontId="48" fillId="36" borderId="178" xfId="0" applyFont="1" applyFill="1" applyBorder="1" applyAlignment="1">
      <alignment horizontal="left" vertical="center"/>
    </xf>
    <xf numFmtId="0" fontId="48" fillId="36" borderId="178" xfId="0" applyFont="1" applyFill="1" applyBorder="1" applyAlignment="1">
      <alignment vertical="center"/>
    </xf>
    <xf numFmtId="0" fontId="48" fillId="0" borderId="180" xfId="0" applyFont="1" applyBorder="1" applyAlignment="1">
      <alignment horizontal="left" vertical="center"/>
    </xf>
    <xf numFmtId="49" fontId="48" fillId="0" borderId="181" xfId="0" applyNumberFormat="1" applyFont="1" applyBorder="1" applyAlignment="1">
      <alignment horizontal="center" vertical="center"/>
    </xf>
    <xf numFmtId="0" fontId="48" fillId="0" borderId="179" xfId="0" applyFont="1" applyBorder="1" applyAlignment="1">
      <alignment horizontal="left" vertical="center"/>
    </xf>
    <xf numFmtId="0" fontId="48" fillId="36" borderId="179" xfId="55" applyFont="1" applyFill="1" applyBorder="1" applyAlignment="1">
      <alignment horizontal="left" vertical="center"/>
    </xf>
    <xf numFmtId="0" fontId="48" fillId="0" borderId="179" xfId="55" applyFont="1" applyBorder="1" applyAlignment="1">
      <alignment horizontal="left" vertical="center"/>
    </xf>
    <xf numFmtId="0" fontId="48" fillId="36" borderId="178" xfId="55" applyFont="1" applyFill="1" applyBorder="1" applyAlignment="1">
      <alignment horizontal="left" vertical="center"/>
    </xf>
    <xf numFmtId="0" fontId="48" fillId="0" borderId="72" xfId="55" applyFont="1" applyBorder="1" applyAlignment="1">
      <alignment horizontal="center" vertical="center"/>
    </xf>
    <xf numFmtId="44" fontId="48" fillId="37" borderId="32" xfId="101" applyFont="1" applyFill="1" applyBorder="1" applyAlignment="1">
      <alignment vertical="center" wrapText="1"/>
    </xf>
    <xf numFmtId="171" fontId="48" fillId="37" borderId="117" xfId="107" applyNumberFormat="1" applyFont="1" applyFill="1" applyBorder="1" applyAlignment="1" applyProtection="1">
      <alignment horizontal="right" vertical="center" wrapText="1"/>
    </xf>
    <xf numFmtId="4" fontId="48" fillId="37" borderId="21" xfId="0" applyNumberFormat="1" applyFont="1" applyFill="1" applyBorder="1" applyAlignment="1">
      <alignment horizontal="right" vertical="center"/>
    </xf>
    <xf numFmtId="44" fontId="48" fillId="51" borderId="21" xfId="1969" applyFont="1" applyFill="1" applyBorder="1" applyAlignment="1">
      <alignment vertical="center" wrapText="1"/>
    </xf>
    <xf numFmtId="171" fontId="48" fillId="37" borderId="51" xfId="107" applyNumberFormat="1" applyFont="1" applyFill="1" applyBorder="1" applyAlignment="1" applyProtection="1">
      <alignment horizontal="right" vertical="center" wrapText="1"/>
    </xf>
    <xf numFmtId="8" fontId="48" fillId="37" borderId="21" xfId="101" applyNumberFormat="1" applyFont="1" applyFill="1" applyBorder="1" applyAlignment="1">
      <alignment vertical="center" wrapText="1"/>
    </xf>
    <xf numFmtId="44" fontId="48" fillId="0" borderId="0" xfId="0" applyNumberFormat="1" applyFont="1"/>
    <xf numFmtId="44" fontId="48" fillId="37" borderId="11" xfId="101" applyFont="1" applyFill="1" applyBorder="1" applyAlignment="1">
      <alignment horizontal="right" vertical="center"/>
    </xf>
    <xf numFmtId="169" fontId="48" fillId="55" borderId="34" xfId="107" applyFont="1" applyFill="1" applyBorder="1" applyAlignment="1" applyProtection="1">
      <alignment horizontal="right" vertical="center"/>
    </xf>
    <xf numFmtId="8" fontId="48" fillId="37" borderId="11" xfId="101" applyNumberFormat="1" applyFont="1" applyFill="1" applyBorder="1" applyAlignment="1">
      <alignment horizontal="right" vertical="center"/>
    </xf>
    <xf numFmtId="169" fontId="48" fillId="55" borderId="161" xfId="107" applyFont="1" applyFill="1" applyBorder="1" applyAlignment="1" applyProtection="1">
      <alignment horizontal="right" vertical="center"/>
    </xf>
    <xf numFmtId="164" fontId="48" fillId="36" borderId="29" xfId="48" applyNumberFormat="1" applyFont="1" applyFill="1" applyBorder="1" applyAlignment="1">
      <alignment horizontal="center" vertical="center"/>
    </xf>
    <xf numFmtId="0" fontId="48" fillId="0" borderId="21" xfId="84" applyFont="1" applyBorder="1" applyAlignment="1">
      <alignment horizontal="center" vertical="center" wrapText="1"/>
    </xf>
    <xf numFmtId="0" fontId="48" fillId="0" borderId="58" xfId="84" applyFont="1" applyBorder="1" applyAlignment="1">
      <alignment horizontal="center" vertical="center" wrapText="1"/>
    </xf>
    <xf numFmtId="0" fontId="48" fillId="0" borderId="27" xfId="84" applyFont="1" applyBorder="1" applyAlignment="1">
      <alignment horizontal="center" vertical="center" wrapText="1"/>
    </xf>
    <xf numFmtId="49" fontId="48" fillId="0" borderId="58" xfId="84" applyNumberFormat="1" applyFont="1" applyBorder="1" applyAlignment="1">
      <alignment horizontal="center" vertical="center"/>
    </xf>
    <xf numFmtId="49" fontId="48" fillId="0" borderId="27" xfId="84" applyNumberFormat="1" applyFont="1" applyBorder="1" applyAlignment="1">
      <alignment horizontal="center" vertical="center"/>
    </xf>
    <xf numFmtId="0" fontId="49" fillId="48" borderId="21" xfId="84" applyFont="1" applyFill="1" applyBorder="1" applyAlignment="1">
      <alignment horizontal="center" vertical="center"/>
    </xf>
    <xf numFmtId="0" fontId="48" fillId="0" borderId="58" xfId="84" applyFont="1" applyBorder="1" applyAlignment="1">
      <alignment horizontal="center" vertical="center"/>
    </xf>
    <xf numFmtId="0" fontId="48" fillId="0" borderId="27" xfId="84" applyFont="1" applyBorder="1" applyAlignment="1">
      <alignment horizontal="center" vertical="center"/>
    </xf>
    <xf numFmtId="2" fontId="48" fillId="0" borderId="79" xfId="48" applyNumberFormat="1" applyFont="1" applyBorder="1" applyAlignment="1">
      <alignment horizontal="center" vertical="center"/>
    </xf>
    <xf numFmtId="2" fontId="48" fillId="0" borderId="23" xfId="48" applyNumberFormat="1" applyFont="1" applyBorder="1" applyAlignment="1">
      <alignment horizontal="center" vertical="center"/>
    </xf>
    <xf numFmtId="2" fontId="48" fillId="0" borderId="30" xfId="48" applyNumberFormat="1" applyFont="1" applyBorder="1" applyAlignment="1">
      <alignment horizontal="center" vertical="center"/>
    </xf>
    <xf numFmtId="44" fontId="48" fillId="38" borderId="79" xfId="101" applyFont="1" applyFill="1" applyBorder="1" applyAlignment="1">
      <alignment horizontal="center" vertical="center"/>
    </xf>
    <xf numFmtId="44" fontId="48" fillId="38" borderId="23" xfId="101" applyFont="1" applyFill="1" applyBorder="1" applyAlignment="1">
      <alignment horizontal="center" vertical="center"/>
    </xf>
    <xf numFmtId="44" fontId="48" fillId="38" borderId="30" xfId="101" applyFont="1" applyFill="1" applyBorder="1" applyAlignment="1">
      <alignment horizontal="center" vertical="center"/>
    </xf>
    <xf numFmtId="0" fontId="49" fillId="0" borderId="24" xfId="48" applyFont="1" applyBorder="1" applyAlignment="1">
      <alignment horizontal="center" vertical="center" wrapText="1"/>
    </xf>
    <xf numFmtId="0" fontId="49" fillId="0" borderId="15" xfId="48" applyFont="1" applyBorder="1" applyAlignment="1">
      <alignment horizontal="center" vertical="center" wrapText="1"/>
    </xf>
    <xf numFmtId="0" fontId="49" fillId="0" borderId="22" xfId="48" applyFont="1" applyBorder="1" applyAlignment="1">
      <alignment horizontal="center" vertical="center" wrapText="1"/>
    </xf>
    <xf numFmtId="44" fontId="49" fillId="0" borderId="24" xfId="101" applyFont="1" applyFill="1" applyBorder="1" applyAlignment="1">
      <alignment horizontal="center" vertical="center" wrapText="1"/>
    </xf>
    <xf numFmtId="44" fontId="49" fillId="0" borderId="15" xfId="101" applyFont="1" applyFill="1" applyBorder="1" applyAlignment="1">
      <alignment horizontal="center" vertical="center" wrapText="1"/>
    </xf>
    <xf numFmtId="44" fontId="49" fillId="0" borderId="22" xfId="101" applyFont="1" applyFill="1" applyBorder="1" applyAlignment="1">
      <alignment horizontal="center" vertical="center" wrapText="1"/>
    </xf>
    <xf numFmtId="0" fontId="49" fillId="0" borderId="31" xfId="55" applyFont="1" applyBorder="1" applyAlignment="1">
      <alignment horizontal="center" vertical="center" wrapText="1"/>
    </xf>
    <xf numFmtId="0" fontId="49" fillId="0" borderId="76" xfId="55" applyFont="1" applyBorder="1" applyAlignment="1">
      <alignment horizontal="center" vertical="center" wrapText="1"/>
    </xf>
    <xf numFmtId="0" fontId="48" fillId="0" borderId="105" xfId="0" applyFont="1" applyBorder="1" applyAlignment="1">
      <alignment horizontal="center" vertical="center"/>
    </xf>
    <xf numFmtId="0" fontId="48" fillId="0" borderId="106" xfId="0" applyFont="1" applyBorder="1" applyAlignment="1">
      <alignment horizontal="center" vertical="center"/>
    </xf>
    <xf numFmtId="0" fontId="49" fillId="0" borderId="107" xfId="0" applyFont="1" applyBorder="1" applyAlignment="1">
      <alignment horizontal="left" vertical="center" wrapText="1"/>
    </xf>
    <xf numFmtId="0" fontId="49" fillId="0" borderId="104" xfId="0" applyFont="1" applyBorder="1" applyAlignment="1">
      <alignment horizontal="left" vertical="center" wrapText="1"/>
    </xf>
    <xf numFmtId="0" fontId="49" fillId="0" borderId="106" xfId="0" applyFont="1" applyBorder="1" applyAlignment="1">
      <alignment horizontal="left" vertical="center" wrapText="1"/>
    </xf>
    <xf numFmtId="0" fontId="48" fillId="0" borderId="10" xfId="0" applyFont="1" applyBorder="1" applyAlignment="1">
      <alignment horizontal="center" vertical="center"/>
    </xf>
    <xf numFmtId="0" fontId="49" fillId="0" borderId="10" xfId="0" applyFont="1" applyBorder="1" applyAlignment="1">
      <alignment horizontal="left" vertical="center"/>
    </xf>
    <xf numFmtId="0" fontId="48" fillId="0" borderId="59" xfId="0" applyFont="1" applyBorder="1" applyAlignment="1">
      <alignment horizontal="center" vertical="center"/>
    </xf>
    <xf numFmtId="0" fontId="48" fillId="0" borderId="23" xfId="0" applyFont="1" applyBorder="1" applyAlignment="1">
      <alignment horizontal="center" vertical="center"/>
    </xf>
    <xf numFmtId="0" fontId="50" fillId="0" borderId="60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164" fontId="55" fillId="0" borderId="0" xfId="0" applyNumberFormat="1" applyFont="1"/>
    <xf numFmtId="0" fontId="56" fillId="0" borderId="179" xfId="0" applyFont="1" applyBorder="1"/>
    <xf numFmtId="0" fontId="56" fillId="0" borderId="180" xfId="0" applyFont="1" applyBorder="1" applyAlignment="1">
      <alignment horizontal="center" vertical="center"/>
    </xf>
    <xf numFmtId="0" fontId="56" fillId="0" borderId="181" xfId="0" applyFont="1" applyBorder="1" applyAlignment="1">
      <alignment horizontal="center" vertical="center"/>
    </xf>
    <xf numFmtId="0" fontId="57" fillId="0" borderId="181" xfId="0" applyFont="1" applyBorder="1"/>
    <xf numFmtId="0" fontId="56" fillId="0" borderId="180" xfId="0" applyFont="1" applyBorder="1" applyAlignment="1">
      <alignment horizontal="center" vertical="center" wrapText="1"/>
    </xf>
    <xf numFmtId="164" fontId="56" fillId="0" borderId="181" xfId="0" applyNumberFormat="1" applyFont="1" applyBorder="1" applyAlignment="1">
      <alignment horizontal="center" vertical="center" wrapText="1"/>
    </xf>
    <xf numFmtId="0" fontId="56" fillId="0" borderId="179" xfId="0" applyFont="1" applyBorder="1" applyAlignment="1">
      <alignment horizontal="center" vertical="center" wrapText="1"/>
    </xf>
    <xf numFmtId="0" fontId="56" fillId="0" borderId="179" xfId="0" applyFont="1" applyBorder="1" applyAlignment="1">
      <alignment horizontal="left" vertical="center" wrapText="1"/>
    </xf>
    <xf numFmtId="0" fontId="57" fillId="0" borderId="180" xfId="0" applyFont="1" applyBorder="1" applyAlignment="1">
      <alignment horizontal="center" vertical="center"/>
    </xf>
    <xf numFmtId="164" fontId="57" fillId="0" borderId="181" xfId="0" applyNumberFormat="1" applyFont="1" applyBorder="1" applyAlignment="1">
      <alignment horizontal="center" vertical="center" wrapText="1"/>
    </xf>
    <xf numFmtId="164" fontId="57" fillId="0" borderId="181" xfId="0" applyNumberFormat="1" applyFont="1" applyBorder="1" applyAlignment="1">
      <alignment horizontal="center" vertical="center"/>
    </xf>
    <xf numFmtId="0" fontId="56" fillId="49" borderId="179" xfId="0" applyFont="1" applyFill="1" applyBorder="1"/>
    <xf numFmtId="0" fontId="56" fillId="49" borderId="181" xfId="0" applyFont="1" applyFill="1" applyBorder="1" applyAlignment="1">
      <alignment horizontal="left" vertical="center" wrapText="1"/>
    </xf>
    <xf numFmtId="0" fontId="57" fillId="49" borderId="180" xfId="0" applyFont="1" applyFill="1" applyBorder="1" applyAlignment="1">
      <alignment horizontal="center" vertical="center"/>
    </xf>
    <xf numFmtId="164" fontId="57" fillId="49" borderId="181" xfId="0" applyNumberFormat="1" applyFont="1" applyFill="1" applyBorder="1" applyAlignment="1">
      <alignment horizontal="center" vertical="center"/>
    </xf>
    <xf numFmtId="0" fontId="57" fillId="0" borderId="180" xfId="0" applyFont="1" applyBorder="1" applyAlignment="1">
      <alignment horizontal="center" vertical="center" wrapText="1"/>
    </xf>
    <xf numFmtId="0" fontId="56" fillId="0" borderId="179" xfId="0" applyFont="1" applyBorder="1" applyAlignment="1">
      <alignment horizontal="center" vertical="center" wrapText="1"/>
    </xf>
    <xf numFmtId="0" fontId="56" fillId="0" borderId="181" xfId="0" applyFont="1" applyBorder="1" applyAlignment="1">
      <alignment horizontal="left" vertical="center" wrapText="1"/>
    </xf>
  </cellXfs>
  <cellStyles count="6153">
    <cellStyle name="20% - Accent1" xfId="1" xr:uid="{00000000-0005-0000-0000-000000000000}"/>
    <cellStyle name="20% - Accent1 2" xfId="304" xr:uid="{00000000-0005-0000-0000-000001000000}"/>
    <cellStyle name="20% - Accent2" xfId="2" xr:uid="{00000000-0005-0000-0000-000002000000}"/>
    <cellStyle name="20% - Accent2 2" xfId="305" xr:uid="{00000000-0005-0000-0000-000003000000}"/>
    <cellStyle name="20% - Accent3" xfId="3" xr:uid="{00000000-0005-0000-0000-000004000000}"/>
    <cellStyle name="20% - Accent3 2" xfId="306" xr:uid="{00000000-0005-0000-0000-000005000000}"/>
    <cellStyle name="20% - Accent4" xfId="4" xr:uid="{00000000-0005-0000-0000-000006000000}"/>
    <cellStyle name="20% - Accent4 2" xfId="307" xr:uid="{00000000-0005-0000-0000-000007000000}"/>
    <cellStyle name="20% - Accent5" xfId="5" xr:uid="{00000000-0005-0000-0000-000008000000}"/>
    <cellStyle name="20% - Accent5 2" xfId="308" xr:uid="{00000000-0005-0000-0000-000009000000}"/>
    <cellStyle name="20% - Accent6" xfId="6" xr:uid="{00000000-0005-0000-0000-00000A000000}"/>
    <cellStyle name="20% - Accent6 2" xfId="309" xr:uid="{00000000-0005-0000-0000-00000B000000}"/>
    <cellStyle name="40% - Accent1" xfId="7" xr:uid="{00000000-0005-0000-0000-00000C000000}"/>
    <cellStyle name="40% - Accent1 2" xfId="310" xr:uid="{00000000-0005-0000-0000-00000D000000}"/>
    <cellStyle name="40% - Accent2" xfId="8" xr:uid="{00000000-0005-0000-0000-00000E000000}"/>
    <cellStyle name="40% - Accent2 2" xfId="311" xr:uid="{00000000-0005-0000-0000-00000F000000}"/>
    <cellStyle name="40% - Accent3" xfId="9" xr:uid="{00000000-0005-0000-0000-000010000000}"/>
    <cellStyle name="40% - Accent3 2" xfId="312" xr:uid="{00000000-0005-0000-0000-000011000000}"/>
    <cellStyle name="40% - Accent4" xfId="10" xr:uid="{00000000-0005-0000-0000-000012000000}"/>
    <cellStyle name="40% - Accent4 2" xfId="313" xr:uid="{00000000-0005-0000-0000-000013000000}"/>
    <cellStyle name="40% - Accent5" xfId="11" xr:uid="{00000000-0005-0000-0000-000014000000}"/>
    <cellStyle name="40% - Accent5 2" xfId="314" xr:uid="{00000000-0005-0000-0000-000015000000}"/>
    <cellStyle name="40% - Accent6" xfId="12" xr:uid="{00000000-0005-0000-0000-000016000000}"/>
    <cellStyle name="40% - Accent6 2" xfId="315" xr:uid="{00000000-0005-0000-0000-000017000000}"/>
    <cellStyle name="60% - Accent1" xfId="13" xr:uid="{00000000-0005-0000-0000-000018000000}"/>
    <cellStyle name="60% - Accent2" xfId="14" xr:uid="{00000000-0005-0000-0000-000019000000}"/>
    <cellStyle name="60% - Accent3" xfId="15" xr:uid="{00000000-0005-0000-0000-00001A000000}"/>
    <cellStyle name="60% - Accent4" xfId="16" xr:uid="{00000000-0005-0000-0000-00001B000000}"/>
    <cellStyle name="60% - Accent5" xfId="17" xr:uid="{00000000-0005-0000-0000-00001C000000}"/>
    <cellStyle name="60% - Accent6" xfId="18" xr:uid="{00000000-0005-0000-0000-00001D000000}"/>
    <cellStyle name="Accent1" xfId="19" xr:uid="{00000000-0005-0000-0000-00001E000000}"/>
    <cellStyle name="Accent2" xfId="20" xr:uid="{00000000-0005-0000-0000-00001F000000}"/>
    <cellStyle name="Accent3" xfId="21" xr:uid="{00000000-0005-0000-0000-000020000000}"/>
    <cellStyle name="Accent4" xfId="22" xr:uid="{00000000-0005-0000-0000-000021000000}"/>
    <cellStyle name="Accent5" xfId="23" xr:uid="{00000000-0005-0000-0000-000022000000}"/>
    <cellStyle name="Accent6" xfId="24" xr:uid="{00000000-0005-0000-0000-000023000000}"/>
    <cellStyle name="Bad" xfId="25" xr:uid="{00000000-0005-0000-0000-000024000000}"/>
    <cellStyle name="Calculation" xfId="26" xr:uid="{00000000-0005-0000-0000-000025000000}"/>
    <cellStyle name="Calculation 2" xfId="316" xr:uid="{00000000-0005-0000-0000-000026000000}"/>
    <cellStyle name="Calculation 2 2" xfId="762" xr:uid="{00000000-0005-0000-0000-000027000000}"/>
    <cellStyle name="Calculation 2 2 2" xfId="3729" xr:uid="{3CF8E04A-4A70-44AC-AC78-3454941BF5B4}"/>
    <cellStyle name="Calculation 2 3" xfId="1698" xr:uid="{00000000-0005-0000-0000-000028000000}"/>
    <cellStyle name="Calculation 2 3 2" xfId="4665" xr:uid="{3ED8632C-79D1-4E19-A645-2C76F2682457}"/>
    <cellStyle name="Calculation 2 4" xfId="2102" xr:uid="{00000000-0005-0000-0000-000029000000}"/>
    <cellStyle name="Calculation 2 4 2" xfId="5069" xr:uid="{4A9FD8DE-8D74-42F1-A445-A6B6790C278B}"/>
    <cellStyle name="Calculation 2 5" xfId="2506" xr:uid="{00000000-0005-0000-0000-00002A000000}"/>
    <cellStyle name="Calculation 2 5 2" xfId="5473" xr:uid="{D53074B3-A6D8-45CD-A412-A315EE7ADABC}"/>
    <cellStyle name="Calculation 2 6" xfId="2915" xr:uid="{00000000-0005-0000-0000-00002B000000}"/>
    <cellStyle name="Calculation 2 6 2" xfId="5882" xr:uid="{7DAFB8D8-082C-42E1-8377-250A9B7BA75F}"/>
    <cellStyle name="Calculation 2 7" xfId="3325" xr:uid="{2D3CA5AE-1AF7-40CA-A6B6-091F106AE0F2}"/>
    <cellStyle name="Calculation 3" xfId="2777" xr:uid="{00000000-0005-0000-0000-00002C000000}"/>
    <cellStyle name="Calculation 3 2" xfId="5744" xr:uid="{3785877D-4C56-4158-81E5-6492530AA287}"/>
    <cellStyle name="Calculation 4" xfId="3187" xr:uid="{EB76DDB4-B962-4395-B814-46FBF9A0DFD7}"/>
    <cellStyle name="Check Cell" xfId="27" xr:uid="{00000000-0005-0000-0000-00002D000000}"/>
    <cellStyle name="Dobry 2" xfId="28" xr:uid="{00000000-0005-0000-0000-00002E000000}"/>
    <cellStyle name="Excel Built-in Currency" xfId="29" xr:uid="{00000000-0005-0000-0000-00002F000000}"/>
    <cellStyle name="Excel Built-in Normal" xfId="30" xr:uid="{00000000-0005-0000-0000-000030000000}"/>
    <cellStyle name="Excel Built-in Normal 2" xfId="31" xr:uid="{00000000-0005-0000-0000-000031000000}"/>
    <cellStyle name="Excel_BuiltIn_Currency" xfId="32" xr:uid="{00000000-0005-0000-0000-000032000000}"/>
    <cellStyle name="Explanatory Text" xfId="33" xr:uid="{00000000-0005-0000-0000-000033000000}"/>
    <cellStyle name="Good" xfId="34" xr:uid="{00000000-0005-0000-0000-000034000000}"/>
    <cellStyle name="Heading" xfId="35" xr:uid="{00000000-0005-0000-0000-000035000000}"/>
    <cellStyle name="Heading 1" xfId="36" xr:uid="{00000000-0005-0000-0000-000036000000}"/>
    <cellStyle name="Heading 2" xfId="37" xr:uid="{00000000-0005-0000-0000-000037000000}"/>
    <cellStyle name="Heading 2 2" xfId="38" xr:uid="{00000000-0005-0000-0000-000038000000}"/>
    <cellStyle name="Heading 3" xfId="39" xr:uid="{00000000-0005-0000-0000-000039000000}"/>
    <cellStyle name="Heading 4" xfId="40" xr:uid="{00000000-0005-0000-0000-00003A000000}"/>
    <cellStyle name="Heading1" xfId="41" xr:uid="{00000000-0005-0000-0000-00003B000000}"/>
    <cellStyle name="Heading1 2" xfId="42" xr:uid="{00000000-0005-0000-0000-00003C000000}"/>
    <cellStyle name="Input" xfId="43" xr:uid="{00000000-0005-0000-0000-00003D000000}"/>
    <cellStyle name="Input 2" xfId="317" xr:uid="{00000000-0005-0000-0000-00003E000000}"/>
    <cellStyle name="Input 2 2" xfId="763" xr:uid="{00000000-0005-0000-0000-00003F000000}"/>
    <cellStyle name="Input 2 2 2" xfId="3730" xr:uid="{5F7BE04E-7627-4650-97D2-1A7D6DD203A1}"/>
    <cellStyle name="Input 2 3" xfId="1699" xr:uid="{00000000-0005-0000-0000-000040000000}"/>
    <cellStyle name="Input 2 3 2" xfId="4666" xr:uid="{1E8B0356-3027-4C11-9ED2-49CF6F64E995}"/>
    <cellStyle name="Input 2 4" xfId="2103" xr:uid="{00000000-0005-0000-0000-000041000000}"/>
    <cellStyle name="Input 2 4 2" xfId="5070" xr:uid="{7D85885C-EFB0-465C-A8DC-BADBC1136774}"/>
    <cellStyle name="Input 2 5" xfId="2507" xr:uid="{00000000-0005-0000-0000-000042000000}"/>
    <cellStyle name="Input 2 5 2" xfId="5474" xr:uid="{7808B222-9D41-4588-81C5-1A2094B7BB3E}"/>
    <cellStyle name="Input 2 6" xfId="2916" xr:uid="{00000000-0005-0000-0000-000043000000}"/>
    <cellStyle name="Input 2 6 2" xfId="5883" xr:uid="{909130F2-8600-4DD8-80FE-367F71E89C1D}"/>
    <cellStyle name="Input 2 7" xfId="3326" xr:uid="{2C86E2FB-C839-4EF6-BDFD-DDB6E9CB1372}"/>
    <cellStyle name="Input 3" xfId="2778" xr:uid="{00000000-0005-0000-0000-000044000000}"/>
    <cellStyle name="Input 3 2" xfId="5745" xr:uid="{563D2F04-0294-433D-A339-4999F58255C0}"/>
    <cellStyle name="Input 4" xfId="3188" xr:uid="{B3D36C66-ED32-44BC-B880-083EA92322B0}"/>
    <cellStyle name="Linked Cell" xfId="44" xr:uid="{00000000-0005-0000-0000-000045000000}"/>
    <cellStyle name="Neutral" xfId="45" xr:uid="{00000000-0005-0000-0000-000046000000}"/>
    <cellStyle name="Normalny" xfId="0" builtinId="0"/>
    <cellStyle name="Normalny 11" xfId="46" xr:uid="{00000000-0005-0000-0000-000048000000}"/>
    <cellStyle name="Normalny 15" xfId="47" xr:uid="{00000000-0005-0000-0000-000049000000}"/>
    <cellStyle name="Normalny 15 2" xfId="495" xr:uid="{00000000-0005-0000-0000-00004A000000}"/>
    <cellStyle name="Normalny 2" xfId="48" xr:uid="{00000000-0005-0000-0000-00004B000000}"/>
    <cellStyle name="Normalny 2 2" xfId="49" xr:uid="{00000000-0005-0000-0000-00004C000000}"/>
    <cellStyle name="Normalny 2 2 2" xfId="50" xr:uid="{00000000-0005-0000-0000-00004D000000}"/>
    <cellStyle name="Normalny 2 2 3" xfId="51" xr:uid="{00000000-0005-0000-0000-00004E000000}"/>
    <cellStyle name="Normalny 2 3" xfId="52" xr:uid="{00000000-0005-0000-0000-00004F000000}"/>
    <cellStyle name="Normalny 2 4" xfId="53" xr:uid="{00000000-0005-0000-0000-000050000000}"/>
    <cellStyle name="Normalny 24" xfId="3186" xr:uid="{1CE47943-BEA5-4B20-9D46-79922E61809D}"/>
    <cellStyle name="Normalny 3" xfId="54" xr:uid="{00000000-0005-0000-0000-000051000000}"/>
    <cellStyle name="Normalny 3 2" xfId="55" xr:uid="{00000000-0005-0000-0000-000052000000}"/>
    <cellStyle name="Normalny 3 2 2" xfId="56" xr:uid="{00000000-0005-0000-0000-000053000000}"/>
    <cellStyle name="Normalny 3 3" xfId="57" xr:uid="{00000000-0005-0000-0000-000054000000}"/>
    <cellStyle name="Normalny 3 3 2" xfId="58" xr:uid="{00000000-0005-0000-0000-000055000000}"/>
    <cellStyle name="Normalny 3 3 2 2" xfId="59" xr:uid="{00000000-0005-0000-0000-000056000000}"/>
    <cellStyle name="Normalny 3 3 3" xfId="60" xr:uid="{00000000-0005-0000-0000-000057000000}"/>
    <cellStyle name="Normalny 3 4" xfId="61" xr:uid="{00000000-0005-0000-0000-000058000000}"/>
    <cellStyle name="Normalny 3 4 2" xfId="62" xr:uid="{00000000-0005-0000-0000-000059000000}"/>
    <cellStyle name="Normalny 3 5" xfId="63" xr:uid="{00000000-0005-0000-0000-00005A000000}"/>
    <cellStyle name="Normalny 4" xfId="64" xr:uid="{00000000-0005-0000-0000-00005B000000}"/>
    <cellStyle name="Normalny 4 2" xfId="65" xr:uid="{00000000-0005-0000-0000-00005C000000}"/>
    <cellStyle name="Normalny 4 2 2" xfId="66" xr:uid="{00000000-0005-0000-0000-00005D000000}"/>
    <cellStyle name="Normalny 4 2 2 2" xfId="67" xr:uid="{00000000-0005-0000-0000-00005E000000}"/>
    <cellStyle name="Normalny 4 2 2 2 2" xfId="318" xr:uid="{00000000-0005-0000-0000-00005F000000}"/>
    <cellStyle name="Normalny 4 2 2 3" xfId="68" xr:uid="{00000000-0005-0000-0000-000060000000}"/>
    <cellStyle name="Normalny 4 2 3" xfId="69" xr:uid="{00000000-0005-0000-0000-000061000000}"/>
    <cellStyle name="Normalny 4 2 3 2" xfId="70" xr:uid="{00000000-0005-0000-0000-000062000000}"/>
    <cellStyle name="Normalny 4 2 3 2 2" xfId="319" xr:uid="{00000000-0005-0000-0000-000063000000}"/>
    <cellStyle name="Normalny 4 2 4" xfId="71" xr:uid="{00000000-0005-0000-0000-000064000000}"/>
    <cellStyle name="Normalny 4 2 4 2" xfId="320" xr:uid="{00000000-0005-0000-0000-000065000000}"/>
    <cellStyle name="Normalny 4 2 5" xfId="72" xr:uid="{00000000-0005-0000-0000-000066000000}"/>
    <cellStyle name="Normalny 4 3" xfId="73" xr:uid="{00000000-0005-0000-0000-000067000000}"/>
    <cellStyle name="Normalny 4 3 2" xfId="74" xr:uid="{00000000-0005-0000-0000-000068000000}"/>
    <cellStyle name="Normalny 4 3 3" xfId="321" xr:uid="{00000000-0005-0000-0000-000069000000}"/>
    <cellStyle name="Normalny 4 4" xfId="75" xr:uid="{00000000-0005-0000-0000-00006A000000}"/>
    <cellStyle name="Normalny 5" xfId="76" xr:uid="{00000000-0005-0000-0000-00006B000000}"/>
    <cellStyle name="Normalny 5 2" xfId="77" xr:uid="{00000000-0005-0000-0000-00006C000000}"/>
    <cellStyle name="Normalny 5 2 2" xfId="78" xr:uid="{00000000-0005-0000-0000-00006D000000}"/>
    <cellStyle name="Normalny 5 3" xfId="79" xr:uid="{00000000-0005-0000-0000-00006E000000}"/>
    <cellStyle name="Normalny 5 4" xfId="80" xr:uid="{00000000-0005-0000-0000-00006F000000}"/>
    <cellStyle name="Normalny 6" xfId="81" xr:uid="{00000000-0005-0000-0000-000070000000}"/>
    <cellStyle name="Normalny 6 2" xfId="82" xr:uid="{00000000-0005-0000-0000-000071000000}"/>
    <cellStyle name="Normalny 6 3" xfId="83" xr:uid="{00000000-0005-0000-0000-000072000000}"/>
    <cellStyle name="Normalny 6 4" xfId="322" xr:uid="{00000000-0005-0000-0000-000073000000}"/>
    <cellStyle name="Normalny 7" xfId="84" xr:uid="{00000000-0005-0000-0000-000074000000}"/>
    <cellStyle name="Normalny 7 2" xfId="323" xr:uid="{00000000-0005-0000-0000-000075000000}"/>
    <cellStyle name="Note" xfId="85" xr:uid="{00000000-0005-0000-0000-000076000000}"/>
    <cellStyle name="Note 2" xfId="324" xr:uid="{00000000-0005-0000-0000-000077000000}"/>
    <cellStyle name="Note 2 2" xfId="764" xr:uid="{00000000-0005-0000-0000-000078000000}"/>
    <cellStyle name="Note 2 2 2" xfId="3731" xr:uid="{873EE937-431D-4251-970C-9985722C36D0}"/>
    <cellStyle name="Note 2 3" xfId="1700" xr:uid="{00000000-0005-0000-0000-000079000000}"/>
    <cellStyle name="Note 2 3 2" xfId="4667" xr:uid="{A4A5365F-E475-4D16-A7CB-FDCF9038ED91}"/>
    <cellStyle name="Note 2 4" xfId="2104" xr:uid="{00000000-0005-0000-0000-00007A000000}"/>
    <cellStyle name="Note 2 4 2" xfId="5071" xr:uid="{525673F5-A1E5-4033-813E-D43A7D63BFDC}"/>
    <cellStyle name="Note 2 5" xfId="2508" xr:uid="{00000000-0005-0000-0000-00007B000000}"/>
    <cellStyle name="Note 2 5 2" xfId="5475" xr:uid="{F5ABF23F-5642-4182-9391-9C53ECFB8FC7}"/>
    <cellStyle name="Note 2 6" xfId="2917" xr:uid="{00000000-0005-0000-0000-00007C000000}"/>
    <cellStyle name="Note 2 6 2" xfId="5884" xr:uid="{84EABB38-F897-4F94-A61D-E8D994C11AFE}"/>
    <cellStyle name="Note 2 7" xfId="3327" xr:uid="{50E37399-0900-4DFF-B68F-8986755B7159}"/>
    <cellStyle name="Note 3" xfId="2779" xr:uid="{00000000-0005-0000-0000-00007D000000}"/>
    <cellStyle name="Note 3 2" xfId="5746" xr:uid="{97F6F112-A960-4C0F-B42C-92DBE1313EBF}"/>
    <cellStyle name="Note 4" xfId="3189" xr:uid="{04CE4CAD-8227-443C-A1AA-BDD1FEFBD289}"/>
    <cellStyle name="Output" xfId="86" xr:uid="{00000000-0005-0000-0000-00007E000000}"/>
    <cellStyle name="Output 2" xfId="325" xr:uid="{00000000-0005-0000-0000-00007F000000}"/>
    <cellStyle name="Output 2 2" xfId="765" xr:uid="{00000000-0005-0000-0000-000080000000}"/>
    <cellStyle name="Output 2 2 2" xfId="3732" xr:uid="{AF211C10-A923-4BA7-ABB7-BA0148F85F80}"/>
    <cellStyle name="Output 2 3" xfId="1701" xr:uid="{00000000-0005-0000-0000-000081000000}"/>
    <cellStyle name="Output 2 3 2" xfId="4668" xr:uid="{A4D53BC8-6A75-46E6-9C81-8D50480E2F43}"/>
    <cellStyle name="Output 2 4" xfId="2105" xr:uid="{00000000-0005-0000-0000-000082000000}"/>
    <cellStyle name="Output 2 4 2" xfId="5072" xr:uid="{86D6A3D5-493E-4D3A-9E36-ADBF461AC677}"/>
    <cellStyle name="Output 2 5" xfId="2509" xr:uid="{00000000-0005-0000-0000-000083000000}"/>
    <cellStyle name="Output 2 5 2" xfId="5476" xr:uid="{994EA0C7-8F93-42AA-B63F-6A40AF2C1F6A}"/>
    <cellStyle name="Output 2 6" xfId="2918" xr:uid="{00000000-0005-0000-0000-000084000000}"/>
    <cellStyle name="Output 2 6 2" xfId="5885" xr:uid="{05155949-2413-4A68-A236-D46A24793C47}"/>
    <cellStyle name="Output 2 7" xfId="3328" xr:uid="{181FBD69-0EC7-47C4-A8B7-6403C4E0A88D}"/>
    <cellStyle name="Output 3" xfId="2780" xr:uid="{00000000-0005-0000-0000-000085000000}"/>
    <cellStyle name="Output 3 2" xfId="5747" xr:uid="{4ECEE9F1-AD0B-4CF3-BCE2-B66263864565}"/>
    <cellStyle name="Output 4" xfId="3190" xr:uid="{A3352655-7121-44DA-86F8-952A6E51B8E8}"/>
    <cellStyle name="Procentowy" xfId="87" builtinId="5"/>
    <cellStyle name="Procentowy 2" xfId="88" xr:uid="{00000000-0005-0000-0000-000087000000}"/>
    <cellStyle name="Procentowy 2 2" xfId="89" xr:uid="{00000000-0005-0000-0000-000088000000}"/>
    <cellStyle name="Procentowy 2 2 2" xfId="90" xr:uid="{00000000-0005-0000-0000-000089000000}"/>
    <cellStyle name="Procentowy 2 2 2 2" xfId="326" xr:uid="{00000000-0005-0000-0000-00008A000000}"/>
    <cellStyle name="Procentowy 2 3" xfId="91" xr:uid="{00000000-0005-0000-0000-00008B000000}"/>
    <cellStyle name="Procentowy 2 3 2" xfId="327" xr:uid="{00000000-0005-0000-0000-00008C000000}"/>
    <cellStyle name="Procentowy 3" xfId="92" xr:uid="{00000000-0005-0000-0000-00008D000000}"/>
    <cellStyle name="Procentowy 3 2" xfId="93" xr:uid="{00000000-0005-0000-0000-00008E000000}"/>
    <cellStyle name="Procentowy 3 2 2" xfId="328" xr:uid="{00000000-0005-0000-0000-00008F000000}"/>
    <cellStyle name="Procentowy 4" xfId="94" xr:uid="{00000000-0005-0000-0000-000090000000}"/>
    <cellStyle name="Procentowy 4 2" xfId="329" xr:uid="{00000000-0005-0000-0000-000091000000}"/>
    <cellStyle name="Result" xfId="95" xr:uid="{00000000-0005-0000-0000-000092000000}"/>
    <cellStyle name="Result 2" xfId="96" xr:uid="{00000000-0005-0000-0000-000093000000}"/>
    <cellStyle name="Result2" xfId="97" xr:uid="{00000000-0005-0000-0000-000094000000}"/>
    <cellStyle name="Result2 2" xfId="98" xr:uid="{00000000-0005-0000-0000-000095000000}"/>
    <cellStyle name="Suma 2" xfId="99" xr:uid="{00000000-0005-0000-0000-000096000000}"/>
    <cellStyle name="Suma 2 2" xfId="330" xr:uid="{00000000-0005-0000-0000-000097000000}"/>
    <cellStyle name="Suma 2 2 2" xfId="766" xr:uid="{00000000-0005-0000-0000-000098000000}"/>
    <cellStyle name="Suma 2 2 2 2" xfId="3733" xr:uid="{48135199-0BC6-47D5-BD46-D14930424373}"/>
    <cellStyle name="Suma 2 2 3" xfId="1702" xr:uid="{00000000-0005-0000-0000-000099000000}"/>
    <cellStyle name="Suma 2 2 3 2" xfId="4669" xr:uid="{11842C61-BB07-467A-A9B4-EAE83ECCEEB1}"/>
    <cellStyle name="Suma 2 2 4" xfId="2106" xr:uid="{00000000-0005-0000-0000-00009A000000}"/>
    <cellStyle name="Suma 2 2 4 2" xfId="5073" xr:uid="{115F6565-9613-413E-A658-846F21690419}"/>
    <cellStyle name="Suma 2 2 5" xfId="2510" xr:uid="{00000000-0005-0000-0000-00009B000000}"/>
    <cellStyle name="Suma 2 2 5 2" xfId="5477" xr:uid="{1FB5847B-2D3A-4887-82F1-DD2E3A5E16D2}"/>
    <cellStyle name="Suma 2 2 6" xfId="2919" xr:uid="{00000000-0005-0000-0000-00009C000000}"/>
    <cellStyle name="Suma 2 2 6 2" xfId="5886" xr:uid="{A0D1D468-48F5-4194-9C67-F599799B50D2}"/>
    <cellStyle name="Suma 2 2 7" xfId="3329" xr:uid="{E7009851-E3B5-477A-9DBD-0A0EBD1781E7}"/>
    <cellStyle name="Suma 2 3" xfId="2781" xr:uid="{00000000-0005-0000-0000-00009D000000}"/>
    <cellStyle name="Suma 2 3 2" xfId="5748" xr:uid="{3DF45610-FBEC-4587-93B2-FEDC2A30C984}"/>
    <cellStyle name="Suma 2 4" xfId="3191" xr:uid="{7A3A4B89-6634-404F-82C3-3C58D7AEB9D9}"/>
    <cellStyle name="Title" xfId="100" xr:uid="{00000000-0005-0000-0000-00009E000000}"/>
    <cellStyle name="Walutowy" xfId="101" builtinId="4"/>
    <cellStyle name="Walutowy 10" xfId="102" xr:uid="{00000000-0005-0000-0000-0000A0000000}"/>
    <cellStyle name="Walutowy 10 10" xfId="2374" xr:uid="{00000000-0005-0000-0000-0000A1000000}"/>
    <cellStyle name="Walutowy 10 10 2" xfId="5341" xr:uid="{35B7AC62-D499-4A4F-815D-122AE57F855F}"/>
    <cellStyle name="Walutowy 10 11" xfId="2783" xr:uid="{00000000-0005-0000-0000-0000A2000000}"/>
    <cellStyle name="Walutowy 10 11 2" xfId="5750" xr:uid="{7BF0528D-8A37-430D-BB24-C83630D8ABEF}"/>
    <cellStyle name="Walutowy 10 12" xfId="3193" xr:uid="{74B63385-9F94-457E-959D-01D924522DD6}"/>
    <cellStyle name="Walutowy 10 2" xfId="302" xr:uid="{00000000-0005-0000-0000-0000A3000000}"/>
    <cellStyle name="Walutowy 10 3" xfId="332" xr:uid="{00000000-0005-0000-0000-0000A4000000}"/>
    <cellStyle name="Walutowy 10 3 2" xfId="768" xr:uid="{00000000-0005-0000-0000-0000A5000000}"/>
    <cellStyle name="Walutowy 10 3 2 2" xfId="3735" xr:uid="{2833C960-2D06-4896-AFDC-C70A87A5F0A7}"/>
    <cellStyle name="Walutowy 10 3 3" xfId="1300" xr:uid="{00000000-0005-0000-0000-0000A6000000}"/>
    <cellStyle name="Walutowy 10 3 3 2" xfId="4267" xr:uid="{8916253C-21CC-46CB-9B60-00F6BE5BCAEC}"/>
    <cellStyle name="Walutowy 10 3 4" xfId="1704" xr:uid="{00000000-0005-0000-0000-0000A7000000}"/>
    <cellStyle name="Walutowy 10 3 4 2" xfId="4671" xr:uid="{B7D77371-65D7-4262-81FF-FEFBE84816C2}"/>
    <cellStyle name="Walutowy 10 3 5" xfId="2108" xr:uid="{00000000-0005-0000-0000-0000A8000000}"/>
    <cellStyle name="Walutowy 10 3 5 2" xfId="5075" xr:uid="{01625B54-7574-4626-9D0F-D7CA9D7C0660}"/>
    <cellStyle name="Walutowy 10 3 6" xfId="2512" xr:uid="{00000000-0005-0000-0000-0000A9000000}"/>
    <cellStyle name="Walutowy 10 3 6 2" xfId="5479" xr:uid="{77D5E1A7-E8E0-4EBF-A720-B2082924B632}"/>
    <cellStyle name="Walutowy 10 3 7" xfId="2921" xr:uid="{00000000-0005-0000-0000-0000AA000000}"/>
    <cellStyle name="Walutowy 10 3 7 2" xfId="5888" xr:uid="{7FF9E6A7-F3A0-487E-8282-8054756E92CE}"/>
    <cellStyle name="Walutowy 10 3 8" xfId="3331" xr:uid="{90907ED8-D3C0-4BA9-8E2A-862B1291A2DD}"/>
    <cellStyle name="Walutowy 10 4" xfId="497" xr:uid="{00000000-0005-0000-0000-0000AB000000}"/>
    <cellStyle name="Walutowy 10 4 2" xfId="901" xr:uid="{00000000-0005-0000-0000-0000AC000000}"/>
    <cellStyle name="Walutowy 10 4 2 2" xfId="3868" xr:uid="{C5555261-A35B-44BF-93D3-D5AB2C01EA4A}"/>
    <cellStyle name="Walutowy 10 4 3" xfId="1433" xr:uid="{00000000-0005-0000-0000-0000AD000000}"/>
    <cellStyle name="Walutowy 10 4 3 2" xfId="4400" xr:uid="{CC975141-0C9A-4A28-B2CD-5AA05481C4CA}"/>
    <cellStyle name="Walutowy 10 4 4" xfId="1837" xr:uid="{00000000-0005-0000-0000-0000AE000000}"/>
    <cellStyle name="Walutowy 10 4 4 2" xfId="4804" xr:uid="{FD065D54-50B0-49D7-900E-06E4A2456E3C}"/>
    <cellStyle name="Walutowy 10 4 5" xfId="2241" xr:uid="{00000000-0005-0000-0000-0000AF000000}"/>
    <cellStyle name="Walutowy 10 4 5 2" xfId="5208" xr:uid="{73A756D2-B67D-4B8B-9867-DDBAAE880C31}"/>
    <cellStyle name="Walutowy 10 4 6" xfId="2645" xr:uid="{00000000-0005-0000-0000-0000B0000000}"/>
    <cellStyle name="Walutowy 10 4 6 2" xfId="5612" xr:uid="{697359B8-D46A-4E69-82FA-7B9F0A259B35}"/>
    <cellStyle name="Walutowy 10 4 7" xfId="3054" xr:uid="{00000000-0005-0000-0000-0000B1000000}"/>
    <cellStyle name="Walutowy 10 4 7 2" xfId="6021" xr:uid="{C42C9490-CE37-4931-A29B-2EBFF17020C8}"/>
    <cellStyle name="Walutowy 10 4 8" xfId="3464" xr:uid="{70EC7720-CFD5-4FCD-A473-17393F1AA54A}"/>
    <cellStyle name="Walutowy 10 5" xfId="630" xr:uid="{00000000-0005-0000-0000-0000B2000000}"/>
    <cellStyle name="Walutowy 10 5 2" xfId="3597" xr:uid="{89364A67-FA6A-4041-8D38-6754E443609C}"/>
    <cellStyle name="Walutowy 10 6" xfId="1034" xr:uid="{00000000-0005-0000-0000-0000B3000000}"/>
    <cellStyle name="Walutowy 10 6 2" xfId="4001" xr:uid="{A5FE3F4D-E8AD-4F1A-B8C9-597F739AD9E5}"/>
    <cellStyle name="Walutowy 10 7" xfId="1167" xr:uid="{00000000-0005-0000-0000-0000B4000000}"/>
    <cellStyle name="Walutowy 10 7 2" xfId="4134" xr:uid="{48BB64A9-F49E-4BED-A4D6-17726C953DC7}"/>
    <cellStyle name="Walutowy 10 8" xfId="1566" xr:uid="{00000000-0005-0000-0000-0000B5000000}"/>
    <cellStyle name="Walutowy 10 8 2" xfId="4533" xr:uid="{6594C15E-5C63-4CF7-81CA-AC3E9D3CF2F8}"/>
    <cellStyle name="Walutowy 10 9" xfId="1970" xr:uid="{00000000-0005-0000-0000-0000B6000000}"/>
    <cellStyle name="Walutowy 10 9 2" xfId="4937" xr:uid="{B00C2DB2-95C8-4DE2-9190-F9670350C7CE}"/>
    <cellStyle name="Walutowy 11" xfId="103" xr:uid="{00000000-0005-0000-0000-0000B7000000}"/>
    <cellStyle name="Walutowy 11 10" xfId="2784" xr:uid="{00000000-0005-0000-0000-0000B8000000}"/>
    <cellStyle name="Walutowy 11 10 2" xfId="5751" xr:uid="{EB4B2275-197C-48FA-A462-2060EEBC1169}"/>
    <cellStyle name="Walutowy 11 11" xfId="3194" xr:uid="{757FB193-1BF7-4CA0-B689-9E6C040ABE5D}"/>
    <cellStyle name="Walutowy 11 2" xfId="333" xr:uid="{00000000-0005-0000-0000-0000B9000000}"/>
    <cellStyle name="Walutowy 11 2 2" xfId="769" xr:uid="{00000000-0005-0000-0000-0000BA000000}"/>
    <cellStyle name="Walutowy 11 2 2 2" xfId="3736" xr:uid="{81C0D6C2-B49A-448E-AF91-D01E556EC5CF}"/>
    <cellStyle name="Walutowy 11 2 3" xfId="1301" xr:uid="{00000000-0005-0000-0000-0000BB000000}"/>
    <cellStyle name="Walutowy 11 2 3 2" xfId="4268" xr:uid="{89E4D963-F06D-4034-91C0-7C8882B5C642}"/>
    <cellStyle name="Walutowy 11 2 4" xfId="1705" xr:uid="{00000000-0005-0000-0000-0000BC000000}"/>
    <cellStyle name="Walutowy 11 2 4 2" xfId="4672" xr:uid="{ABF48DF5-F0C8-4BA8-8C1E-92C6885FB030}"/>
    <cellStyle name="Walutowy 11 2 5" xfId="2109" xr:uid="{00000000-0005-0000-0000-0000BD000000}"/>
    <cellStyle name="Walutowy 11 2 5 2" xfId="5076" xr:uid="{1E19125B-9FF1-4906-B283-4C5BBA9619A9}"/>
    <cellStyle name="Walutowy 11 2 6" xfId="2513" xr:uid="{00000000-0005-0000-0000-0000BE000000}"/>
    <cellStyle name="Walutowy 11 2 6 2" xfId="5480" xr:uid="{6DF2B71F-687D-4031-94B0-34EDCECC0E1A}"/>
    <cellStyle name="Walutowy 11 2 7" xfId="2922" xr:uid="{00000000-0005-0000-0000-0000BF000000}"/>
    <cellStyle name="Walutowy 11 2 7 2" xfId="5889" xr:uid="{65196E8E-3D60-4EAC-B0D2-EB8E56B3D163}"/>
    <cellStyle name="Walutowy 11 2 8" xfId="3332" xr:uid="{CC6C3697-0777-4BC0-BE1C-ED12E2BE0645}"/>
    <cellStyle name="Walutowy 11 3" xfId="498" xr:uid="{00000000-0005-0000-0000-0000C0000000}"/>
    <cellStyle name="Walutowy 11 3 2" xfId="902" xr:uid="{00000000-0005-0000-0000-0000C1000000}"/>
    <cellStyle name="Walutowy 11 3 2 2" xfId="3869" xr:uid="{EAC5B59B-A0BD-4009-BDCE-7BA9B2095CC4}"/>
    <cellStyle name="Walutowy 11 3 3" xfId="1434" xr:uid="{00000000-0005-0000-0000-0000C2000000}"/>
    <cellStyle name="Walutowy 11 3 3 2" xfId="4401" xr:uid="{AD1BFC82-2DD9-4B25-AC2F-E98E03119E15}"/>
    <cellStyle name="Walutowy 11 3 4" xfId="1838" xr:uid="{00000000-0005-0000-0000-0000C3000000}"/>
    <cellStyle name="Walutowy 11 3 4 2" xfId="4805" xr:uid="{DB60A822-8CC6-4404-BCD0-2AF8C907DE08}"/>
    <cellStyle name="Walutowy 11 3 5" xfId="2242" xr:uid="{00000000-0005-0000-0000-0000C4000000}"/>
    <cellStyle name="Walutowy 11 3 5 2" xfId="5209" xr:uid="{1A485E65-CF69-47C4-8138-15DB4489586A}"/>
    <cellStyle name="Walutowy 11 3 6" xfId="2646" xr:uid="{00000000-0005-0000-0000-0000C5000000}"/>
    <cellStyle name="Walutowy 11 3 6 2" xfId="5613" xr:uid="{5C68AAF3-247A-4C10-A4FC-7E0902692A25}"/>
    <cellStyle name="Walutowy 11 3 7" xfId="3055" xr:uid="{00000000-0005-0000-0000-0000C6000000}"/>
    <cellStyle name="Walutowy 11 3 7 2" xfId="6022" xr:uid="{4826E530-0937-4602-8EE6-0479CD213FD1}"/>
    <cellStyle name="Walutowy 11 3 8" xfId="3465" xr:uid="{8354F806-8979-423E-B0F9-FD80A2103FB9}"/>
    <cellStyle name="Walutowy 11 4" xfId="631" xr:uid="{00000000-0005-0000-0000-0000C7000000}"/>
    <cellStyle name="Walutowy 11 4 2" xfId="3598" xr:uid="{2AC344FC-821B-45CB-85AC-264B5FA45521}"/>
    <cellStyle name="Walutowy 11 5" xfId="1035" xr:uid="{00000000-0005-0000-0000-0000C8000000}"/>
    <cellStyle name="Walutowy 11 5 2" xfId="4002" xr:uid="{6AC0DF50-464D-43CB-8495-E50117AB98D2}"/>
    <cellStyle name="Walutowy 11 6" xfId="1168" xr:uid="{00000000-0005-0000-0000-0000C9000000}"/>
    <cellStyle name="Walutowy 11 6 2" xfId="4135" xr:uid="{AA932E5A-03BF-4BBB-A7A6-4BD921DF221D}"/>
    <cellStyle name="Walutowy 11 7" xfId="1567" xr:uid="{00000000-0005-0000-0000-0000CA000000}"/>
    <cellStyle name="Walutowy 11 7 2" xfId="4534" xr:uid="{C12E4AD1-52AA-4CE9-8941-78F617EBD7F9}"/>
    <cellStyle name="Walutowy 11 8" xfId="1971" xr:uid="{00000000-0005-0000-0000-0000CB000000}"/>
    <cellStyle name="Walutowy 11 8 2" xfId="4938" xr:uid="{F8861336-FC27-465C-8432-92E0019F4CDC}"/>
    <cellStyle name="Walutowy 11 9" xfId="2375" xr:uid="{00000000-0005-0000-0000-0000CC000000}"/>
    <cellStyle name="Walutowy 11 9 2" xfId="5342" xr:uid="{C458E31E-D782-4C54-94CB-48E421B2DF60}"/>
    <cellStyle name="Walutowy 12" xfId="331" xr:uid="{00000000-0005-0000-0000-0000CD000000}"/>
    <cellStyle name="Walutowy 12 2" xfId="767" xr:uid="{00000000-0005-0000-0000-0000CE000000}"/>
    <cellStyle name="Walutowy 12 2 2" xfId="3734" xr:uid="{C8F98E33-EE6A-4B6E-848A-8DE07F7C4914}"/>
    <cellStyle name="Walutowy 12 3" xfId="1299" xr:uid="{00000000-0005-0000-0000-0000CF000000}"/>
    <cellStyle name="Walutowy 12 3 2" xfId="4266" xr:uid="{EC5FB2E6-EE2C-4611-A85D-13453AC1C368}"/>
    <cellStyle name="Walutowy 12 4" xfId="1703" xr:uid="{00000000-0005-0000-0000-0000D0000000}"/>
    <cellStyle name="Walutowy 12 4 2" xfId="4670" xr:uid="{6D3B113C-8452-4D90-BCAA-A688C53FCD8A}"/>
    <cellStyle name="Walutowy 12 5" xfId="2107" xr:uid="{00000000-0005-0000-0000-0000D1000000}"/>
    <cellStyle name="Walutowy 12 5 2" xfId="5074" xr:uid="{A9AA517F-54E7-45F3-B107-ECDF34F94E16}"/>
    <cellStyle name="Walutowy 12 6" xfId="2511" xr:uid="{00000000-0005-0000-0000-0000D2000000}"/>
    <cellStyle name="Walutowy 12 6 2" xfId="5478" xr:uid="{1065A2ED-A050-46DE-A2A5-B726347255DB}"/>
    <cellStyle name="Walutowy 12 7" xfId="2920" xr:uid="{00000000-0005-0000-0000-0000D3000000}"/>
    <cellStyle name="Walutowy 12 7 2" xfId="5887" xr:uid="{43609FD8-E4A7-4D77-988D-B939F55242DA}"/>
    <cellStyle name="Walutowy 12 8" xfId="3330" xr:uid="{C10CEBEB-F666-4651-9D01-0940823A9600}"/>
    <cellStyle name="Walutowy 13" xfId="496" xr:uid="{00000000-0005-0000-0000-0000D4000000}"/>
    <cellStyle name="Walutowy 13 2" xfId="900" xr:uid="{00000000-0005-0000-0000-0000D5000000}"/>
    <cellStyle name="Walutowy 13 2 2" xfId="3867" xr:uid="{252DD136-FD27-423D-9268-88D1CB85B6AA}"/>
    <cellStyle name="Walutowy 13 3" xfId="1432" xr:uid="{00000000-0005-0000-0000-0000D6000000}"/>
    <cellStyle name="Walutowy 13 3 2" xfId="4399" xr:uid="{EB9485A1-803F-4FC8-99D9-FD7376BD335F}"/>
    <cellStyle name="Walutowy 13 4" xfId="1836" xr:uid="{00000000-0005-0000-0000-0000D7000000}"/>
    <cellStyle name="Walutowy 13 4 2" xfId="4803" xr:uid="{B955846E-467C-4AA9-B880-D24B33E12B67}"/>
    <cellStyle name="Walutowy 13 5" xfId="2240" xr:uid="{00000000-0005-0000-0000-0000D8000000}"/>
    <cellStyle name="Walutowy 13 5 2" xfId="5207" xr:uid="{52D22D4A-7682-4172-87C1-8896BB6FC8FC}"/>
    <cellStyle name="Walutowy 13 6" xfId="2644" xr:uid="{00000000-0005-0000-0000-0000D9000000}"/>
    <cellStyle name="Walutowy 13 6 2" xfId="5611" xr:uid="{6144B8B9-064D-4902-A903-D6C5E58E022D}"/>
    <cellStyle name="Walutowy 13 7" xfId="3053" xr:uid="{00000000-0005-0000-0000-0000DA000000}"/>
    <cellStyle name="Walutowy 13 7 2" xfId="6020" xr:uid="{CA83570B-779D-4F49-9CE3-B76575FFA59D}"/>
    <cellStyle name="Walutowy 13 8" xfId="3463" xr:uid="{5FF6482B-2231-4FDA-96D2-E4BB3CF2AC33}"/>
    <cellStyle name="Walutowy 14" xfId="629" xr:uid="{00000000-0005-0000-0000-0000DB000000}"/>
    <cellStyle name="Walutowy 14 2" xfId="3596" xr:uid="{7335890F-2387-490E-BC3B-2A0717CCCDE0}"/>
    <cellStyle name="Walutowy 15" xfId="1033" xr:uid="{00000000-0005-0000-0000-0000DC000000}"/>
    <cellStyle name="Walutowy 15 2" xfId="4000" xr:uid="{1F6C413E-DD67-4070-A6AD-545A43616F4A}"/>
    <cellStyle name="Walutowy 16" xfId="1166" xr:uid="{00000000-0005-0000-0000-0000DD000000}"/>
    <cellStyle name="Walutowy 16 2" xfId="4133" xr:uid="{6EA30F9D-301C-4FB1-BDE9-543F48C3BFE1}"/>
    <cellStyle name="Walutowy 17" xfId="1565" xr:uid="{00000000-0005-0000-0000-0000DE000000}"/>
    <cellStyle name="Walutowy 17 2" xfId="4532" xr:uid="{73CFA466-BEA0-476F-A172-049ADF863F1A}"/>
    <cellStyle name="Walutowy 18" xfId="1969" xr:uid="{00000000-0005-0000-0000-0000DF000000}"/>
    <cellStyle name="Walutowy 18 2" xfId="4936" xr:uid="{E3FDCD44-5B7E-461A-B754-6EBF6EC1F801}"/>
    <cellStyle name="Walutowy 19" xfId="2373" xr:uid="{00000000-0005-0000-0000-0000E0000000}"/>
    <cellStyle name="Walutowy 19 2" xfId="5340" xr:uid="{3AB6D1DD-3D55-493F-AEB4-5593E30929E2}"/>
    <cellStyle name="Walutowy 2" xfId="104" xr:uid="{00000000-0005-0000-0000-0000E1000000}"/>
    <cellStyle name="Walutowy 2 10" xfId="499" xr:uid="{00000000-0005-0000-0000-0000E2000000}"/>
    <cellStyle name="Walutowy 2 10 2" xfId="903" xr:uid="{00000000-0005-0000-0000-0000E3000000}"/>
    <cellStyle name="Walutowy 2 10 2 2" xfId="3870" xr:uid="{8BB8887B-9752-49D0-A2DB-3D9C944EB465}"/>
    <cellStyle name="Walutowy 2 10 3" xfId="1435" xr:uid="{00000000-0005-0000-0000-0000E4000000}"/>
    <cellStyle name="Walutowy 2 10 3 2" xfId="4402" xr:uid="{2CCD431F-4D5D-4454-96E5-259F47519A17}"/>
    <cellStyle name="Walutowy 2 10 4" xfId="1839" xr:uid="{00000000-0005-0000-0000-0000E5000000}"/>
    <cellStyle name="Walutowy 2 10 4 2" xfId="4806" xr:uid="{C73D0EC9-22B0-43C3-96DB-BE8741BE0547}"/>
    <cellStyle name="Walutowy 2 10 5" xfId="2243" xr:uid="{00000000-0005-0000-0000-0000E6000000}"/>
    <cellStyle name="Walutowy 2 10 5 2" xfId="5210" xr:uid="{C9A105A4-3F42-4559-B2A5-4FE74C62D651}"/>
    <cellStyle name="Walutowy 2 10 6" xfId="2647" xr:uid="{00000000-0005-0000-0000-0000E7000000}"/>
    <cellStyle name="Walutowy 2 10 6 2" xfId="5614" xr:uid="{B2FD990E-EF52-4AF2-9A6C-43E399F8391B}"/>
    <cellStyle name="Walutowy 2 10 7" xfId="3056" xr:uid="{00000000-0005-0000-0000-0000E8000000}"/>
    <cellStyle name="Walutowy 2 10 7 2" xfId="6023" xr:uid="{964B6360-DB8E-4A77-8385-C2594D70A87D}"/>
    <cellStyle name="Walutowy 2 10 8" xfId="3466" xr:uid="{9A76A240-1FB7-46A7-B185-85C1CB79917B}"/>
    <cellStyle name="Walutowy 2 11" xfId="632" xr:uid="{00000000-0005-0000-0000-0000E9000000}"/>
    <cellStyle name="Walutowy 2 11 2" xfId="3599" xr:uid="{A072B5CA-705A-414F-9B75-B5B3BC78BC11}"/>
    <cellStyle name="Walutowy 2 12" xfId="1036" xr:uid="{00000000-0005-0000-0000-0000EA000000}"/>
    <cellStyle name="Walutowy 2 12 2" xfId="4003" xr:uid="{2DBA5A50-5FBA-4009-A981-20DC09BBDD5D}"/>
    <cellStyle name="Walutowy 2 13" xfId="1169" xr:uid="{00000000-0005-0000-0000-0000EB000000}"/>
    <cellStyle name="Walutowy 2 13 2" xfId="4136" xr:uid="{96E85A37-B1C7-45C0-BF1E-D86FE4FB74A3}"/>
    <cellStyle name="Walutowy 2 14" xfId="1568" xr:uid="{00000000-0005-0000-0000-0000EC000000}"/>
    <cellStyle name="Walutowy 2 14 2" xfId="4535" xr:uid="{2EDAB21C-5012-4CE8-9451-C521F21AE220}"/>
    <cellStyle name="Walutowy 2 15" xfId="1972" xr:uid="{00000000-0005-0000-0000-0000ED000000}"/>
    <cellStyle name="Walutowy 2 15 2" xfId="4939" xr:uid="{5B2412F3-8FC4-4C56-A388-807C8BB02A22}"/>
    <cellStyle name="Walutowy 2 16" xfId="2376" xr:uid="{00000000-0005-0000-0000-0000EE000000}"/>
    <cellStyle name="Walutowy 2 16 2" xfId="5343" xr:uid="{F8E13B2D-5A94-438F-9BEC-BAA35D8172E1}"/>
    <cellStyle name="Walutowy 2 17" xfId="2785" xr:uid="{00000000-0005-0000-0000-0000EF000000}"/>
    <cellStyle name="Walutowy 2 17 2" xfId="5752" xr:uid="{FE8DAAE7-8438-4704-A62C-B498D03C940E}"/>
    <cellStyle name="Walutowy 2 18" xfId="3195" xr:uid="{0F838087-C86E-4B55-A7C0-8BB155C63D37}"/>
    <cellStyle name="Walutowy 2 2" xfId="105" xr:uid="{00000000-0005-0000-0000-0000F0000000}"/>
    <cellStyle name="Walutowy 2 2 10" xfId="633" xr:uid="{00000000-0005-0000-0000-0000F1000000}"/>
    <cellStyle name="Walutowy 2 2 10 2" xfId="3600" xr:uid="{37EB7F5D-8CD4-426E-909D-5FFD41CF525B}"/>
    <cellStyle name="Walutowy 2 2 11" xfId="1037" xr:uid="{00000000-0005-0000-0000-0000F2000000}"/>
    <cellStyle name="Walutowy 2 2 11 2" xfId="4004" xr:uid="{79263D9E-43BF-4A6C-AFF5-DD3720059F13}"/>
    <cellStyle name="Walutowy 2 2 12" xfId="1170" xr:uid="{00000000-0005-0000-0000-0000F3000000}"/>
    <cellStyle name="Walutowy 2 2 12 2" xfId="4137" xr:uid="{656C13C5-4199-488E-B8D6-C300D200E3F2}"/>
    <cellStyle name="Walutowy 2 2 13" xfId="1569" xr:uid="{00000000-0005-0000-0000-0000F4000000}"/>
    <cellStyle name="Walutowy 2 2 13 2" xfId="4536" xr:uid="{79E37354-D779-4D6F-B4F3-42D67614220D}"/>
    <cellStyle name="Walutowy 2 2 14" xfId="1973" xr:uid="{00000000-0005-0000-0000-0000F5000000}"/>
    <cellStyle name="Walutowy 2 2 14 2" xfId="4940" xr:uid="{F311F2AF-ED9C-44B3-953B-CEDF63A09C04}"/>
    <cellStyle name="Walutowy 2 2 15" xfId="2377" xr:uid="{00000000-0005-0000-0000-0000F6000000}"/>
    <cellStyle name="Walutowy 2 2 15 2" xfId="5344" xr:uid="{1D2EF4F7-7425-46D2-9947-3E70D1127A1A}"/>
    <cellStyle name="Walutowy 2 2 16" xfId="2786" xr:uid="{00000000-0005-0000-0000-0000F7000000}"/>
    <cellStyle name="Walutowy 2 2 16 2" xfId="5753" xr:uid="{34CC54C6-0188-4AB1-90E8-141FC46DB33E}"/>
    <cellStyle name="Walutowy 2 2 17" xfId="3196" xr:uid="{6FC367C1-95BB-4932-9634-8ACAC1BF944E}"/>
    <cellStyle name="Walutowy 2 2 2" xfId="106" xr:uid="{00000000-0005-0000-0000-0000F8000000}"/>
    <cellStyle name="Walutowy 2 2 2 10" xfId="1038" xr:uid="{00000000-0005-0000-0000-0000F9000000}"/>
    <cellStyle name="Walutowy 2 2 2 10 2" xfId="4005" xr:uid="{EC581053-B076-48C2-9F11-0E0C2D2D1B3B}"/>
    <cellStyle name="Walutowy 2 2 2 11" xfId="1171" xr:uid="{00000000-0005-0000-0000-0000FA000000}"/>
    <cellStyle name="Walutowy 2 2 2 11 2" xfId="4138" xr:uid="{5167A549-94F1-45A3-BD68-D6749CAC7729}"/>
    <cellStyle name="Walutowy 2 2 2 12" xfId="1570" xr:uid="{00000000-0005-0000-0000-0000FB000000}"/>
    <cellStyle name="Walutowy 2 2 2 12 2" xfId="4537" xr:uid="{0020D70A-1B74-4BB2-91E9-6889A85B9DE3}"/>
    <cellStyle name="Walutowy 2 2 2 13" xfId="1974" xr:uid="{00000000-0005-0000-0000-0000FC000000}"/>
    <cellStyle name="Walutowy 2 2 2 13 2" xfId="4941" xr:uid="{EE338EA7-018A-4B3D-A126-66B91FBC9457}"/>
    <cellStyle name="Walutowy 2 2 2 14" xfId="2378" xr:uid="{00000000-0005-0000-0000-0000FD000000}"/>
    <cellStyle name="Walutowy 2 2 2 14 2" xfId="5345" xr:uid="{3330D35D-2D7D-43F1-951B-59B6C4C4B7DE}"/>
    <cellStyle name="Walutowy 2 2 2 15" xfId="2787" xr:uid="{00000000-0005-0000-0000-0000FE000000}"/>
    <cellStyle name="Walutowy 2 2 2 15 2" xfId="5754" xr:uid="{212FF0BB-4A63-4BF5-9EFB-2736C4EC6936}"/>
    <cellStyle name="Walutowy 2 2 2 16" xfId="3197" xr:uid="{D56D841F-A3B8-46FC-AA60-7A9B94130B44}"/>
    <cellStyle name="Walutowy 2 2 2 2" xfId="107" xr:uid="{00000000-0005-0000-0000-0000FF000000}"/>
    <cellStyle name="Walutowy 2 2 2 2 2" xfId="108" xr:uid="{00000000-0005-0000-0000-000000010000}"/>
    <cellStyle name="Walutowy 2 2 2 2 2 2" xfId="337" xr:uid="{00000000-0005-0000-0000-000001010000}"/>
    <cellStyle name="Walutowy 2 2 2 3" xfId="109" xr:uid="{00000000-0005-0000-0000-000002010000}"/>
    <cellStyle name="Walutowy 2 2 2 3 10" xfId="2788" xr:uid="{00000000-0005-0000-0000-000003010000}"/>
    <cellStyle name="Walutowy 2 2 2 3 10 2" xfId="5755" xr:uid="{F20A0F4D-51B2-4402-987B-19308FE95517}"/>
    <cellStyle name="Walutowy 2 2 2 3 11" xfId="3198" xr:uid="{ADEBE478-46C7-4F80-AAAA-D8409C38C2F1}"/>
    <cellStyle name="Walutowy 2 2 2 3 2" xfId="338" xr:uid="{00000000-0005-0000-0000-000004010000}"/>
    <cellStyle name="Walutowy 2 2 2 3 2 2" xfId="773" xr:uid="{00000000-0005-0000-0000-000005010000}"/>
    <cellStyle name="Walutowy 2 2 2 3 2 2 2" xfId="3740" xr:uid="{99143CC9-E4C2-4DE4-8724-4E9E938D2C97}"/>
    <cellStyle name="Walutowy 2 2 2 3 2 3" xfId="1305" xr:uid="{00000000-0005-0000-0000-000006010000}"/>
    <cellStyle name="Walutowy 2 2 2 3 2 3 2" xfId="4272" xr:uid="{F8DAEF8D-6F67-4E3D-817A-A825CECF171F}"/>
    <cellStyle name="Walutowy 2 2 2 3 2 4" xfId="1709" xr:uid="{00000000-0005-0000-0000-000007010000}"/>
    <cellStyle name="Walutowy 2 2 2 3 2 4 2" xfId="4676" xr:uid="{7B63B850-6602-4B76-8BA5-D5183633E116}"/>
    <cellStyle name="Walutowy 2 2 2 3 2 5" xfId="2113" xr:uid="{00000000-0005-0000-0000-000008010000}"/>
    <cellStyle name="Walutowy 2 2 2 3 2 5 2" xfId="5080" xr:uid="{8DD674A2-A1B2-43DD-9E19-C3870107D982}"/>
    <cellStyle name="Walutowy 2 2 2 3 2 6" xfId="2517" xr:uid="{00000000-0005-0000-0000-000009010000}"/>
    <cellStyle name="Walutowy 2 2 2 3 2 6 2" xfId="5484" xr:uid="{B3F3B78A-9AFC-4CB3-9BC6-512587E8F6B5}"/>
    <cellStyle name="Walutowy 2 2 2 3 2 7" xfId="2926" xr:uid="{00000000-0005-0000-0000-00000A010000}"/>
    <cellStyle name="Walutowy 2 2 2 3 2 7 2" xfId="5893" xr:uid="{F28D139A-C632-4359-83EC-619BF8A9BBB3}"/>
    <cellStyle name="Walutowy 2 2 2 3 2 8" xfId="3336" xr:uid="{8933D95E-524D-4268-B803-4612BE3576FB}"/>
    <cellStyle name="Walutowy 2 2 2 3 3" xfId="502" xr:uid="{00000000-0005-0000-0000-00000B010000}"/>
    <cellStyle name="Walutowy 2 2 2 3 3 2" xfId="906" xr:uid="{00000000-0005-0000-0000-00000C010000}"/>
    <cellStyle name="Walutowy 2 2 2 3 3 2 2" xfId="3873" xr:uid="{552D0D03-5CB8-4ACF-9E42-848BD2EDB951}"/>
    <cellStyle name="Walutowy 2 2 2 3 3 3" xfId="1438" xr:uid="{00000000-0005-0000-0000-00000D010000}"/>
    <cellStyle name="Walutowy 2 2 2 3 3 3 2" xfId="4405" xr:uid="{4852C258-63EC-425F-B232-80801C4BEF75}"/>
    <cellStyle name="Walutowy 2 2 2 3 3 4" xfId="1842" xr:uid="{00000000-0005-0000-0000-00000E010000}"/>
    <cellStyle name="Walutowy 2 2 2 3 3 4 2" xfId="4809" xr:uid="{E7ADA120-FE7A-49C9-AF09-744B50F3E4C1}"/>
    <cellStyle name="Walutowy 2 2 2 3 3 5" xfId="2246" xr:uid="{00000000-0005-0000-0000-00000F010000}"/>
    <cellStyle name="Walutowy 2 2 2 3 3 5 2" xfId="5213" xr:uid="{F6D38507-C4C9-4C69-9F0C-FBF4DD512EF8}"/>
    <cellStyle name="Walutowy 2 2 2 3 3 6" xfId="2650" xr:uid="{00000000-0005-0000-0000-000010010000}"/>
    <cellStyle name="Walutowy 2 2 2 3 3 6 2" xfId="5617" xr:uid="{3B0BC288-EA73-413D-95B5-071C9F7F51D1}"/>
    <cellStyle name="Walutowy 2 2 2 3 3 7" xfId="3059" xr:uid="{00000000-0005-0000-0000-000011010000}"/>
    <cellStyle name="Walutowy 2 2 2 3 3 7 2" xfId="6026" xr:uid="{5F4A30CC-6880-4440-9808-B4F0BC5775F8}"/>
    <cellStyle name="Walutowy 2 2 2 3 3 8" xfId="3469" xr:uid="{C85AE83F-AB1E-4CFD-A0A5-4F1B936BD247}"/>
    <cellStyle name="Walutowy 2 2 2 3 4" xfId="635" xr:uid="{00000000-0005-0000-0000-000012010000}"/>
    <cellStyle name="Walutowy 2 2 2 3 4 2" xfId="3602" xr:uid="{1C8C074D-BC46-4FA4-A754-C8B495E317B2}"/>
    <cellStyle name="Walutowy 2 2 2 3 5" xfId="1039" xr:uid="{00000000-0005-0000-0000-000013010000}"/>
    <cellStyle name="Walutowy 2 2 2 3 5 2" xfId="4006" xr:uid="{4CE3C7C6-4DFE-4BBE-A047-3716C53DE0A3}"/>
    <cellStyle name="Walutowy 2 2 2 3 6" xfId="1172" xr:uid="{00000000-0005-0000-0000-000014010000}"/>
    <cellStyle name="Walutowy 2 2 2 3 6 2" xfId="4139" xr:uid="{9F48642B-ECF2-46F4-902E-63DA8EE2ED0F}"/>
    <cellStyle name="Walutowy 2 2 2 3 7" xfId="1571" xr:uid="{00000000-0005-0000-0000-000015010000}"/>
    <cellStyle name="Walutowy 2 2 2 3 7 2" xfId="4538" xr:uid="{15700481-B3BC-4CAE-A463-E975B859F54E}"/>
    <cellStyle name="Walutowy 2 2 2 3 8" xfId="1975" xr:uid="{00000000-0005-0000-0000-000016010000}"/>
    <cellStyle name="Walutowy 2 2 2 3 8 2" xfId="4942" xr:uid="{563170BA-6459-4C6A-B62B-38731B7D4C5F}"/>
    <cellStyle name="Walutowy 2 2 2 3 9" xfId="2379" xr:uid="{00000000-0005-0000-0000-000017010000}"/>
    <cellStyle name="Walutowy 2 2 2 3 9 2" xfId="5346" xr:uid="{CEB582C3-FA29-4CE0-ABD4-820B68FC7E38}"/>
    <cellStyle name="Walutowy 2 2 2 4" xfId="110" xr:uid="{00000000-0005-0000-0000-000018010000}"/>
    <cellStyle name="Walutowy 2 2 2 4 10" xfId="2789" xr:uid="{00000000-0005-0000-0000-000019010000}"/>
    <cellStyle name="Walutowy 2 2 2 4 10 2" xfId="5756" xr:uid="{31730F6D-5236-4474-82AA-699C38C5447E}"/>
    <cellStyle name="Walutowy 2 2 2 4 11" xfId="3199" xr:uid="{DDD2DD8F-AB9C-4EA2-99D6-6A1089BA0BB6}"/>
    <cellStyle name="Walutowy 2 2 2 4 2" xfId="339" xr:uid="{00000000-0005-0000-0000-00001A010000}"/>
    <cellStyle name="Walutowy 2 2 2 4 2 2" xfId="774" xr:uid="{00000000-0005-0000-0000-00001B010000}"/>
    <cellStyle name="Walutowy 2 2 2 4 2 2 2" xfId="3741" xr:uid="{29201D15-7157-40B6-BDEF-6D37F434C0DF}"/>
    <cellStyle name="Walutowy 2 2 2 4 2 3" xfId="1306" xr:uid="{00000000-0005-0000-0000-00001C010000}"/>
    <cellStyle name="Walutowy 2 2 2 4 2 3 2" xfId="4273" xr:uid="{FFB46842-DDFA-477A-862F-FCA65A396FE7}"/>
    <cellStyle name="Walutowy 2 2 2 4 2 4" xfId="1710" xr:uid="{00000000-0005-0000-0000-00001D010000}"/>
    <cellStyle name="Walutowy 2 2 2 4 2 4 2" xfId="4677" xr:uid="{F74EE0B3-F9A4-4FB5-8287-31F266A01A9D}"/>
    <cellStyle name="Walutowy 2 2 2 4 2 5" xfId="2114" xr:uid="{00000000-0005-0000-0000-00001E010000}"/>
    <cellStyle name="Walutowy 2 2 2 4 2 5 2" xfId="5081" xr:uid="{63ABEB7F-2A8C-4CCA-912A-211D4C52D05D}"/>
    <cellStyle name="Walutowy 2 2 2 4 2 6" xfId="2518" xr:uid="{00000000-0005-0000-0000-00001F010000}"/>
    <cellStyle name="Walutowy 2 2 2 4 2 6 2" xfId="5485" xr:uid="{BBF605CA-084B-4E6D-B8B6-64C528C26C54}"/>
    <cellStyle name="Walutowy 2 2 2 4 2 7" xfId="2927" xr:uid="{00000000-0005-0000-0000-000020010000}"/>
    <cellStyle name="Walutowy 2 2 2 4 2 7 2" xfId="5894" xr:uid="{EC1BC99D-1390-4C5A-9292-11C3DE50409F}"/>
    <cellStyle name="Walutowy 2 2 2 4 2 8" xfId="3337" xr:uid="{5067D4F0-7D89-497F-B0D0-CC19B1D397A9}"/>
    <cellStyle name="Walutowy 2 2 2 4 3" xfId="503" xr:uid="{00000000-0005-0000-0000-000021010000}"/>
    <cellStyle name="Walutowy 2 2 2 4 3 2" xfId="907" xr:uid="{00000000-0005-0000-0000-000022010000}"/>
    <cellStyle name="Walutowy 2 2 2 4 3 2 2" xfId="3874" xr:uid="{712142CF-9CE5-4AF9-9579-725E2C0BAC18}"/>
    <cellStyle name="Walutowy 2 2 2 4 3 3" xfId="1439" xr:uid="{00000000-0005-0000-0000-000023010000}"/>
    <cellStyle name="Walutowy 2 2 2 4 3 3 2" xfId="4406" xr:uid="{853299CF-3F3E-421B-8CBD-10AFD197FD19}"/>
    <cellStyle name="Walutowy 2 2 2 4 3 4" xfId="1843" xr:uid="{00000000-0005-0000-0000-000024010000}"/>
    <cellStyle name="Walutowy 2 2 2 4 3 4 2" xfId="4810" xr:uid="{54192DC9-4924-4A15-8551-788F58B2686F}"/>
    <cellStyle name="Walutowy 2 2 2 4 3 5" xfId="2247" xr:uid="{00000000-0005-0000-0000-000025010000}"/>
    <cellStyle name="Walutowy 2 2 2 4 3 5 2" xfId="5214" xr:uid="{EFA27F5C-7736-48B1-878F-638662606B5D}"/>
    <cellStyle name="Walutowy 2 2 2 4 3 6" xfId="2651" xr:uid="{00000000-0005-0000-0000-000026010000}"/>
    <cellStyle name="Walutowy 2 2 2 4 3 6 2" xfId="5618" xr:uid="{1CCA2271-7948-4FBC-B85B-14AA78C57D92}"/>
    <cellStyle name="Walutowy 2 2 2 4 3 7" xfId="3060" xr:uid="{00000000-0005-0000-0000-000027010000}"/>
    <cellStyle name="Walutowy 2 2 2 4 3 7 2" xfId="6027" xr:uid="{71EBF1B0-4C8C-4D1F-AE99-2B2049002825}"/>
    <cellStyle name="Walutowy 2 2 2 4 3 8" xfId="3470" xr:uid="{F6ABA955-E12A-4132-BE05-9719A8920293}"/>
    <cellStyle name="Walutowy 2 2 2 4 4" xfId="636" xr:uid="{00000000-0005-0000-0000-000028010000}"/>
    <cellStyle name="Walutowy 2 2 2 4 4 2" xfId="3603" xr:uid="{2838F7AC-CA12-4A31-83DB-F7017F0F3081}"/>
    <cellStyle name="Walutowy 2 2 2 4 5" xfId="1040" xr:uid="{00000000-0005-0000-0000-000029010000}"/>
    <cellStyle name="Walutowy 2 2 2 4 5 2" xfId="4007" xr:uid="{EE949E3E-7654-4A17-9C19-17E193258672}"/>
    <cellStyle name="Walutowy 2 2 2 4 6" xfId="1173" xr:uid="{00000000-0005-0000-0000-00002A010000}"/>
    <cellStyle name="Walutowy 2 2 2 4 6 2" xfId="4140" xr:uid="{7722280E-C550-41FC-A3CF-CC8E8EADDB3A}"/>
    <cellStyle name="Walutowy 2 2 2 4 7" xfId="1572" xr:uid="{00000000-0005-0000-0000-00002B010000}"/>
    <cellStyle name="Walutowy 2 2 2 4 7 2" xfId="4539" xr:uid="{4C476D0F-5B66-4761-820F-D96878D3575B}"/>
    <cellStyle name="Walutowy 2 2 2 4 8" xfId="1976" xr:uid="{00000000-0005-0000-0000-00002C010000}"/>
    <cellStyle name="Walutowy 2 2 2 4 8 2" xfId="4943" xr:uid="{81C9E19E-FBAB-4531-BE09-FAA86E4C9F9C}"/>
    <cellStyle name="Walutowy 2 2 2 4 9" xfId="2380" xr:uid="{00000000-0005-0000-0000-00002D010000}"/>
    <cellStyle name="Walutowy 2 2 2 4 9 2" xfId="5347" xr:uid="{3E0A568A-06E2-459F-B9DD-AE3F598F1545}"/>
    <cellStyle name="Walutowy 2 2 2 5" xfId="111" xr:uid="{00000000-0005-0000-0000-00002E010000}"/>
    <cellStyle name="Walutowy 2 2 2 5 10" xfId="2790" xr:uid="{00000000-0005-0000-0000-00002F010000}"/>
    <cellStyle name="Walutowy 2 2 2 5 10 2" xfId="5757" xr:uid="{BC56EE5C-0435-44BC-9BEE-DCBD4AC4E62A}"/>
    <cellStyle name="Walutowy 2 2 2 5 11" xfId="3200" xr:uid="{BA419A6B-2489-4017-940D-1CBFA594C182}"/>
    <cellStyle name="Walutowy 2 2 2 5 2" xfId="340" xr:uid="{00000000-0005-0000-0000-000030010000}"/>
    <cellStyle name="Walutowy 2 2 2 5 2 2" xfId="775" xr:uid="{00000000-0005-0000-0000-000031010000}"/>
    <cellStyle name="Walutowy 2 2 2 5 2 2 2" xfId="3742" xr:uid="{E41FD272-A42B-42B4-8EAF-163C1A7C0012}"/>
    <cellStyle name="Walutowy 2 2 2 5 2 3" xfId="1307" xr:uid="{00000000-0005-0000-0000-000032010000}"/>
    <cellStyle name="Walutowy 2 2 2 5 2 3 2" xfId="4274" xr:uid="{FACAB880-6643-4962-9AE1-4D7239BC8447}"/>
    <cellStyle name="Walutowy 2 2 2 5 2 4" xfId="1711" xr:uid="{00000000-0005-0000-0000-000033010000}"/>
    <cellStyle name="Walutowy 2 2 2 5 2 4 2" xfId="4678" xr:uid="{52E4BBD9-59E6-44DD-AD3F-F3898177E559}"/>
    <cellStyle name="Walutowy 2 2 2 5 2 5" xfId="2115" xr:uid="{00000000-0005-0000-0000-000034010000}"/>
    <cellStyle name="Walutowy 2 2 2 5 2 5 2" xfId="5082" xr:uid="{AAAD0FF7-560B-426B-B3B9-73EAE027B141}"/>
    <cellStyle name="Walutowy 2 2 2 5 2 6" xfId="2519" xr:uid="{00000000-0005-0000-0000-000035010000}"/>
    <cellStyle name="Walutowy 2 2 2 5 2 6 2" xfId="5486" xr:uid="{D660C146-62E4-4C36-AC59-13ABA36C0F36}"/>
    <cellStyle name="Walutowy 2 2 2 5 2 7" xfId="2928" xr:uid="{00000000-0005-0000-0000-000036010000}"/>
    <cellStyle name="Walutowy 2 2 2 5 2 7 2" xfId="5895" xr:uid="{ED45412C-9DF5-4F5E-88D2-BEED79E6D6CD}"/>
    <cellStyle name="Walutowy 2 2 2 5 2 8" xfId="3338" xr:uid="{45F8D53B-F3A4-467A-A30C-6B33DBE53873}"/>
    <cellStyle name="Walutowy 2 2 2 5 3" xfId="504" xr:uid="{00000000-0005-0000-0000-000037010000}"/>
    <cellStyle name="Walutowy 2 2 2 5 3 2" xfId="908" xr:uid="{00000000-0005-0000-0000-000038010000}"/>
    <cellStyle name="Walutowy 2 2 2 5 3 2 2" xfId="3875" xr:uid="{6BE819E6-BF54-4D19-977B-C46455BC2482}"/>
    <cellStyle name="Walutowy 2 2 2 5 3 3" xfId="1440" xr:uid="{00000000-0005-0000-0000-000039010000}"/>
    <cellStyle name="Walutowy 2 2 2 5 3 3 2" xfId="4407" xr:uid="{D1E22B96-D90E-489D-B73D-3653855CEFB2}"/>
    <cellStyle name="Walutowy 2 2 2 5 3 4" xfId="1844" xr:uid="{00000000-0005-0000-0000-00003A010000}"/>
    <cellStyle name="Walutowy 2 2 2 5 3 4 2" xfId="4811" xr:uid="{361BED87-12B6-48F7-B2DB-597673C38054}"/>
    <cellStyle name="Walutowy 2 2 2 5 3 5" xfId="2248" xr:uid="{00000000-0005-0000-0000-00003B010000}"/>
    <cellStyle name="Walutowy 2 2 2 5 3 5 2" xfId="5215" xr:uid="{F553B942-FDC8-4FAE-9B14-C2209C15DE21}"/>
    <cellStyle name="Walutowy 2 2 2 5 3 6" xfId="2652" xr:uid="{00000000-0005-0000-0000-00003C010000}"/>
    <cellStyle name="Walutowy 2 2 2 5 3 6 2" xfId="5619" xr:uid="{BABB94FB-E841-4595-919B-38170C4156BB}"/>
    <cellStyle name="Walutowy 2 2 2 5 3 7" xfId="3061" xr:uid="{00000000-0005-0000-0000-00003D010000}"/>
    <cellStyle name="Walutowy 2 2 2 5 3 7 2" xfId="6028" xr:uid="{78A15595-5092-4104-92F3-AEA47AF769D0}"/>
    <cellStyle name="Walutowy 2 2 2 5 3 8" xfId="3471" xr:uid="{00AE9BFF-A361-474D-B72D-58FC49CA5CEC}"/>
    <cellStyle name="Walutowy 2 2 2 5 4" xfId="637" xr:uid="{00000000-0005-0000-0000-00003E010000}"/>
    <cellStyle name="Walutowy 2 2 2 5 4 2" xfId="3604" xr:uid="{2D560352-87C8-4179-945D-9A1D761DE20C}"/>
    <cellStyle name="Walutowy 2 2 2 5 5" xfId="1041" xr:uid="{00000000-0005-0000-0000-00003F010000}"/>
    <cellStyle name="Walutowy 2 2 2 5 5 2" xfId="4008" xr:uid="{74110EBF-E10B-48BE-A2F8-53281A4A7CEF}"/>
    <cellStyle name="Walutowy 2 2 2 5 6" xfId="1174" xr:uid="{00000000-0005-0000-0000-000040010000}"/>
    <cellStyle name="Walutowy 2 2 2 5 6 2" xfId="4141" xr:uid="{692173B2-34B6-435F-B126-84034DDBD935}"/>
    <cellStyle name="Walutowy 2 2 2 5 7" xfId="1573" xr:uid="{00000000-0005-0000-0000-000041010000}"/>
    <cellStyle name="Walutowy 2 2 2 5 7 2" xfId="4540" xr:uid="{82C9A1F0-F6B1-4842-B1FE-1D497E6B24CF}"/>
    <cellStyle name="Walutowy 2 2 2 5 8" xfId="1977" xr:uid="{00000000-0005-0000-0000-000042010000}"/>
    <cellStyle name="Walutowy 2 2 2 5 8 2" xfId="4944" xr:uid="{56133172-06D3-4979-9AED-85B29616AB61}"/>
    <cellStyle name="Walutowy 2 2 2 5 9" xfId="2381" xr:uid="{00000000-0005-0000-0000-000043010000}"/>
    <cellStyle name="Walutowy 2 2 2 5 9 2" xfId="5348" xr:uid="{E27EE46A-DE80-4151-BA2D-FDA24AEFA0EA}"/>
    <cellStyle name="Walutowy 2 2 2 6" xfId="112" xr:uid="{00000000-0005-0000-0000-000044010000}"/>
    <cellStyle name="Walutowy 2 2 2 7" xfId="336" xr:uid="{00000000-0005-0000-0000-000045010000}"/>
    <cellStyle name="Walutowy 2 2 2 7 2" xfId="772" xr:uid="{00000000-0005-0000-0000-000046010000}"/>
    <cellStyle name="Walutowy 2 2 2 7 2 2" xfId="3739" xr:uid="{74DDEA9E-A362-4292-B17C-1BF894282770}"/>
    <cellStyle name="Walutowy 2 2 2 7 3" xfId="1304" xr:uid="{00000000-0005-0000-0000-000047010000}"/>
    <cellStyle name="Walutowy 2 2 2 7 3 2" xfId="4271" xr:uid="{3E2CD87D-A595-4CFA-90FE-40DFE8D60333}"/>
    <cellStyle name="Walutowy 2 2 2 7 4" xfId="1708" xr:uid="{00000000-0005-0000-0000-000048010000}"/>
    <cellStyle name="Walutowy 2 2 2 7 4 2" xfId="4675" xr:uid="{8C077E91-C128-4583-81B3-96F02C2D02C3}"/>
    <cellStyle name="Walutowy 2 2 2 7 5" xfId="2112" xr:uid="{00000000-0005-0000-0000-000049010000}"/>
    <cellStyle name="Walutowy 2 2 2 7 5 2" xfId="5079" xr:uid="{AFF511BC-F3BA-4A42-9F46-D49D00BB5DE4}"/>
    <cellStyle name="Walutowy 2 2 2 7 6" xfId="2516" xr:uid="{00000000-0005-0000-0000-00004A010000}"/>
    <cellStyle name="Walutowy 2 2 2 7 6 2" xfId="5483" xr:uid="{2F0441FA-8DA8-4F00-B09A-E58457A3A10A}"/>
    <cellStyle name="Walutowy 2 2 2 7 7" xfId="2925" xr:uid="{00000000-0005-0000-0000-00004B010000}"/>
    <cellStyle name="Walutowy 2 2 2 7 7 2" xfId="5892" xr:uid="{0B1F5E58-8B05-4A4A-A071-F07F749C69D0}"/>
    <cellStyle name="Walutowy 2 2 2 7 8" xfId="3335" xr:uid="{E5BA9901-4055-4BA6-B18F-1C226747F745}"/>
    <cellStyle name="Walutowy 2 2 2 8" xfId="501" xr:uid="{00000000-0005-0000-0000-00004C010000}"/>
    <cellStyle name="Walutowy 2 2 2 8 2" xfId="905" xr:uid="{00000000-0005-0000-0000-00004D010000}"/>
    <cellStyle name="Walutowy 2 2 2 8 2 2" xfId="3872" xr:uid="{F383A1A5-CFC3-45BA-A854-1D074C958FE8}"/>
    <cellStyle name="Walutowy 2 2 2 8 3" xfId="1437" xr:uid="{00000000-0005-0000-0000-00004E010000}"/>
    <cellStyle name="Walutowy 2 2 2 8 3 2" xfId="4404" xr:uid="{E6705C6A-15B8-44E8-B071-E5BE4926E331}"/>
    <cellStyle name="Walutowy 2 2 2 8 4" xfId="1841" xr:uid="{00000000-0005-0000-0000-00004F010000}"/>
    <cellStyle name="Walutowy 2 2 2 8 4 2" xfId="4808" xr:uid="{CFA82D5B-B7C2-44F4-8669-21ACCC54A506}"/>
    <cellStyle name="Walutowy 2 2 2 8 5" xfId="2245" xr:uid="{00000000-0005-0000-0000-000050010000}"/>
    <cellStyle name="Walutowy 2 2 2 8 5 2" xfId="5212" xr:uid="{E206991C-6661-487C-97F0-9198D5FC3220}"/>
    <cellStyle name="Walutowy 2 2 2 8 6" xfId="2649" xr:uid="{00000000-0005-0000-0000-000051010000}"/>
    <cellStyle name="Walutowy 2 2 2 8 6 2" xfId="5616" xr:uid="{2F303C8E-ACCA-4D54-8789-4C20FC07CF8A}"/>
    <cellStyle name="Walutowy 2 2 2 8 7" xfId="3058" xr:uid="{00000000-0005-0000-0000-000052010000}"/>
    <cellStyle name="Walutowy 2 2 2 8 7 2" xfId="6025" xr:uid="{ECD4E9F5-8667-4C35-B722-DBC35C750333}"/>
    <cellStyle name="Walutowy 2 2 2 8 8" xfId="3468" xr:uid="{58427427-6D3E-47AE-9A81-4D18794ECC80}"/>
    <cellStyle name="Walutowy 2 2 2 9" xfId="634" xr:uid="{00000000-0005-0000-0000-000053010000}"/>
    <cellStyle name="Walutowy 2 2 2 9 2" xfId="3601" xr:uid="{B5ABD623-9A5B-4C0E-8643-E49CAF3F1B53}"/>
    <cellStyle name="Walutowy 2 2 3" xfId="113" xr:uid="{00000000-0005-0000-0000-000054010000}"/>
    <cellStyle name="Walutowy 2 2 3 2" xfId="114" xr:uid="{00000000-0005-0000-0000-000055010000}"/>
    <cellStyle name="Walutowy 2 2 3 2 2" xfId="341" xr:uid="{00000000-0005-0000-0000-000056010000}"/>
    <cellStyle name="Walutowy 2 2 4" xfId="115" xr:uid="{00000000-0005-0000-0000-000057010000}"/>
    <cellStyle name="Walutowy 2 2 4 10" xfId="2791" xr:uid="{00000000-0005-0000-0000-000058010000}"/>
    <cellStyle name="Walutowy 2 2 4 10 2" xfId="5758" xr:uid="{F0FB0865-9333-4C12-9B0B-A3F0578790A2}"/>
    <cellStyle name="Walutowy 2 2 4 11" xfId="3201" xr:uid="{3AC159EE-F2A0-4742-9F17-4AD81342F9C7}"/>
    <cellStyle name="Walutowy 2 2 4 2" xfId="342" xr:uid="{00000000-0005-0000-0000-000059010000}"/>
    <cellStyle name="Walutowy 2 2 4 2 2" xfId="776" xr:uid="{00000000-0005-0000-0000-00005A010000}"/>
    <cellStyle name="Walutowy 2 2 4 2 2 2" xfId="3743" xr:uid="{8699CC67-2CEA-4F87-A275-B1CE1B70ECB9}"/>
    <cellStyle name="Walutowy 2 2 4 2 3" xfId="1308" xr:uid="{00000000-0005-0000-0000-00005B010000}"/>
    <cellStyle name="Walutowy 2 2 4 2 3 2" xfId="4275" xr:uid="{ACE92C63-451A-49FB-826D-C5771674EDD2}"/>
    <cellStyle name="Walutowy 2 2 4 2 4" xfId="1712" xr:uid="{00000000-0005-0000-0000-00005C010000}"/>
    <cellStyle name="Walutowy 2 2 4 2 4 2" xfId="4679" xr:uid="{0CF2631D-0543-4B4D-B096-2BD397DE96C4}"/>
    <cellStyle name="Walutowy 2 2 4 2 5" xfId="2116" xr:uid="{00000000-0005-0000-0000-00005D010000}"/>
    <cellStyle name="Walutowy 2 2 4 2 5 2" xfId="5083" xr:uid="{4B0C5C21-61AA-4B77-AD5B-B28B2C74414D}"/>
    <cellStyle name="Walutowy 2 2 4 2 6" xfId="2520" xr:uid="{00000000-0005-0000-0000-00005E010000}"/>
    <cellStyle name="Walutowy 2 2 4 2 6 2" xfId="5487" xr:uid="{CFD0C5D3-8070-4A57-831D-7FF8692AC76D}"/>
    <cellStyle name="Walutowy 2 2 4 2 7" xfId="2929" xr:uid="{00000000-0005-0000-0000-00005F010000}"/>
    <cellStyle name="Walutowy 2 2 4 2 7 2" xfId="5896" xr:uid="{3A4DF6A7-D421-4FDC-B665-07C71125BE5C}"/>
    <cellStyle name="Walutowy 2 2 4 2 8" xfId="3339" xr:uid="{BDE5E7CC-9699-4A8C-ABF4-76C3CDA8A426}"/>
    <cellStyle name="Walutowy 2 2 4 3" xfId="505" xr:uid="{00000000-0005-0000-0000-000060010000}"/>
    <cellStyle name="Walutowy 2 2 4 3 2" xfId="909" xr:uid="{00000000-0005-0000-0000-000061010000}"/>
    <cellStyle name="Walutowy 2 2 4 3 2 2" xfId="3876" xr:uid="{CB738FF0-21EF-453B-BB90-04EFC1FC42FC}"/>
    <cellStyle name="Walutowy 2 2 4 3 3" xfId="1441" xr:uid="{00000000-0005-0000-0000-000062010000}"/>
    <cellStyle name="Walutowy 2 2 4 3 3 2" xfId="4408" xr:uid="{5C7433A5-573E-48A6-AF95-6B35EA43AA7D}"/>
    <cellStyle name="Walutowy 2 2 4 3 4" xfId="1845" xr:uid="{00000000-0005-0000-0000-000063010000}"/>
    <cellStyle name="Walutowy 2 2 4 3 4 2" xfId="4812" xr:uid="{C0510490-4C45-4683-8633-5D6B82962D28}"/>
    <cellStyle name="Walutowy 2 2 4 3 5" xfId="2249" xr:uid="{00000000-0005-0000-0000-000064010000}"/>
    <cellStyle name="Walutowy 2 2 4 3 5 2" xfId="5216" xr:uid="{61F3AA29-34C5-4A7E-8435-4702CB516F7C}"/>
    <cellStyle name="Walutowy 2 2 4 3 6" xfId="2653" xr:uid="{00000000-0005-0000-0000-000065010000}"/>
    <cellStyle name="Walutowy 2 2 4 3 6 2" xfId="5620" xr:uid="{42EE9321-DDB6-46AF-8A40-E52DD8063680}"/>
    <cellStyle name="Walutowy 2 2 4 3 7" xfId="3062" xr:uid="{00000000-0005-0000-0000-000066010000}"/>
    <cellStyle name="Walutowy 2 2 4 3 7 2" xfId="6029" xr:uid="{7255724E-6B4D-489E-9EE9-2B4B46367AC1}"/>
    <cellStyle name="Walutowy 2 2 4 3 8" xfId="3472" xr:uid="{559550EA-58CC-457D-9501-3ED1DF6F4D95}"/>
    <cellStyle name="Walutowy 2 2 4 4" xfId="638" xr:uid="{00000000-0005-0000-0000-000067010000}"/>
    <cellStyle name="Walutowy 2 2 4 4 2" xfId="3605" xr:uid="{4F9580F8-AB86-452B-A549-7F8D4796F0CA}"/>
    <cellStyle name="Walutowy 2 2 4 5" xfId="1042" xr:uid="{00000000-0005-0000-0000-000068010000}"/>
    <cellStyle name="Walutowy 2 2 4 5 2" xfId="4009" xr:uid="{C3367C28-4803-4F84-AF79-3C3880C6CF76}"/>
    <cellStyle name="Walutowy 2 2 4 6" xfId="1175" xr:uid="{00000000-0005-0000-0000-000069010000}"/>
    <cellStyle name="Walutowy 2 2 4 6 2" xfId="4142" xr:uid="{266CF635-53C9-416D-8219-AAB193F4673C}"/>
    <cellStyle name="Walutowy 2 2 4 7" xfId="1574" xr:uid="{00000000-0005-0000-0000-00006A010000}"/>
    <cellStyle name="Walutowy 2 2 4 7 2" xfId="4541" xr:uid="{0E0C33FA-A328-448B-B550-52CDF3BFD211}"/>
    <cellStyle name="Walutowy 2 2 4 8" xfId="1978" xr:uid="{00000000-0005-0000-0000-00006B010000}"/>
    <cellStyle name="Walutowy 2 2 4 8 2" xfId="4945" xr:uid="{15A034A2-8011-401A-9077-8BD50D8AE234}"/>
    <cellStyle name="Walutowy 2 2 4 9" xfId="2382" xr:uid="{00000000-0005-0000-0000-00006C010000}"/>
    <cellStyle name="Walutowy 2 2 4 9 2" xfId="5349" xr:uid="{DF52A0E9-568C-46D9-94C3-C0EEDB3C409C}"/>
    <cellStyle name="Walutowy 2 2 5" xfId="116" xr:uid="{00000000-0005-0000-0000-00006D010000}"/>
    <cellStyle name="Walutowy 2 2 5 10" xfId="2792" xr:uid="{00000000-0005-0000-0000-00006E010000}"/>
    <cellStyle name="Walutowy 2 2 5 10 2" xfId="5759" xr:uid="{EF45A362-5515-4212-84E3-77612DF02052}"/>
    <cellStyle name="Walutowy 2 2 5 11" xfId="3202" xr:uid="{98FC6CC4-A253-4345-A511-2574B7FC2D88}"/>
    <cellStyle name="Walutowy 2 2 5 2" xfId="343" xr:uid="{00000000-0005-0000-0000-00006F010000}"/>
    <cellStyle name="Walutowy 2 2 5 2 2" xfId="777" xr:uid="{00000000-0005-0000-0000-000070010000}"/>
    <cellStyle name="Walutowy 2 2 5 2 2 2" xfId="3744" xr:uid="{BAE39F05-ED8B-48CC-93D8-510D226B57D4}"/>
    <cellStyle name="Walutowy 2 2 5 2 3" xfId="1309" xr:uid="{00000000-0005-0000-0000-000071010000}"/>
    <cellStyle name="Walutowy 2 2 5 2 3 2" xfId="4276" xr:uid="{4201DCAE-29E7-41A3-A7D4-A91620EF1044}"/>
    <cellStyle name="Walutowy 2 2 5 2 4" xfId="1713" xr:uid="{00000000-0005-0000-0000-000072010000}"/>
    <cellStyle name="Walutowy 2 2 5 2 4 2" xfId="4680" xr:uid="{DCB7CFA6-E9BF-4E56-B7B8-6A922847C012}"/>
    <cellStyle name="Walutowy 2 2 5 2 5" xfId="2117" xr:uid="{00000000-0005-0000-0000-000073010000}"/>
    <cellStyle name="Walutowy 2 2 5 2 5 2" xfId="5084" xr:uid="{AA3B62A5-6860-424D-A8A4-965E38915450}"/>
    <cellStyle name="Walutowy 2 2 5 2 6" xfId="2521" xr:uid="{00000000-0005-0000-0000-000074010000}"/>
    <cellStyle name="Walutowy 2 2 5 2 6 2" xfId="5488" xr:uid="{F70DDB4F-DF34-488E-BA19-8AA7597CEBD2}"/>
    <cellStyle name="Walutowy 2 2 5 2 7" xfId="2930" xr:uid="{00000000-0005-0000-0000-000075010000}"/>
    <cellStyle name="Walutowy 2 2 5 2 7 2" xfId="5897" xr:uid="{9FA357B6-6CB1-4607-ADD8-0719142862A6}"/>
    <cellStyle name="Walutowy 2 2 5 2 8" xfId="3340" xr:uid="{8A5DC5FB-82D6-4416-9046-2F4BC45AAF7B}"/>
    <cellStyle name="Walutowy 2 2 5 3" xfId="506" xr:uid="{00000000-0005-0000-0000-000076010000}"/>
    <cellStyle name="Walutowy 2 2 5 3 2" xfId="910" xr:uid="{00000000-0005-0000-0000-000077010000}"/>
    <cellStyle name="Walutowy 2 2 5 3 2 2" xfId="3877" xr:uid="{D8E4B52E-5EF8-4FE8-9E75-14324AD81CEE}"/>
    <cellStyle name="Walutowy 2 2 5 3 3" xfId="1442" xr:uid="{00000000-0005-0000-0000-000078010000}"/>
    <cellStyle name="Walutowy 2 2 5 3 3 2" xfId="4409" xr:uid="{9829FE42-10C1-49B2-8930-C43598D7E1A1}"/>
    <cellStyle name="Walutowy 2 2 5 3 4" xfId="1846" xr:uid="{00000000-0005-0000-0000-000079010000}"/>
    <cellStyle name="Walutowy 2 2 5 3 4 2" xfId="4813" xr:uid="{37C873AE-F30A-4404-B7F9-5CC88CA188EB}"/>
    <cellStyle name="Walutowy 2 2 5 3 5" xfId="2250" xr:uid="{00000000-0005-0000-0000-00007A010000}"/>
    <cellStyle name="Walutowy 2 2 5 3 5 2" xfId="5217" xr:uid="{04B5D6D4-9315-42BF-8BD0-6B2463F129D4}"/>
    <cellStyle name="Walutowy 2 2 5 3 6" xfId="2654" xr:uid="{00000000-0005-0000-0000-00007B010000}"/>
    <cellStyle name="Walutowy 2 2 5 3 6 2" xfId="5621" xr:uid="{EB429741-8C59-43B3-9BAD-E2D029178864}"/>
    <cellStyle name="Walutowy 2 2 5 3 7" xfId="3063" xr:uid="{00000000-0005-0000-0000-00007C010000}"/>
    <cellStyle name="Walutowy 2 2 5 3 7 2" xfId="6030" xr:uid="{7774B221-FB22-45FB-8418-127B64C83D39}"/>
    <cellStyle name="Walutowy 2 2 5 3 8" xfId="3473" xr:uid="{8D7D8571-8456-49A8-88D4-5E4605D4CFC9}"/>
    <cellStyle name="Walutowy 2 2 5 4" xfId="639" xr:uid="{00000000-0005-0000-0000-00007D010000}"/>
    <cellStyle name="Walutowy 2 2 5 4 2" xfId="3606" xr:uid="{978AF29F-6936-44C7-9263-E54DEE0FD3F7}"/>
    <cellStyle name="Walutowy 2 2 5 5" xfId="1043" xr:uid="{00000000-0005-0000-0000-00007E010000}"/>
    <cellStyle name="Walutowy 2 2 5 5 2" xfId="4010" xr:uid="{6933E9A7-A0B5-4451-BD0F-53FCEF406D4F}"/>
    <cellStyle name="Walutowy 2 2 5 6" xfId="1176" xr:uid="{00000000-0005-0000-0000-00007F010000}"/>
    <cellStyle name="Walutowy 2 2 5 6 2" xfId="4143" xr:uid="{1C073715-5098-4E7A-A28F-59BD01EE6C35}"/>
    <cellStyle name="Walutowy 2 2 5 7" xfId="1575" xr:uid="{00000000-0005-0000-0000-000080010000}"/>
    <cellStyle name="Walutowy 2 2 5 7 2" xfId="4542" xr:uid="{5FEF36E4-0CBD-4C60-9D71-4DC3F54C6C79}"/>
    <cellStyle name="Walutowy 2 2 5 8" xfId="1979" xr:uid="{00000000-0005-0000-0000-000081010000}"/>
    <cellStyle name="Walutowy 2 2 5 8 2" xfId="4946" xr:uid="{019E46C4-7D77-47AE-8C5A-FB7834048461}"/>
    <cellStyle name="Walutowy 2 2 5 9" xfId="2383" xr:uid="{00000000-0005-0000-0000-000082010000}"/>
    <cellStyle name="Walutowy 2 2 5 9 2" xfId="5350" xr:uid="{2F66D390-A8FB-427A-AB8D-47F1E6F46B70}"/>
    <cellStyle name="Walutowy 2 2 6" xfId="117" xr:uid="{00000000-0005-0000-0000-000083010000}"/>
    <cellStyle name="Walutowy 2 2 6 10" xfId="2793" xr:uid="{00000000-0005-0000-0000-000084010000}"/>
    <cellStyle name="Walutowy 2 2 6 10 2" xfId="5760" xr:uid="{AFE167B4-9A41-4D78-B26E-F92D5E84BC93}"/>
    <cellStyle name="Walutowy 2 2 6 11" xfId="3203" xr:uid="{CF85808A-A88E-422A-8D69-0DABB5A68C23}"/>
    <cellStyle name="Walutowy 2 2 6 2" xfId="344" xr:uid="{00000000-0005-0000-0000-000085010000}"/>
    <cellStyle name="Walutowy 2 2 6 2 2" xfId="778" xr:uid="{00000000-0005-0000-0000-000086010000}"/>
    <cellStyle name="Walutowy 2 2 6 2 2 2" xfId="3745" xr:uid="{DCF17B18-4128-4B02-9BB2-1F25D1927B5F}"/>
    <cellStyle name="Walutowy 2 2 6 2 3" xfId="1310" xr:uid="{00000000-0005-0000-0000-000087010000}"/>
    <cellStyle name="Walutowy 2 2 6 2 3 2" xfId="4277" xr:uid="{0C4A910F-7509-4EB9-BB63-0B88DBA0C53D}"/>
    <cellStyle name="Walutowy 2 2 6 2 4" xfId="1714" xr:uid="{00000000-0005-0000-0000-000088010000}"/>
    <cellStyle name="Walutowy 2 2 6 2 4 2" xfId="4681" xr:uid="{06D6627A-4760-4967-A98B-077B1BC5CD5D}"/>
    <cellStyle name="Walutowy 2 2 6 2 5" xfId="2118" xr:uid="{00000000-0005-0000-0000-000089010000}"/>
    <cellStyle name="Walutowy 2 2 6 2 5 2" xfId="5085" xr:uid="{F0787587-287F-466F-BDB6-2928AF1096B9}"/>
    <cellStyle name="Walutowy 2 2 6 2 6" xfId="2522" xr:uid="{00000000-0005-0000-0000-00008A010000}"/>
    <cellStyle name="Walutowy 2 2 6 2 6 2" xfId="5489" xr:uid="{3BA949AF-1EEA-4D10-9F1A-511C16604E26}"/>
    <cellStyle name="Walutowy 2 2 6 2 7" xfId="2931" xr:uid="{00000000-0005-0000-0000-00008B010000}"/>
    <cellStyle name="Walutowy 2 2 6 2 7 2" xfId="5898" xr:uid="{9C18EE14-C551-4C03-B7A6-25E70F555096}"/>
    <cellStyle name="Walutowy 2 2 6 2 8" xfId="3341" xr:uid="{CB91BE40-816B-4D0F-B64D-E8327A980555}"/>
    <cellStyle name="Walutowy 2 2 6 3" xfId="507" xr:uid="{00000000-0005-0000-0000-00008C010000}"/>
    <cellStyle name="Walutowy 2 2 6 3 2" xfId="911" xr:uid="{00000000-0005-0000-0000-00008D010000}"/>
    <cellStyle name="Walutowy 2 2 6 3 2 2" xfId="3878" xr:uid="{AFD96A24-BD47-4DFD-ACBA-6F0C5197EB75}"/>
    <cellStyle name="Walutowy 2 2 6 3 3" xfId="1443" xr:uid="{00000000-0005-0000-0000-00008E010000}"/>
    <cellStyle name="Walutowy 2 2 6 3 3 2" xfId="4410" xr:uid="{A3FE1375-C75D-4F97-AF52-AE05DAC2B1BF}"/>
    <cellStyle name="Walutowy 2 2 6 3 4" xfId="1847" xr:uid="{00000000-0005-0000-0000-00008F010000}"/>
    <cellStyle name="Walutowy 2 2 6 3 4 2" xfId="4814" xr:uid="{07F19673-43DB-4AD8-BC88-335EA71F7C8B}"/>
    <cellStyle name="Walutowy 2 2 6 3 5" xfId="2251" xr:uid="{00000000-0005-0000-0000-000090010000}"/>
    <cellStyle name="Walutowy 2 2 6 3 5 2" xfId="5218" xr:uid="{949FB4B5-6242-4BCC-A751-808D56E595C4}"/>
    <cellStyle name="Walutowy 2 2 6 3 6" xfId="2655" xr:uid="{00000000-0005-0000-0000-000091010000}"/>
    <cellStyle name="Walutowy 2 2 6 3 6 2" xfId="5622" xr:uid="{876BF979-9A76-4720-A3E3-E9F5188FDDDA}"/>
    <cellStyle name="Walutowy 2 2 6 3 7" xfId="3064" xr:uid="{00000000-0005-0000-0000-000092010000}"/>
    <cellStyle name="Walutowy 2 2 6 3 7 2" xfId="6031" xr:uid="{5E606AAC-4539-4DFC-9263-A511F55B7B17}"/>
    <cellStyle name="Walutowy 2 2 6 3 8" xfId="3474" xr:uid="{784A1BD9-3221-4499-8E81-B1B980251561}"/>
    <cellStyle name="Walutowy 2 2 6 4" xfId="640" xr:uid="{00000000-0005-0000-0000-000093010000}"/>
    <cellStyle name="Walutowy 2 2 6 4 2" xfId="3607" xr:uid="{0DF18990-1FB9-44DD-BF5E-AFE6214DB2E6}"/>
    <cellStyle name="Walutowy 2 2 6 5" xfId="1044" xr:uid="{00000000-0005-0000-0000-000094010000}"/>
    <cellStyle name="Walutowy 2 2 6 5 2" xfId="4011" xr:uid="{19058EA8-2834-4267-A6D1-23A90DA41765}"/>
    <cellStyle name="Walutowy 2 2 6 6" xfId="1177" xr:uid="{00000000-0005-0000-0000-000095010000}"/>
    <cellStyle name="Walutowy 2 2 6 6 2" xfId="4144" xr:uid="{E2834232-1C0B-482C-908A-682E6C30F3A3}"/>
    <cellStyle name="Walutowy 2 2 6 7" xfId="1576" xr:uid="{00000000-0005-0000-0000-000096010000}"/>
    <cellStyle name="Walutowy 2 2 6 7 2" xfId="4543" xr:uid="{73AC16BC-52D3-402E-82EB-19AB96539290}"/>
    <cellStyle name="Walutowy 2 2 6 8" xfId="1980" xr:uid="{00000000-0005-0000-0000-000097010000}"/>
    <cellStyle name="Walutowy 2 2 6 8 2" xfId="4947" xr:uid="{A343C5F1-E19D-4490-95A5-48BE0D0E4D1C}"/>
    <cellStyle name="Walutowy 2 2 6 9" xfId="2384" xr:uid="{00000000-0005-0000-0000-000098010000}"/>
    <cellStyle name="Walutowy 2 2 6 9 2" xfId="5351" xr:uid="{99E1FCBE-772E-42F4-803F-A89D9BA9905F}"/>
    <cellStyle name="Walutowy 2 2 7" xfId="118" xr:uid="{00000000-0005-0000-0000-000099010000}"/>
    <cellStyle name="Walutowy 2 2 8" xfId="335" xr:uid="{00000000-0005-0000-0000-00009A010000}"/>
    <cellStyle name="Walutowy 2 2 8 2" xfId="771" xr:uid="{00000000-0005-0000-0000-00009B010000}"/>
    <cellStyle name="Walutowy 2 2 8 2 2" xfId="3738" xr:uid="{023301B9-FD1C-4F81-8B20-779CD9887E6D}"/>
    <cellStyle name="Walutowy 2 2 8 3" xfId="1303" xr:uid="{00000000-0005-0000-0000-00009C010000}"/>
    <cellStyle name="Walutowy 2 2 8 3 2" xfId="4270" xr:uid="{FABDD39A-F4BE-4DAE-BE73-365FBFB85546}"/>
    <cellStyle name="Walutowy 2 2 8 4" xfId="1707" xr:uid="{00000000-0005-0000-0000-00009D010000}"/>
    <cellStyle name="Walutowy 2 2 8 4 2" xfId="4674" xr:uid="{55DD4243-BEBA-405A-B8DF-A94B82BB0BAB}"/>
    <cellStyle name="Walutowy 2 2 8 5" xfId="2111" xr:uid="{00000000-0005-0000-0000-00009E010000}"/>
    <cellStyle name="Walutowy 2 2 8 5 2" xfId="5078" xr:uid="{5646EE0A-A78E-4BCB-A978-C3D2174F2C8A}"/>
    <cellStyle name="Walutowy 2 2 8 6" xfId="2515" xr:uid="{00000000-0005-0000-0000-00009F010000}"/>
    <cellStyle name="Walutowy 2 2 8 6 2" xfId="5482" xr:uid="{8336E73E-FBD0-4FA9-929E-64034186581E}"/>
    <cellStyle name="Walutowy 2 2 8 7" xfId="2924" xr:uid="{00000000-0005-0000-0000-0000A0010000}"/>
    <cellStyle name="Walutowy 2 2 8 7 2" xfId="5891" xr:uid="{F6D7603A-61C3-4798-AAF5-5443C2026C8A}"/>
    <cellStyle name="Walutowy 2 2 8 8" xfId="3334" xr:uid="{5A5AFB97-C1E1-495D-BEBE-55260F105FC0}"/>
    <cellStyle name="Walutowy 2 2 9" xfId="500" xr:uid="{00000000-0005-0000-0000-0000A1010000}"/>
    <cellStyle name="Walutowy 2 2 9 2" xfId="904" xr:uid="{00000000-0005-0000-0000-0000A2010000}"/>
    <cellStyle name="Walutowy 2 2 9 2 2" xfId="3871" xr:uid="{B36A4E22-C81B-43D4-A603-CE9E251B0AB0}"/>
    <cellStyle name="Walutowy 2 2 9 3" xfId="1436" xr:uid="{00000000-0005-0000-0000-0000A3010000}"/>
    <cellStyle name="Walutowy 2 2 9 3 2" xfId="4403" xr:uid="{BD7D0FA8-AE45-470D-8D7F-CA992F6F31ED}"/>
    <cellStyle name="Walutowy 2 2 9 4" xfId="1840" xr:uid="{00000000-0005-0000-0000-0000A4010000}"/>
    <cellStyle name="Walutowy 2 2 9 4 2" xfId="4807" xr:uid="{80BD8FB2-B709-4439-AB12-E630CA56957B}"/>
    <cellStyle name="Walutowy 2 2 9 5" xfId="2244" xr:uid="{00000000-0005-0000-0000-0000A5010000}"/>
    <cellStyle name="Walutowy 2 2 9 5 2" xfId="5211" xr:uid="{1CF711A5-FC9D-4D27-87DC-7B50A56D464D}"/>
    <cellStyle name="Walutowy 2 2 9 6" xfId="2648" xr:uid="{00000000-0005-0000-0000-0000A6010000}"/>
    <cellStyle name="Walutowy 2 2 9 6 2" xfId="5615" xr:uid="{0951C6A6-961A-4A5E-B3CB-5A3CFD992000}"/>
    <cellStyle name="Walutowy 2 2 9 7" xfId="3057" xr:uid="{00000000-0005-0000-0000-0000A7010000}"/>
    <cellStyle name="Walutowy 2 2 9 7 2" xfId="6024" xr:uid="{4342983F-D822-4B1B-B401-CC2F8E511BB7}"/>
    <cellStyle name="Walutowy 2 2 9 8" xfId="3467" xr:uid="{A63C8686-8CA9-4D0B-BD56-5CC919CC480C}"/>
    <cellStyle name="Walutowy 2 3" xfId="119" xr:uid="{00000000-0005-0000-0000-0000A8010000}"/>
    <cellStyle name="Walutowy 2 3 10" xfId="1045" xr:uid="{00000000-0005-0000-0000-0000A9010000}"/>
    <cellStyle name="Walutowy 2 3 10 2" xfId="4012" xr:uid="{FB779257-5545-4BEA-91E9-96173234AAA0}"/>
    <cellStyle name="Walutowy 2 3 11" xfId="1178" xr:uid="{00000000-0005-0000-0000-0000AA010000}"/>
    <cellStyle name="Walutowy 2 3 11 2" xfId="4145" xr:uid="{26999584-E1E8-413E-9237-283B7D8D1B0E}"/>
    <cellStyle name="Walutowy 2 3 12" xfId="1577" xr:uid="{00000000-0005-0000-0000-0000AB010000}"/>
    <cellStyle name="Walutowy 2 3 12 2" xfId="4544" xr:uid="{34B9A164-7B0F-477D-BE83-239022D70AD4}"/>
    <cellStyle name="Walutowy 2 3 13" xfId="1981" xr:uid="{00000000-0005-0000-0000-0000AC010000}"/>
    <cellStyle name="Walutowy 2 3 13 2" xfId="4948" xr:uid="{88DA0C64-D3E4-429A-A77F-AF43D8A48DF6}"/>
    <cellStyle name="Walutowy 2 3 14" xfId="2385" xr:uid="{00000000-0005-0000-0000-0000AD010000}"/>
    <cellStyle name="Walutowy 2 3 14 2" xfId="5352" xr:uid="{5ADFD71D-C387-44F5-A3F2-B720B13A4637}"/>
    <cellStyle name="Walutowy 2 3 15" xfId="2794" xr:uid="{00000000-0005-0000-0000-0000AE010000}"/>
    <cellStyle name="Walutowy 2 3 15 2" xfId="5761" xr:uid="{70B0F007-A652-4B59-A9BE-C163BDA23BD7}"/>
    <cellStyle name="Walutowy 2 3 16" xfId="3204" xr:uid="{1C01D91E-F58A-44DB-9735-B9B601EBC24D}"/>
    <cellStyle name="Walutowy 2 3 2" xfId="120" xr:uid="{00000000-0005-0000-0000-0000AF010000}"/>
    <cellStyle name="Walutowy 2 3 2 2" xfId="121" xr:uid="{00000000-0005-0000-0000-0000B0010000}"/>
    <cellStyle name="Walutowy 2 3 2 2 2" xfId="346" xr:uid="{00000000-0005-0000-0000-0000B1010000}"/>
    <cellStyle name="Walutowy 2 3 3" xfId="122" xr:uid="{00000000-0005-0000-0000-0000B2010000}"/>
    <cellStyle name="Walutowy 2 3 3 10" xfId="2795" xr:uid="{00000000-0005-0000-0000-0000B3010000}"/>
    <cellStyle name="Walutowy 2 3 3 10 2" xfId="5762" xr:uid="{6098B905-EFC8-4C66-9DB7-AE4F74F57A94}"/>
    <cellStyle name="Walutowy 2 3 3 11" xfId="3205" xr:uid="{ADA31D0C-946F-4B61-A106-BF04AF77EA40}"/>
    <cellStyle name="Walutowy 2 3 3 2" xfId="347" xr:uid="{00000000-0005-0000-0000-0000B4010000}"/>
    <cellStyle name="Walutowy 2 3 3 2 2" xfId="780" xr:uid="{00000000-0005-0000-0000-0000B5010000}"/>
    <cellStyle name="Walutowy 2 3 3 2 2 2" xfId="3747" xr:uid="{7111ACB0-A6C7-4A6D-88D6-C2C821D873B6}"/>
    <cellStyle name="Walutowy 2 3 3 2 3" xfId="1312" xr:uid="{00000000-0005-0000-0000-0000B6010000}"/>
    <cellStyle name="Walutowy 2 3 3 2 3 2" xfId="4279" xr:uid="{402F9767-AA68-47AC-9852-8A1E62172335}"/>
    <cellStyle name="Walutowy 2 3 3 2 4" xfId="1716" xr:uid="{00000000-0005-0000-0000-0000B7010000}"/>
    <cellStyle name="Walutowy 2 3 3 2 4 2" xfId="4683" xr:uid="{4F29C799-C56F-42C0-A981-8D16A877FAAB}"/>
    <cellStyle name="Walutowy 2 3 3 2 5" xfId="2120" xr:uid="{00000000-0005-0000-0000-0000B8010000}"/>
    <cellStyle name="Walutowy 2 3 3 2 5 2" xfId="5087" xr:uid="{17204707-3DDF-417C-875C-CDE9DBE0FD83}"/>
    <cellStyle name="Walutowy 2 3 3 2 6" xfId="2524" xr:uid="{00000000-0005-0000-0000-0000B9010000}"/>
    <cellStyle name="Walutowy 2 3 3 2 6 2" xfId="5491" xr:uid="{A2024A62-C9BB-4A58-9839-FF240EFDED07}"/>
    <cellStyle name="Walutowy 2 3 3 2 7" xfId="2933" xr:uid="{00000000-0005-0000-0000-0000BA010000}"/>
    <cellStyle name="Walutowy 2 3 3 2 7 2" xfId="5900" xr:uid="{6D2C2326-4E07-4F77-AEAA-906BF2EA7FA6}"/>
    <cellStyle name="Walutowy 2 3 3 2 8" xfId="3343" xr:uid="{ACFE324B-B4C2-4A12-823C-CD90B94F6FDC}"/>
    <cellStyle name="Walutowy 2 3 3 3" xfId="509" xr:uid="{00000000-0005-0000-0000-0000BB010000}"/>
    <cellStyle name="Walutowy 2 3 3 3 2" xfId="913" xr:uid="{00000000-0005-0000-0000-0000BC010000}"/>
    <cellStyle name="Walutowy 2 3 3 3 2 2" xfId="3880" xr:uid="{94355AAD-62E8-4FAA-8BB7-F412D6180778}"/>
    <cellStyle name="Walutowy 2 3 3 3 3" xfId="1445" xr:uid="{00000000-0005-0000-0000-0000BD010000}"/>
    <cellStyle name="Walutowy 2 3 3 3 3 2" xfId="4412" xr:uid="{B6F4056F-B55C-4810-AF65-6CA39FF48D38}"/>
    <cellStyle name="Walutowy 2 3 3 3 4" xfId="1849" xr:uid="{00000000-0005-0000-0000-0000BE010000}"/>
    <cellStyle name="Walutowy 2 3 3 3 4 2" xfId="4816" xr:uid="{DE6EF1A9-09C9-4946-A669-B3CA70D1E4CE}"/>
    <cellStyle name="Walutowy 2 3 3 3 5" xfId="2253" xr:uid="{00000000-0005-0000-0000-0000BF010000}"/>
    <cellStyle name="Walutowy 2 3 3 3 5 2" xfId="5220" xr:uid="{F88CB23A-13FE-482E-81AD-05CA5C758624}"/>
    <cellStyle name="Walutowy 2 3 3 3 6" xfId="2657" xr:uid="{00000000-0005-0000-0000-0000C0010000}"/>
    <cellStyle name="Walutowy 2 3 3 3 6 2" xfId="5624" xr:uid="{E7082102-F19B-48BD-8D11-C7B3474C4305}"/>
    <cellStyle name="Walutowy 2 3 3 3 7" xfId="3066" xr:uid="{00000000-0005-0000-0000-0000C1010000}"/>
    <cellStyle name="Walutowy 2 3 3 3 7 2" xfId="6033" xr:uid="{ECBF652B-8692-4C9B-BD05-B460CD738236}"/>
    <cellStyle name="Walutowy 2 3 3 3 8" xfId="3476" xr:uid="{08ADA858-44E4-4F8D-9477-4CEFAA13053F}"/>
    <cellStyle name="Walutowy 2 3 3 4" xfId="642" xr:uid="{00000000-0005-0000-0000-0000C2010000}"/>
    <cellStyle name="Walutowy 2 3 3 4 2" xfId="3609" xr:uid="{17F15994-C6A6-4261-8B7E-B8C4B9797C6C}"/>
    <cellStyle name="Walutowy 2 3 3 5" xfId="1046" xr:uid="{00000000-0005-0000-0000-0000C3010000}"/>
    <cellStyle name="Walutowy 2 3 3 5 2" xfId="4013" xr:uid="{DF1DABDC-937F-4D7C-959B-EB1B0B10862F}"/>
    <cellStyle name="Walutowy 2 3 3 6" xfId="1179" xr:uid="{00000000-0005-0000-0000-0000C4010000}"/>
    <cellStyle name="Walutowy 2 3 3 6 2" xfId="4146" xr:uid="{A7AB8653-6568-4018-B324-13CE1C3FF4B9}"/>
    <cellStyle name="Walutowy 2 3 3 7" xfId="1578" xr:uid="{00000000-0005-0000-0000-0000C5010000}"/>
    <cellStyle name="Walutowy 2 3 3 7 2" xfId="4545" xr:uid="{ADFEBDB2-82B4-4FA9-9536-4BBE184F4CB4}"/>
    <cellStyle name="Walutowy 2 3 3 8" xfId="1982" xr:uid="{00000000-0005-0000-0000-0000C6010000}"/>
    <cellStyle name="Walutowy 2 3 3 8 2" xfId="4949" xr:uid="{3617950C-6E59-413D-B59B-7ED99D220CA3}"/>
    <cellStyle name="Walutowy 2 3 3 9" xfId="2386" xr:uid="{00000000-0005-0000-0000-0000C7010000}"/>
    <cellStyle name="Walutowy 2 3 3 9 2" xfId="5353" xr:uid="{14FBA924-C904-41C6-8B84-0D57C6167E95}"/>
    <cellStyle name="Walutowy 2 3 4" xfId="123" xr:uid="{00000000-0005-0000-0000-0000C8010000}"/>
    <cellStyle name="Walutowy 2 3 4 10" xfId="2796" xr:uid="{00000000-0005-0000-0000-0000C9010000}"/>
    <cellStyle name="Walutowy 2 3 4 10 2" xfId="5763" xr:uid="{348F2327-D7BF-4710-B902-833B9354A721}"/>
    <cellStyle name="Walutowy 2 3 4 11" xfId="3206" xr:uid="{3C226FBA-2397-40AC-A486-16D1756A6141}"/>
    <cellStyle name="Walutowy 2 3 4 2" xfId="348" xr:uid="{00000000-0005-0000-0000-0000CA010000}"/>
    <cellStyle name="Walutowy 2 3 4 2 2" xfId="781" xr:uid="{00000000-0005-0000-0000-0000CB010000}"/>
    <cellStyle name="Walutowy 2 3 4 2 2 2" xfId="3748" xr:uid="{6937B695-E2B3-4046-ADFC-92EC4465A052}"/>
    <cellStyle name="Walutowy 2 3 4 2 3" xfId="1313" xr:uid="{00000000-0005-0000-0000-0000CC010000}"/>
    <cellStyle name="Walutowy 2 3 4 2 3 2" xfId="4280" xr:uid="{55268184-5FE9-49B9-8709-EE946EE830E5}"/>
    <cellStyle name="Walutowy 2 3 4 2 4" xfId="1717" xr:uid="{00000000-0005-0000-0000-0000CD010000}"/>
    <cellStyle name="Walutowy 2 3 4 2 4 2" xfId="4684" xr:uid="{DE23686A-A812-4443-A502-79FC3D172C8C}"/>
    <cellStyle name="Walutowy 2 3 4 2 5" xfId="2121" xr:uid="{00000000-0005-0000-0000-0000CE010000}"/>
    <cellStyle name="Walutowy 2 3 4 2 5 2" xfId="5088" xr:uid="{3AAA7ADA-7AD5-415B-AF89-6563A2FD8788}"/>
    <cellStyle name="Walutowy 2 3 4 2 6" xfId="2525" xr:uid="{00000000-0005-0000-0000-0000CF010000}"/>
    <cellStyle name="Walutowy 2 3 4 2 6 2" xfId="5492" xr:uid="{CD2FC25C-9578-45A0-8840-C0DD11E60FA5}"/>
    <cellStyle name="Walutowy 2 3 4 2 7" xfId="2934" xr:uid="{00000000-0005-0000-0000-0000D0010000}"/>
    <cellStyle name="Walutowy 2 3 4 2 7 2" xfId="5901" xr:uid="{6A046376-F9A7-4FC5-9476-144E16654BA1}"/>
    <cellStyle name="Walutowy 2 3 4 2 8" xfId="3344" xr:uid="{8D97EC79-BE28-4D90-8374-8D8CC5B94188}"/>
    <cellStyle name="Walutowy 2 3 4 3" xfId="510" xr:uid="{00000000-0005-0000-0000-0000D1010000}"/>
    <cellStyle name="Walutowy 2 3 4 3 2" xfId="914" xr:uid="{00000000-0005-0000-0000-0000D2010000}"/>
    <cellStyle name="Walutowy 2 3 4 3 2 2" xfId="3881" xr:uid="{070FB927-55B6-4126-B5B9-4111192653DE}"/>
    <cellStyle name="Walutowy 2 3 4 3 3" xfId="1446" xr:uid="{00000000-0005-0000-0000-0000D3010000}"/>
    <cellStyle name="Walutowy 2 3 4 3 3 2" xfId="4413" xr:uid="{8DA2948A-7F55-440D-84D6-3AC18BC4251D}"/>
    <cellStyle name="Walutowy 2 3 4 3 4" xfId="1850" xr:uid="{00000000-0005-0000-0000-0000D4010000}"/>
    <cellStyle name="Walutowy 2 3 4 3 4 2" xfId="4817" xr:uid="{955D66B2-07AF-4ACA-A0FF-2AC4206F0BD2}"/>
    <cellStyle name="Walutowy 2 3 4 3 5" xfId="2254" xr:uid="{00000000-0005-0000-0000-0000D5010000}"/>
    <cellStyle name="Walutowy 2 3 4 3 5 2" xfId="5221" xr:uid="{6F6405D9-5DB3-4AB8-AD97-039E58325783}"/>
    <cellStyle name="Walutowy 2 3 4 3 6" xfId="2658" xr:uid="{00000000-0005-0000-0000-0000D6010000}"/>
    <cellStyle name="Walutowy 2 3 4 3 6 2" xfId="5625" xr:uid="{14D5274B-890B-4896-980C-46525393F284}"/>
    <cellStyle name="Walutowy 2 3 4 3 7" xfId="3067" xr:uid="{00000000-0005-0000-0000-0000D7010000}"/>
    <cellStyle name="Walutowy 2 3 4 3 7 2" xfId="6034" xr:uid="{F8AB7A68-2DC2-4A80-9718-6D618D463386}"/>
    <cellStyle name="Walutowy 2 3 4 3 8" xfId="3477" xr:uid="{11A5E726-A8D4-46CB-9910-53011E2B1758}"/>
    <cellStyle name="Walutowy 2 3 4 4" xfId="643" xr:uid="{00000000-0005-0000-0000-0000D8010000}"/>
    <cellStyle name="Walutowy 2 3 4 4 2" xfId="3610" xr:uid="{E811E732-32CF-44C6-B1F3-F61B429F0A51}"/>
    <cellStyle name="Walutowy 2 3 4 5" xfId="1047" xr:uid="{00000000-0005-0000-0000-0000D9010000}"/>
    <cellStyle name="Walutowy 2 3 4 5 2" xfId="4014" xr:uid="{3E4E4482-1FCE-4A5A-8ED0-D174C7587970}"/>
    <cellStyle name="Walutowy 2 3 4 6" xfId="1180" xr:uid="{00000000-0005-0000-0000-0000DA010000}"/>
    <cellStyle name="Walutowy 2 3 4 6 2" xfId="4147" xr:uid="{62673CFC-9C81-4C13-BCA1-6332F47FAA9C}"/>
    <cellStyle name="Walutowy 2 3 4 7" xfId="1579" xr:uid="{00000000-0005-0000-0000-0000DB010000}"/>
    <cellStyle name="Walutowy 2 3 4 7 2" xfId="4546" xr:uid="{BF098F42-6E8D-4B88-BCF3-10BDFE14D920}"/>
    <cellStyle name="Walutowy 2 3 4 8" xfId="1983" xr:uid="{00000000-0005-0000-0000-0000DC010000}"/>
    <cellStyle name="Walutowy 2 3 4 8 2" xfId="4950" xr:uid="{3DCACF47-4958-4553-A05C-BCAFE57E4216}"/>
    <cellStyle name="Walutowy 2 3 4 9" xfId="2387" xr:uid="{00000000-0005-0000-0000-0000DD010000}"/>
    <cellStyle name="Walutowy 2 3 4 9 2" xfId="5354" xr:uid="{F455FB94-8470-4684-B4B1-36C61595D441}"/>
    <cellStyle name="Walutowy 2 3 5" xfId="124" xr:uid="{00000000-0005-0000-0000-0000DE010000}"/>
    <cellStyle name="Walutowy 2 3 5 10" xfId="2797" xr:uid="{00000000-0005-0000-0000-0000DF010000}"/>
    <cellStyle name="Walutowy 2 3 5 10 2" xfId="5764" xr:uid="{4BC85040-06CB-47F8-BD88-65940D12BA47}"/>
    <cellStyle name="Walutowy 2 3 5 11" xfId="3207" xr:uid="{461EC5B6-25D8-4B06-93A7-040A07A36355}"/>
    <cellStyle name="Walutowy 2 3 5 2" xfId="349" xr:uid="{00000000-0005-0000-0000-0000E0010000}"/>
    <cellStyle name="Walutowy 2 3 5 2 2" xfId="782" xr:uid="{00000000-0005-0000-0000-0000E1010000}"/>
    <cellStyle name="Walutowy 2 3 5 2 2 2" xfId="3749" xr:uid="{B0811069-8D6F-4BA8-B2CE-CEDC3DEBEF0D}"/>
    <cellStyle name="Walutowy 2 3 5 2 3" xfId="1314" xr:uid="{00000000-0005-0000-0000-0000E2010000}"/>
    <cellStyle name="Walutowy 2 3 5 2 3 2" xfId="4281" xr:uid="{775098C9-C8E9-4326-97F0-84C4FC78C3C1}"/>
    <cellStyle name="Walutowy 2 3 5 2 4" xfId="1718" xr:uid="{00000000-0005-0000-0000-0000E3010000}"/>
    <cellStyle name="Walutowy 2 3 5 2 4 2" xfId="4685" xr:uid="{08900BA0-A06C-4A73-8DB1-2B14ECA6ABAD}"/>
    <cellStyle name="Walutowy 2 3 5 2 5" xfId="2122" xr:uid="{00000000-0005-0000-0000-0000E4010000}"/>
    <cellStyle name="Walutowy 2 3 5 2 5 2" xfId="5089" xr:uid="{39E43987-C581-4326-AC1D-41B0C7EF3494}"/>
    <cellStyle name="Walutowy 2 3 5 2 6" xfId="2526" xr:uid="{00000000-0005-0000-0000-0000E5010000}"/>
    <cellStyle name="Walutowy 2 3 5 2 6 2" xfId="5493" xr:uid="{3BE9B220-90C3-4AB1-994F-A74C98CECDCD}"/>
    <cellStyle name="Walutowy 2 3 5 2 7" xfId="2935" xr:uid="{00000000-0005-0000-0000-0000E6010000}"/>
    <cellStyle name="Walutowy 2 3 5 2 7 2" xfId="5902" xr:uid="{15E867C7-6B33-4639-A708-1AB0E4A8AD2A}"/>
    <cellStyle name="Walutowy 2 3 5 2 8" xfId="3345" xr:uid="{C55B170E-DB40-40FD-AEC4-ACCB7640CA58}"/>
    <cellStyle name="Walutowy 2 3 5 3" xfId="511" xr:uid="{00000000-0005-0000-0000-0000E7010000}"/>
    <cellStyle name="Walutowy 2 3 5 3 2" xfId="915" xr:uid="{00000000-0005-0000-0000-0000E8010000}"/>
    <cellStyle name="Walutowy 2 3 5 3 2 2" xfId="3882" xr:uid="{0CCB2B22-F88F-4605-AC29-8F3193DCEBD4}"/>
    <cellStyle name="Walutowy 2 3 5 3 3" xfId="1447" xr:uid="{00000000-0005-0000-0000-0000E9010000}"/>
    <cellStyle name="Walutowy 2 3 5 3 3 2" xfId="4414" xr:uid="{0AA93470-4639-486D-BC44-F5254AFA04F3}"/>
    <cellStyle name="Walutowy 2 3 5 3 4" xfId="1851" xr:uid="{00000000-0005-0000-0000-0000EA010000}"/>
    <cellStyle name="Walutowy 2 3 5 3 4 2" xfId="4818" xr:uid="{B2444F62-10DA-4C8E-8EB5-E86E17645BBA}"/>
    <cellStyle name="Walutowy 2 3 5 3 5" xfId="2255" xr:uid="{00000000-0005-0000-0000-0000EB010000}"/>
    <cellStyle name="Walutowy 2 3 5 3 5 2" xfId="5222" xr:uid="{693F8DBE-95C5-41BD-9358-CC1CEBBC0B34}"/>
    <cellStyle name="Walutowy 2 3 5 3 6" xfId="2659" xr:uid="{00000000-0005-0000-0000-0000EC010000}"/>
    <cellStyle name="Walutowy 2 3 5 3 6 2" xfId="5626" xr:uid="{B11E6D45-AE98-4DAB-809E-10D11C1FC440}"/>
    <cellStyle name="Walutowy 2 3 5 3 7" xfId="3068" xr:uid="{00000000-0005-0000-0000-0000ED010000}"/>
    <cellStyle name="Walutowy 2 3 5 3 7 2" xfId="6035" xr:uid="{9B3DCE0B-E45D-414B-83C2-86814F9BDF4A}"/>
    <cellStyle name="Walutowy 2 3 5 3 8" xfId="3478" xr:uid="{E1FE0060-72C0-4D51-950D-1D5A1691B3AE}"/>
    <cellStyle name="Walutowy 2 3 5 4" xfId="644" xr:uid="{00000000-0005-0000-0000-0000EE010000}"/>
    <cellStyle name="Walutowy 2 3 5 4 2" xfId="3611" xr:uid="{A1C3722F-41A3-482D-B912-85B6A940DBBF}"/>
    <cellStyle name="Walutowy 2 3 5 5" xfId="1048" xr:uid="{00000000-0005-0000-0000-0000EF010000}"/>
    <cellStyle name="Walutowy 2 3 5 5 2" xfId="4015" xr:uid="{833D92D9-3694-4AE1-8575-1BD8E0338568}"/>
    <cellStyle name="Walutowy 2 3 5 6" xfId="1181" xr:uid="{00000000-0005-0000-0000-0000F0010000}"/>
    <cellStyle name="Walutowy 2 3 5 6 2" xfId="4148" xr:uid="{4010BBD0-A7BE-415A-8740-D84035597EF2}"/>
    <cellStyle name="Walutowy 2 3 5 7" xfId="1580" xr:uid="{00000000-0005-0000-0000-0000F1010000}"/>
    <cellStyle name="Walutowy 2 3 5 7 2" xfId="4547" xr:uid="{081ECBD9-B510-4D20-8318-B748A860D12E}"/>
    <cellStyle name="Walutowy 2 3 5 8" xfId="1984" xr:uid="{00000000-0005-0000-0000-0000F2010000}"/>
    <cellStyle name="Walutowy 2 3 5 8 2" xfId="4951" xr:uid="{583FBFBD-874E-423D-929E-CE8E58BA5B0D}"/>
    <cellStyle name="Walutowy 2 3 5 9" xfId="2388" xr:uid="{00000000-0005-0000-0000-0000F3010000}"/>
    <cellStyle name="Walutowy 2 3 5 9 2" xfId="5355" xr:uid="{299CF76C-C2B7-49F3-9E38-2F6D8C9921EB}"/>
    <cellStyle name="Walutowy 2 3 6" xfId="125" xr:uid="{00000000-0005-0000-0000-0000F4010000}"/>
    <cellStyle name="Walutowy 2 3 7" xfId="345" xr:uid="{00000000-0005-0000-0000-0000F5010000}"/>
    <cellStyle name="Walutowy 2 3 7 2" xfId="779" xr:uid="{00000000-0005-0000-0000-0000F6010000}"/>
    <cellStyle name="Walutowy 2 3 7 2 2" xfId="3746" xr:uid="{DBC1C708-0B80-4171-B38A-1CBD1F77A32B}"/>
    <cellStyle name="Walutowy 2 3 7 3" xfId="1311" xr:uid="{00000000-0005-0000-0000-0000F7010000}"/>
    <cellStyle name="Walutowy 2 3 7 3 2" xfId="4278" xr:uid="{7F115E2B-04C4-4B1C-9916-7BA75961C270}"/>
    <cellStyle name="Walutowy 2 3 7 4" xfId="1715" xr:uid="{00000000-0005-0000-0000-0000F8010000}"/>
    <cellStyle name="Walutowy 2 3 7 4 2" xfId="4682" xr:uid="{A3407E49-A6A5-4350-9B74-AABAF292DD80}"/>
    <cellStyle name="Walutowy 2 3 7 5" xfId="2119" xr:uid="{00000000-0005-0000-0000-0000F9010000}"/>
    <cellStyle name="Walutowy 2 3 7 5 2" xfId="5086" xr:uid="{5C4B4CFA-1356-4CE7-AD52-D8A82F4D6E21}"/>
    <cellStyle name="Walutowy 2 3 7 6" xfId="2523" xr:uid="{00000000-0005-0000-0000-0000FA010000}"/>
    <cellStyle name="Walutowy 2 3 7 6 2" xfId="5490" xr:uid="{D6E9BFD2-E444-430B-BD67-88112968BA0F}"/>
    <cellStyle name="Walutowy 2 3 7 7" xfId="2932" xr:uid="{00000000-0005-0000-0000-0000FB010000}"/>
    <cellStyle name="Walutowy 2 3 7 7 2" xfId="5899" xr:uid="{3A8374FC-1EBE-4597-B5CE-C56BB31D0A0D}"/>
    <cellStyle name="Walutowy 2 3 7 8" xfId="3342" xr:uid="{39491684-26BE-4BAE-8024-3B2506D149A5}"/>
    <cellStyle name="Walutowy 2 3 8" xfId="508" xr:uid="{00000000-0005-0000-0000-0000FC010000}"/>
    <cellStyle name="Walutowy 2 3 8 2" xfId="912" xr:uid="{00000000-0005-0000-0000-0000FD010000}"/>
    <cellStyle name="Walutowy 2 3 8 2 2" xfId="3879" xr:uid="{738A0816-35BC-4EFE-869D-3EDD573CCD79}"/>
    <cellStyle name="Walutowy 2 3 8 3" xfId="1444" xr:uid="{00000000-0005-0000-0000-0000FE010000}"/>
    <cellStyle name="Walutowy 2 3 8 3 2" xfId="4411" xr:uid="{6087CC7C-6AC7-4745-BC0E-8A8D049EDED0}"/>
    <cellStyle name="Walutowy 2 3 8 4" xfId="1848" xr:uid="{00000000-0005-0000-0000-0000FF010000}"/>
    <cellStyle name="Walutowy 2 3 8 4 2" xfId="4815" xr:uid="{214EF8EE-90A8-4AFD-8665-4892604AC590}"/>
    <cellStyle name="Walutowy 2 3 8 5" xfId="2252" xr:uid="{00000000-0005-0000-0000-000000020000}"/>
    <cellStyle name="Walutowy 2 3 8 5 2" xfId="5219" xr:uid="{E2839C2A-CB3D-4421-996B-3952DEEA3902}"/>
    <cellStyle name="Walutowy 2 3 8 6" xfId="2656" xr:uid="{00000000-0005-0000-0000-000001020000}"/>
    <cellStyle name="Walutowy 2 3 8 6 2" xfId="5623" xr:uid="{000288D8-5E46-4880-B044-29046962AC80}"/>
    <cellStyle name="Walutowy 2 3 8 7" xfId="3065" xr:uid="{00000000-0005-0000-0000-000002020000}"/>
    <cellStyle name="Walutowy 2 3 8 7 2" xfId="6032" xr:uid="{313F15F3-08C3-4EDD-9176-E6CD390A8DE6}"/>
    <cellStyle name="Walutowy 2 3 8 8" xfId="3475" xr:uid="{65E45970-43EF-4A7C-9B30-DFD743BAB503}"/>
    <cellStyle name="Walutowy 2 3 9" xfId="641" xr:uid="{00000000-0005-0000-0000-000003020000}"/>
    <cellStyle name="Walutowy 2 3 9 2" xfId="3608" xr:uid="{C501022A-27AA-45C8-9408-4F8AD8195F71}"/>
    <cellStyle name="Walutowy 2 4" xfId="126" xr:uid="{00000000-0005-0000-0000-000004020000}"/>
    <cellStyle name="Walutowy 2 4 2" xfId="127" xr:uid="{00000000-0005-0000-0000-000005020000}"/>
    <cellStyle name="Walutowy 2 4 2 2" xfId="128" xr:uid="{00000000-0005-0000-0000-000006020000}"/>
    <cellStyle name="Walutowy 2 4 2 2 10" xfId="2798" xr:uid="{00000000-0005-0000-0000-000007020000}"/>
    <cellStyle name="Walutowy 2 4 2 2 10 2" xfId="5765" xr:uid="{11E70697-3F48-4619-9F54-187E0B57F494}"/>
    <cellStyle name="Walutowy 2 4 2 2 11" xfId="3208" xr:uid="{7499F3DF-0D80-4B2C-B0FC-4D61D339C20A}"/>
    <cellStyle name="Walutowy 2 4 2 2 2" xfId="351" xr:uid="{00000000-0005-0000-0000-000008020000}"/>
    <cellStyle name="Walutowy 2 4 2 2 2 2" xfId="783" xr:uid="{00000000-0005-0000-0000-000009020000}"/>
    <cellStyle name="Walutowy 2 4 2 2 2 2 2" xfId="3750" xr:uid="{D35008FD-6CE8-4E45-BC10-FF700690EA3C}"/>
    <cellStyle name="Walutowy 2 4 2 2 2 3" xfId="1315" xr:uid="{00000000-0005-0000-0000-00000A020000}"/>
    <cellStyle name="Walutowy 2 4 2 2 2 3 2" xfId="4282" xr:uid="{5CC59B10-B638-4838-AF0E-3D7610A8BF10}"/>
    <cellStyle name="Walutowy 2 4 2 2 2 4" xfId="1719" xr:uid="{00000000-0005-0000-0000-00000B020000}"/>
    <cellStyle name="Walutowy 2 4 2 2 2 4 2" xfId="4686" xr:uid="{4C609A08-B029-471A-A197-E78FF31BB977}"/>
    <cellStyle name="Walutowy 2 4 2 2 2 5" xfId="2123" xr:uid="{00000000-0005-0000-0000-00000C020000}"/>
    <cellStyle name="Walutowy 2 4 2 2 2 5 2" xfId="5090" xr:uid="{F0CCBE91-4A56-457E-974B-49B54FB6E09F}"/>
    <cellStyle name="Walutowy 2 4 2 2 2 6" xfId="2527" xr:uid="{00000000-0005-0000-0000-00000D020000}"/>
    <cellStyle name="Walutowy 2 4 2 2 2 6 2" xfId="5494" xr:uid="{BEB9A6A2-CAEC-4876-9D20-11D05DBADAF5}"/>
    <cellStyle name="Walutowy 2 4 2 2 2 7" xfId="2936" xr:uid="{00000000-0005-0000-0000-00000E020000}"/>
    <cellStyle name="Walutowy 2 4 2 2 2 7 2" xfId="5903" xr:uid="{CADE8D97-D605-4E56-9269-4B4A2300362A}"/>
    <cellStyle name="Walutowy 2 4 2 2 2 8" xfId="3346" xr:uid="{ABE4C3A9-991F-415B-9791-D1D3E381797F}"/>
    <cellStyle name="Walutowy 2 4 2 2 3" xfId="512" xr:uid="{00000000-0005-0000-0000-00000F020000}"/>
    <cellStyle name="Walutowy 2 4 2 2 3 2" xfId="916" xr:uid="{00000000-0005-0000-0000-000010020000}"/>
    <cellStyle name="Walutowy 2 4 2 2 3 2 2" xfId="3883" xr:uid="{EA36A7F6-54C5-4F22-9B6F-AC788D3740A1}"/>
    <cellStyle name="Walutowy 2 4 2 2 3 3" xfId="1448" xr:uid="{00000000-0005-0000-0000-000011020000}"/>
    <cellStyle name="Walutowy 2 4 2 2 3 3 2" xfId="4415" xr:uid="{09523B51-9567-4607-936F-0577360F3E2A}"/>
    <cellStyle name="Walutowy 2 4 2 2 3 4" xfId="1852" xr:uid="{00000000-0005-0000-0000-000012020000}"/>
    <cellStyle name="Walutowy 2 4 2 2 3 4 2" xfId="4819" xr:uid="{63BF65B8-BDE7-4B00-AC3C-6C03588FFA72}"/>
    <cellStyle name="Walutowy 2 4 2 2 3 5" xfId="2256" xr:uid="{00000000-0005-0000-0000-000013020000}"/>
    <cellStyle name="Walutowy 2 4 2 2 3 5 2" xfId="5223" xr:uid="{E5673E43-CF52-4B2C-B595-AD614AF0DB56}"/>
    <cellStyle name="Walutowy 2 4 2 2 3 6" xfId="2660" xr:uid="{00000000-0005-0000-0000-000014020000}"/>
    <cellStyle name="Walutowy 2 4 2 2 3 6 2" xfId="5627" xr:uid="{F07816B9-E37C-4CAA-943D-A32C631143C9}"/>
    <cellStyle name="Walutowy 2 4 2 2 3 7" xfId="3069" xr:uid="{00000000-0005-0000-0000-000015020000}"/>
    <cellStyle name="Walutowy 2 4 2 2 3 7 2" xfId="6036" xr:uid="{E9BD3DD4-FE90-4E2A-817F-5FCF41F7CCFC}"/>
    <cellStyle name="Walutowy 2 4 2 2 3 8" xfId="3479" xr:uid="{69C724A0-8418-4A4B-8018-6095F3C25ED0}"/>
    <cellStyle name="Walutowy 2 4 2 2 4" xfId="645" xr:uid="{00000000-0005-0000-0000-000016020000}"/>
    <cellStyle name="Walutowy 2 4 2 2 4 2" xfId="3612" xr:uid="{2AF134CC-46E6-464B-97D5-42A3AE1C88D1}"/>
    <cellStyle name="Walutowy 2 4 2 2 5" xfId="1049" xr:uid="{00000000-0005-0000-0000-000017020000}"/>
    <cellStyle name="Walutowy 2 4 2 2 5 2" xfId="4016" xr:uid="{F8D46BC1-30D2-4BC0-969D-F20A1FBD85E4}"/>
    <cellStyle name="Walutowy 2 4 2 2 6" xfId="1182" xr:uid="{00000000-0005-0000-0000-000018020000}"/>
    <cellStyle name="Walutowy 2 4 2 2 6 2" xfId="4149" xr:uid="{CD304991-4F96-46D7-AC54-11A6B960B42C}"/>
    <cellStyle name="Walutowy 2 4 2 2 7" xfId="1581" xr:uid="{00000000-0005-0000-0000-000019020000}"/>
    <cellStyle name="Walutowy 2 4 2 2 7 2" xfId="4548" xr:uid="{178D06C1-6854-4EC2-AABE-E7FE6F3D8086}"/>
    <cellStyle name="Walutowy 2 4 2 2 8" xfId="1985" xr:uid="{00000000-0005-0000-0000-00001A020000}"/>
    <cellStyle name="Walutowy 2 4 2 2 8 2" xfId="4952" xr:uid="{80616093-AEB3-4DCF-B9CB-E08985BFDDBF}"/>
    <cellStyle name="Walutowy 2 4 2 2 9" xfId="2389" xr:uid="{00000000-0005-0000-0000-00001B020000}"/>
    <cellStyle name="Walutowy 2 4 2 2 9 2" xfId="5356" xr:uid="{F4D7B054-0F19-4DF7-A00A-CD550724A29A}"/>
    <cellStyle name="Walutowy 2 4 2 3" xfId="350" xr:uid="{00000000-0005-0000-0000-00001C020000}"/>
    <cellStyle name="Walutowy 2 4 3" xfId="129" xr:uid="{00000000-0005-0000-0000-00001D020000}"/>
    <cellStyle name="Walutowy 2 4 4" xfId="130" xr:uid="{00000000-0005-0000-0000-00001E020000}"/>
    <cellStyle name="Walutowy 2 4 4 10" xfId="2799" xr:uid="{00000000-0005-0000-0000-00001F020000}"/>
    <cellStyle name="Walutowy 2 4 4 10 2" xfId="5766" xr:uid="{364B06CA-8151-4898-B977-1076D94715D8}"/>
    <cellStyle name="Walutowy 2 4 4 11" xfId="3209" xr:uid="{4DBEAD48-395C-4253-BDCB-632AD4D685B8}"/>
    <cellStyle name="Walutowy 2 4 4 2" xfId="352" xr:uid="{00000000-0005-0000-0000-000020020000}"/>
    <cellStyle name="Walutowy 2 4 4 2 2" xfId="784" xr:uid="{00000000-0005-0000-0000-000021020000}"/>
    <cellStyle name="Walutowy 2 4 4 2 2 2" xfId="3751" xr:uid="{8CF634C1-B917-490C-A323-CEF1FB469848}"/>
    <cellStyle name="Walutowy 2 4 4 2 3" xfId="1316" xr:uid="{00000000-0005-0000-0000-000022020000}"/>
    <cellStyle name="Walutowy 2 4 4 2 3 2" xfId="4283" xr:uid="{F82BC107-09E3-4615-8B1F-D57A4849439E}"/>
    <cellStyle name="Walutowy 2 4 4 2 4" xfId="1720" xr:uid="{00000000-0005-0000-0000-000023020000}"/>
    <cellStyle name="Walutowy 2 4 4 2 4 2" xfId="4687" xr:uid="{0B539DB2-1A63-4D0C-BCDF-2D4B0E7EE3FA}"/>
    <cellStyle name="Walutowy 2 4 4 2 5" xfId="2124" xr:uid="{00000000-0005-0000-0000-000024020000}"/>
    <cellStyle name="Walutowy 2 4 4 2 5 2" xfId="5091" xr:uid="{B0CF89B6-8A25-4688-BF0D-BDFEE4DB2656}"/>
    <cellStyle name="Walutowy 2 4 4 2 6" xfId="2528" xr:uid="{00000000-0005-0000-0000-000025020000}"/>
    <cellStyle name="Walutowy 2 4 4 2 6 2" xfId="5495" xr:uid="{D28A799D-7E33-4BA3-AFFD-AC9BDCD17143}"/>
    <cellStyle name="Walutowy 2 4 4 2 7" xfId="2937" xr:uid="{00000000-0005-0000-0000-000026020000}"/>
    <cellStyle name="Walutowy 2 4 4 2 7 2" xfId="5904" xr:uid="{E477C052-026A-468B-B421-BCC281302F24}"/>
    <cellStyle name="Walutowy 2 4 4 2 8" xfId="3347" xr:uid="{56F18E98-93B9-4980-A441-B96301D22B09}"/>
    <cellStyle name="Walutowy 2 4 4 3" xfId="513" xr:uid="{00000000-0005-0000-0000-000027020000}"/>
    <cellStyle name="Walutowy 2 4 4 3 2" xfId="917" xr:uid="{00000000-0005-0000-0000-000028020000}"/>
    <cellStyle name="Walutowy 2 4 4 3 2 2" xfId="3884" xr:uid="{099F16AA-E181-4FB9-9899-AA83E8A4C58E}"/>
    <cellStyle name="Walutowy 2 4 4 3 3" xfId="1449" xr:uid="{00000000-0005-0000-0000-000029020000}"/>
    <cellStyle name="Walutowy 2 4 4 3 3 2" xfId="4416" xr:uid="{D3C6218F-0180-4A86-B688-5CD7A7A5EEDA}"/>
    <cellStyle name="Walutowy 2 4 4 3 4" xfId="1853" xr:uid="{00000000-0005-0000-0000-00002A020000}"/>
    <cellStyle name="Walutowy 2 4 4 3 4 2" xfId="4820" xr:uid="{94B16179-05C3-410A-A7DD-F0CF2E7E7642}"/>
    <cellStyle name="Walutowy 2 4 4 3 5" xfId="2257" xr:uid="{00000000-0005-0000-0000-00002B020000}"/>
    <cellStyle name="Walutowy 2 4 4 3 5 2" xfId="5224" xr:uid="{B5C74260-A7C9-49A0-A164-8DC0BF443578}"/>
    <cellStyle name="Walutowy 2 4 4 3 6" xfId="2661" xr:uid="{00000000-0005-0000-0000-00002C020000}"/>
    <cellStyle name="Walutowy 2 4 4 3 6 2" xfId="5628" xr:uid="{0550A624-AA93-487A-AE86-F503174CB3D2}"/>
    <cellStyle name="Walutowy 2 4 4 3 7" xfId="3070" xr:uid="{00000000-0005-0000-0000-00002D020000}"/>
    <cellStyle name="Walutowy 2 4 4 3 7 2" xfId="6037" xr:uid="{FBEE036A-BDC9-4E46-9DAF-6D52B18B01C1}"/>
    <cellStyle name="Walutowy 2 4 4 3 8" xfId="3480" xr:uid="{0FF949BB-DF75-49CB-9692-9F7A63DAFCE2}"/>
    <cellStyle name="Walutowy 2 4 4 4" xfId="646" xr:uid="{00000000-0005-0000-0000-00002E020000}"/>
    <cellStyle name="Walutowy 2 4 4 4 2" xfId="3613" xr:uid="{4645E11E-7B50-497C-9703-10CC1DE0BD2C}"/>
    <cellStyle name="Walutowy 2 4 4 5" xfId="1050" xr:uid="{00000000-0005-0000-0000-00002F020000}"/>
    <cellStyle name="Walutowy 2 4 4 5 2" xfId="4017" xr:uid="{52ABA282-6EDB-412A-AC2B-F72E5915E7D9}"/>
    <cellStyle name="Walutowy 2 4 4 6" xfId="1183" xr:uid="{00000000-0005-0000-0000-000030020000}"/>
    <cellStyle name="Walutowy 2 4 4 6 2" xfId="4150" xr:uid="{D03EE80D-827B-479C-B47D-41A126313BA6}"/>
    <cellStyle name="Walutowy 2 4 4 7" xfId="1582" xr:uid="{00000000-0005-0000-0000-000031020000}"/>
    <cellStyle name="Walutowy 2 4 4 7 2" xfId="4549" xr:uid="{6AA522C1-D3B5-4FC9-8496-82B2CA649144}"/>
    <cellStyle name="Walutowy 2 4 4 8" xfId="1986" xr:uid="{00000000-0005-0000-0000-000032020000}"/>
    <cellStyle name="Walutowy 2 4 4 8 2" xfId="4953" xr:uid="{65969DCF-A77D-40BB-904A-2D970705F8C2}"/>
    <cellStyle name="Walutowy 2 4 4 9" xfId="2390" xr:uid="{00000000-0005-0000-0000-000033020000}"/>
    <cellStyle name="Walutowy 2 4 4 9 2" xfId="5357" xr:uid="{55649D7A-792D-44DD-8F0D-056B38288390}"/>
    <cellStyle name="Walutowy 2 5" xfId="131" xr:uid="{00000000-0005-0000-0000-000034020000}"/>
    <cellStyle name="Walutowy 2 5 10" xfId="2391" xr:uid="{00000000-0005-0000-0000-000035020000}"/>
    <cellStyle name="Walutowy 2 5 10 2" xfId="5358" xr:uid="{D901F8D7-9F79-470B-A326-15D7F2A12E9C}"/>
    <cellStyle name="Walutowy 2 5 11" xfId="2800" xr:uid="{00000000-0005-0000-0000-000036020000}"/>
    <cellStyle name="Walutowy 2 5 11 2" xfId="5767" xr:uid="{E861E122-CE5E-40D9-96C2-BDDF7196A39E}"/>
    <cellStyle name="Walutowy 2 5 12" xfId="3210" xr:uid="{B36E63CF-4989-437F-8AA6-6FD93BFC3C00}"/>
    <cellStyle name="Walutowy 2 5 2" xfId="132" xr:uid="{00000000-0005-0000-0000-000037020000}"/>
    <cellStyle name="Walutowy 2 5 2 10" xfId="2801" xr:uid="{00000000-0005-0000-0000-000038020000}"/>
    <cellStyle name="Walutowy 2 5 2 10 2" xfId="5768" xr:uid="{E6297559-5B49-4899-8084-2D4044ED8214}"/>
    <cellStyle name="Walutowy 2 5 2 11" xfId="3211" xr:uid="{8CBF5BCC-77AA-40B9-B9EB-D2B765019D2D}"/>
    <cellStyle name="Walutowy 2 5 2 2" xfId="354" xr:uid="{00000000-0005-0000-0000-000039020000}"/>
    <cellStyle name="Walutowy 2 5 2 2 2" xfId="786" xr:uid="{00000000-0005-0000-0000-00003A020000}"/>
    <cellStyle name="Walutowy 2 5 2 2 2 2" xfId="3753" xr:uid="{0DFF1CCD-45DE-4B41-BF45-EACA05BAECB2}"/>
    <cellStyle name="Walutowy 2 5 2 2 3" xfId="1318" xr:uid="{00000000-0005-0000-0000-00003B020000}"/>
    <cellStyle name="Walutowy 2 5 2 2 3 2" xfId="4285" xr:uid="{8EB9AA5D-CEC9-4DDF-A551-983AB634AE79}"/>
    <cellStyle name="Walutowy 2 5 2 2 4" xfId="1722" xr:uid="{00000000-0005-0000-0000-00003C020000}"/>
    <cellStyle name="Walutowy 2 5 2 2 4 2" xfId="4689" xr:uid="{A6420BAB-D3DD-4F01-A042-D46CDD722ED8}"/>
    <cellStyle name="Walutowy 2 5 2 2 5" xfId="2126" xr:uid="{00000000-0005-0000-0000-00003D020000}"/>
    <cellStyle name="Walutowy 2 5 2 2 5 2" xfId="5093" xr:uid="{B9170FCD-143B-423D-B55E-1916A649FE26}"/>
    <cellStyle name="Walutowy 2 5 2 2 6" xfId="2530" xr:uid="{00000000-0005-0000-0000-00003E020000}"/>
    <cellStyle name="Walutowy 2 5 2 2 6 2" xfId="5497" xr:uid="{5E74D7F8-05C6-47DB-AD08-9A87DB8F445E}"/>
    <cellStyle name="Walutowy 2 5 2 2 7" xfId="2939" xr:uid="{00000000-0005-0000-0000-00003F020000}"/>
    <cellStyle name="Walutowy 2 5 2 2 7 2" xfId="5906" xr:uid="{60AF1034-FF11-4B3C-89F5-AC3E18F2A67B}"/>
    <cellStyle name="Walutowy 2 5 2 2 8" xfId="3349" xr:uid="{C8426967-CD89-45C4-9DBA-7EBB40899921}"/>
    <cellStyle name="Walutowy 2 5 2 3" xfId="515" xr:uid="{00000000-0005-0000-0000-000040020000}"/>
    <cellStyle name="Walutowy 2 5 2 3 2" xfId="919" xr:uid="{00000000-0005-0000-0000-000041020000}"/>
    <cellStyle name="Walutowy 2 5 2 3 2 2" xfId="3886" xr:uid="{C37701FD-2D0A-488D-96AF-DCDCF7A0F9F5}"/>
    <cellStyle name="Walutowy 2 5 2 3 3" xfId="1451" xr:uid="{00000000-0005-0000-0000-000042020000}"/>
    <cellStyle name="Walutowy 2 5 2 3 3 2" xfId="4418" xr:uid="{273801A0-C2A1-49EA-AB77-A05463B5B0B0}"/>
    <cellStyle name="Walutowy 2 5 2 3 4" xfId="1855" xr:uid="{00000000-0005-0000-0000-000043020000}"/>
    <cellStyle name="Walutowy 2 5 2 3 4 2" xfId="4822" xr:uid="{8263CA16-003C-4083-93A4-F714DA6D90CD}"/>
    <cellStyle name="Walutowy 2 5 2 3 5" xfId="2259" xr:uid="{00000000-0005-0000-0000-000044020000}"/>
    <cellStyle name="Walutowy 2 5 2 3 5 2" xfId="5226" xr:uid="{9D91A0E3-FA8A-4341-A638-860B91FAD7A5}"/>
    <cellStyle name="Walutowy 2 5 2 3 6" xfId="2663" xr:uid="{00000000-0005-0000-0000-000045020000}"/>
    <cellStyle name="Walutowy 2 5 2 3 6 2" xfId="5630" xr:uid="{9C9F5E58-3723-42CD-9A31-8FCA9B92F759}"/>
    <cellStyle name="Walutowy 2 5 2 3 7" xfId="3072" xr:uid="{00000000-0005-0000-0000-000046020000}"/>
    <cellStyle name="Walutowy 2 5 2 3 7 2" xfId="6039" xr:uid="{06161B08-BAA2-45CF-9A7A-4098701D75F5}"/>
    <cellStyle name="Walutowy 2 5 2 3 8" xfId="3482" xr:uid="{29CBB151-8BF5-4E9F-821E-CD5527C2CD00}"/>
    <cellStyle name="Walutowy 2 5 2 4" xfId="648" xr:uid="{00000000-0005-0000-0000-000047020000}"/>
    <cellStyle name="Walutowy 2 5 2 4 2" xfId="3615" xr:uid="{7227640A-D992-47F2-9551-6CB180AFA4BB}"/>
    <cellStyle name="Walutowy 2 5 2 5" xfId="1052" xr:uid="{00000000-0005-0000-0000-000048020000}"/>
    <cellStyle name="Walutowy 2 5 2 5 2" xfId="4019" xr:uid="{EDD8922B-DFD3-4B62-8BD4-D95920B21A9D}"/>
    <cellStyle name="Walutowy 2 5 2 6" xfId="1185" xr:uid="{00000000-0005-0000-0000-000049020000}"/>
    <cellStyle name="Walutowy 2 5 2 6 2" xfId="4152" xr:uid="{F384668F-9131-4E3F-83FA-4B6A2A7DCC4B}"/>
    <cellStyle name="Walutowy 2 5 2 7" xfId="1584" xr:uid="{00000000-0005-0000-0000-00004A020000}"/>
    <cellStyle name="Walutowy 2 5 2 7 2" xfId="4551" xr:uid="{47A4E050-11CB-4BA2-B83B-6A62D1F97520}"/>
    <cellStyle name="Walutowy 2 5 2 8" xfId="1988" xr:uid="{00000000-0005-0000-0000-00004B020000}"/>
    <cellStyle name="Walutowy 2 5 2 8 2" xfId="4955" xr:uid="{056BBF08-63BD-495F-8613-386D8293E51F}"/>
    <cellStyle name="Walutowy 2 5 2 9" xfId="2392" xr:uid="{00000000-0005-0000-0000-00004C020000}"/>
    <cellStyle name="Walutowy 2 5 2 9 2" xfId="5359" xr:uid="{22A9F9F3-B919-4474-8752-E3EE068D8E9D}"/>
    <cellStyle name="Walutowy 2 5 3" xfId="353" xr:uid="{00000000-0005-0000-0000-00004D020000}"/>
    <cellStyle name="Walutowy 2 5 3 2" xfId="785" xr:uid="{00000000-0005-0000-0000-00004E020000}"/>
    <cellStyle name="Walutowy 2 5 3 2 2" xfId="3752" xr:uid="{6267AA48-3BBF-4B17-AA6C-33A063631DFF}"/>
    <cellStyle name="Walutowy 2 5 3 3" xfId="1317" xr:uid="{00000000-0005-0000-0000-00004F020000}"/>
    <cellStyle name="Walutowy 2 5 3 3 2" xfId="4284" xr:uid="{2B5217DC-C685-4F02-AEC9-B40F32446653}"/>
    <cellStyle name="Walutowy 2 5 3 4" xfId="1721" xr:uid="{00000000-0005-0000-0000-000050020000}"/>
    <cellStyle name="Walutowy 2 5 3 4 2" xfId="4688" xr:uid="{2419A5CC-17B7-4F2B-9A78-BE1F7892CBFF}"/>
    <cellStyle name="Walutowy 2 5 3 5" xfId="2125" xr:uid="{00000000-0005-0000-0000-000051020000}"/>
    <cellStyle name="Walutowy 2 5 3 5 2" xfId="5092" xr:uid="{ABA6644A-0DA7-453D-AF8E-C4E52154CEAA}"/>
    <cellStyle name="Walutowy 2 5 3 6" xfId="2529" xr:uid="{00000000-0005-0000-0000-000052020000}"/>
    <cellStyle name="Walutowy 2 5 3 6 2" xfId="5496" xr:uid="{0072E217-9EA6-4786-8F1E-435F62956FAC}"/>
    <cellStyle name="Walutowy 2 5 3 7" xfId="2938" xr:uid="{00000000-0005-0000-0000-000053020000}"/>
    <cellStyle name="Walutowy 2 5 3 7 2" xfId="5905" xr:uid="{6685F6E8-A97C-4E4B-B13B-C79407E1F97A}"/>
    <cellStyle name="Walutowy 2 5 3 8" xfId="3348" xr:uid="{6845EC82-E4B4-483D-B8F6-424361A3CC90}"/>
    <cellStyle name="Walutowy 2 5 4" xfId="514" xr:uid="{00000000-0005-0000-0000-000054020000}"/>
    <cellStyle name="Walutowy 2 5 4 2" xfId="918" xr:uid="{00000000-0005-0000-0000-000055020000}"/>
    <cellStyle name="Walutowy 2 5 4 2 2" xfId="3885" xr:uid="{5FF49B5A-65CE-41FD-9B9A-EF75A9FE78AD}"/>
    <cellStyle name="Walutowy 2 5 4 3" xfId="1450" xr:uid="{00000000-0005-0000-0000-000056020000}"/>
    <cellStyle name="Walutowy 2 5 4 3 2" xfId="4417" xr:uid="{251CB9DD-7D18-4929-923D-4D770F2FB2CD}"/>
    <cellStyle name="Walutowy 2 5 4 4" xfId="1854" xr:uid="{00000000-0005-0000-0000-000057020000}"/>
    <cellStyle name="Walutowy 2 5 4 4 2" xfId="4821" xr:uid="{01144CB3-C477-4859-8398-95A92A36E169}"/>
    <cellStyle name="Walutowy 2 5 4 5" xfId="2258" xr:uid="{00000000-0005-0000-0000-000058020000}"/>
    <cellStyle name="Walutowy 2 5 4 5 2" xfId="5225" xr:uid="{F7C0B2A5-CC40-4AD3-B71E-A96889E34427}"/>
    <cellStyle name="Walutowy 2 5 4 6" xfId="2662" xr:uid="{00000000-0005-0000-0000-000059020000}"/>
    <cellStyle name="Walutowy 2 5 4 6 2" xfId="5629" xr:uid="{B115FE61-8202-41E7-A6E3-CEC55FACC46F}"/>
    <cellStyle name="Walutowy 2 5 4 7" xfId="3071" xr:uid="{00000000-0005-0000-0000-00005A020000}"/>
    <cellStyle name="Walutowy 2 5 4 7 2" xfId="6038" xr:uid="{4A647DB0-962F-41C6-A64C-AFA01F9190F3}"/>
    <cellStyle name="Walutowy 2 5 4 8" xfId="3481" xr:uid="{AF2DF473-03D5-4E4F-B24F-3E3785CDF71A}"/>
    <cellStyle name="Walutowy 2 5 5" xfId="647" xr:uid="{00000000-0005-0000-0000-00005B020000}"/>
    <cellStyle name="Walutowy 2 5 5 2" xfId="3614" xr:uid="{CCD4A3B9-8837-44E0-9660-10EB0D406B66}"/>
    <cellStyle name="Walutowy 2 5 6" xfId="1051" xr:uid="{00000000-0005-0000-0000-00005C020000}"/>
    <cellStyle name="Walutowy 2 5 6 2" xfId="4018" xr:uid="{415AF6AD-37A9-49F4-A2C0-E76527443C37}"/>
    <cellStyle name="Walutowy 2 5 7" xfId="1184" xr:uid="{00000000-0005-0000-0000-00005D020000}"/>
    <cellStyle name="Walutowy 2 5 7 2" xfId="4151" xr:uid="{56BF27E7-070D-4CEE-9696-8BD058584E02}"/>
    <cellStyle name="Walutowy 2 5 8" xfId="1583" xr:uid="{00000000-0005-0000-0000-00005E020000}"/>
    <cellStyle name="Walutowy 2 5 8 2" xfId="4550" xr:uid="{30253FB1-73A7-41BF-B7FB-D232EE1FA0F4}"/>
    <cellStyle name="Walutowy 2 5 9" xfId="1987" xr:uid="{00000000-0005-0000-0000-00005F020000}"/>
    <cellStyle name="Walutowy 2 5 9 2" xfId="4954" xr:uid="{43ADD26E-3184-44FC-BC19-BAD32D1D0D5A}"/>
    <cellStyle name="Walutowy 2 6" xfId="133" xr:uid="{00000000-0005-0000-0000-000060020000}"/>
    <cellStyle name="Walutowy 2 6 10" xfId="2802" xr:uid="{00000000-0005-0000-0000-000061020000}"/>
    <cellStyle name="Walutowy 2 6 10 2" xfId="5769" xr:uid="{3AC95CCC-8283-4573-AC12-F906763BB301}"/>
    <cellStyle name="Walutowy 2 6 11" xfId="3212" xr:uid="{0D58CC97-D67A-465F-9805-3FAB910013EA}"/>
    <cellStyle name="Walutowy 2 6 2" xfId="355" xr:uid="{00000000-0005-0000-0000-000062020000}"/>
    <cellStyle name="Walutowy 2 6 2 2" xfId="787" xr:uid="{00000000-0005-0000-0000-000063020000}"/>
    <cellStyle name="Walutowy 2 6 2 2 2" xfId="3754" xr:uid="{0C6F90A8-C98B-469B-851F-B53FE660413E}"/>
    <cellStyle name="Walutowy 2 6 2 3" xfId="1319" xr:uid="{00000000-0005-0000-0000-000064020000}"/>
    <cellStyle name="Walutowy 2 6 2 3 2" xfId="4286" xr:uid="{44D4F960-5865-45B0-B529-D23265CD7282}"/>
    <cellStyle name="Walutowy 2 6 2 4" xfId="1723" xr:uid="{00000000-0005-0000-0000-000065020000}"/>
    <cellStyle name="Walutowy 2 6 2 4 2" xfId="4690" xr:uid="{10A1665A-9216-4A63-BB35-13442CED8775}"/>
    <cellStyle name="Walutowy 2 6 2 5" xfId="2127" xr:uid="{00000000-0005-0000-0000-000066020000}"/>
    <cellStyle name="Walutowy 2 6 2 5 2" xfId="5094" xr:uid="{0E13EBCE-7323-4433-882C-298F6A7D2212}"/>
    <cellStyle name="Walutowy 2 6 2 6" xfId="2531" xr:uid="{00000000-0005-0000-0000-000067020000}"/>
    <cellStyle name="Walutowy 2 6 2 6 2" xfId="5498" xr:uid="{E1AC8B56-26EB-40D0-A383-3321FC7F0A32}"/>
    <cellStyle name="Walutowy 2 6 2 7" xfId="2940" xr:uid="{00000000-0005-0000-0000-000068020000}"/>
    <cellStyle name="Walutowy 2 6 2 7 2" xfId="5907" xr:uid="{3B601FAB-73E2-4F08-858B-7EAE8F31FF59}"/>
    <cellStyle name="Walutowy 2 6 2 8" xfId="3350" xr:uid="{9FD49446-87C5-49ED-B98C-E93E828EF568}"/>
    <cellStyle name="Walutowy 2 6 3" xfId="516" xr:uid="{00000000-0005-0000-0000-000069020000}"/>
    <cellStyle name="Walutowy 2 6 3 2" xfId="920" xr:uid="{00000000-0005-0000-0000-00006A020000}"/>
    <cellStyle name="Walutowy 2 6 3 2 2" xfId="3887" xr:uid="{8153581D-30BD-46F8-AB63-A812919EA359}"/>
    <cellStyle name="Walutowy 2 6 3 3" xfId="1452" xr:uid="{00000000-0005-0000-0000-00006B020000}"/>
    <cellStyle name="Walutowy 2 6 3 3 2" xfId="4419" xr:uid="{373FF0B4-7517-4333-89DC-FFA3F607A928}"/>
    <cellStyle name="Walutowy 2 6 3 4" xfId="1856" xr:uid="{00000000-0005-0000-0000-00006C020000}"/>
    <cellStyle name="Walutowy 2 6 3 4 2" xfId="4823" xr:uid="{52018A2D-E61D-4D9E-8D16-7AD952B13531}"/>
    <cellStyle name="Walutowy 2 6 3 5" xfId="2260" xr:uid="{00000000-0005-0000-0000-00006D020000}"/>
    <cellStyle name="Walutowy 2 6 3 5 2" xfId="5227" xr:uid="{0A64386C-F32D-4FDD-BA81-5C9744E6871A}"/>
    <cellStyle name="Walutowy 2 6 3 6" xfId="2664" xr:uid="{00000000-0005-0000-0000-00006E020000}"/>
    <cellStyle name="Walutowy 2 6 3 6 2" xfId="5631" xr:uid="{99F59629-CD69-45EF-9BD1-E41EEEE02806}"/>
    <cellStyle name="Walutowy 2 6 3 7" xfId="3073" xr:uid="{00000000-0005-0000-0000-00006F020000}"/>
    <cellStyle name="Walutowy 2 6 3 7 2" xfId="6040" xr:uid="{0FF35CAC-1656-45E4-8AE5-C880F29FCFB8}"/>
    <cellStyle name="Walutowy 2 6 3 8" xfId="3483" xr:uid="{858505B0-8F4D-4586-87D2-EF5ED864465E}"/>
    <cellStyle name="Walutowy 2 6 4" xfId="649" xr:uid="{00000000-0005-0000-0000-000070020000}"/>
    <cellStyle name="Walutowy 2 6 4 2" xfId="3616" xr:uid="{62AEDD45-EA24-484A-A4BA-8CBC68E2E4EE}"/>
    <cellStyle name="Walutowy 2 6 5" xfId="1053" xr:uid="{00000000-0005-0000-0000-000071020000}"/>
    <cellStyle name="Walutowy 2 6 5 2" xfId="4020" xr:uid="{E727B6FB-AF89-47B4-8364-23C6687E8787}"/>
    <cellStyle name="Walutowy 2 6 6" xfId="1186" xr:uid="{00000000-0005-0000-0000-000072020000}"/>
    <cellStyle name="Walutowy 2 6 6 2" xfId="4153" xr:uid="{09688956-48DA-4CEC-A151-658536A589BB}"/>
    <cellStyle name="Walutowy 2 6 7" xfId="1585" xr:uid="{00000000-0005-0000-0000-000073020000}"/>
    <cellStyle name="Walutowy 2 6 7 2" xfId="4552" xr:uid="{938B4190-6E87-4676-BAB9-54152D35E86F}"/>
    <cellStyle name="Walutowy 2 6 8" xfId="1989" xr:uid="{00000000-0005-0000-0000-000074020000}"/>
    <cellStyle name="Walutowy 2 6 8 2" xfId="4956" xr:uid="{5C4A88A0-2675-4DA8-BFCF-AF469D975F45}"/>
    <cellStyle name="Walutowy 2 6 9" xfId="2393" xr:uid="{00000000-0005-0000-0000-000075020000}"/>
    <cellStyle name="Walutowy 2 6 9 2" xfId="5360" xr:uid="{461A8DBA-3FF1-4FBE-976A-8E29A66FCE57}"/>
    <cellStyle name="Walutowy 2 7" xfId="134" xr:uid="{00000000-0005-0000-0000-000076020000}"/>
    <cellStyle name="Walutowy 2 7 10" xfId="2803" xr:uid="{00000000-0005-0000-0000-000077020000}"/>
    <cellStyle name="Walutowy 2 7 10 2" xfId="5770" xr:uid="{AF8E82BE-0C41-4F13-BD2C-434003D60FB6}"/>
    <cellStyle name="Walutowy 2 7 11" xfId="3213" xr:uid="{CF1B2FF6-AB3E-4B83-BD51-60AEB778F38A}"/>
    <cellStyle name="Walutowy 2 7 2" xfId="356" xr:uid="{00000000-0005-0000-0000-000078020000}"/>
    <cellStyle name="Walutowy 2 7 2 2" xfId="788" xr:uid="{00000000-0005-0000-0000-000079020000}"/>
    <cellStyle name="Walutowy 2 7 2 2 2" xfId="3755" xr:uid="{A6F61FF9-68B8-4354-B199-03AB1FFD9FFE}"/>
    <cellStyle name="Walutowy 2 7 2 3" xfId="1320" xr:uid="{00000000-0005-0000-0000-00007A020000}"/>
    <cellStyle name="Walutowy 2 7 2 3 2" xfId="4287" xr:uid="{5A9B0938-187D-43A9-9AE3-90196968328F}"/>
    <cellStyle name="Walutowy 2 7 2 4" xfId="1724" xr:uid="{00000000-0005-0000-0000-00007B020000}"/>
    <cellStyle name="Walutowy 2 7 2 4 2" xfId="4691" xr:uid="{28BF7B96-42F4-4239-98ED-6E8B2D7E04C1}"/>
    <cellStyle name="Walutowy 2 7 2 5" xfId="2128" xr:uid="{00000000-0005-0000-0000-00007C020000}"/>
    <cellStyle name="Walutowy 2 7 2 5 2" xfId="5095" xr:uid="{16828C37-A818-43B0-A2E0-323F8D177327}"/>
    <cellStyle name="Walutowy 2 7 2 6" xfId="2532" xr:uid="{00000000-0005-0000-0000-00007D020000}"/>
    <cellStyle name="Walutowy 2 7 2 6 2" xfId="5499" xr:uid="{F782BD07-8231-431D-A7B3-149BFE36CBCB}"/>
    <cellStyle name="Walutowy 2 7 2 7" xfId="2941" xr:uid="{00000000-0005-0000-0000-00007E020000}"/>
    <cellStyle name="Walutowy 2 7 2 7 2" xfId="5908" xr:uid="{4225A95B-5C12-4DEE-8D1B-46B5A3591001}"/>
    <cellStyle name="Walutowy 2 7 2 8" xfId="3351" xr:uid="{985E234E-216B-464A-B2FE-75CB72D35915}"/>
    <cellStyle name="Walutowy 2 7 3" xfId="517" xr:uid="{00000000-0005-0000-0000-00007F020000}"/>
    <cellStyle name="Walutowy 2 7 3 2" xfId="921" xr:uid="{00000000-0005-0000-0000-000080020000}"/>
    <cellStyle name="Walutowy 2 7 3 2 2" xfId="3888" xr:uid="{29D05FFF-1239-465B-B248-B18067E44EBF}"/>
    <cellStyle name="Walutowy 2 7 3 3" xfId="1453" xr:uid="{00000000-0005-0000-0000-000081020000}"/>
    <cellStyle name="Walutowy 2 7 3 3 2" xfId="4420" xr:uid="{68D410E4-6EE1-4F68-82B0-A18CBF38767F}"/>
    <cellStyle name="Walutowy 2 7 3 4" xfId="1857" xr:uid="{00000000-0005-0000-0000-000082020000}"/>
    <cellStyle name="Walutowy 2 7 3 4 2" xfId="4824" xr:uid="{7F84CB3E-5D80-4AB3-BDE0-D87951616DDA}"/>
    <cellStyle name="Walutowy 2 7 3 5" xfId="2261" xr:uid="{00000000-0005-0000-0000-000083020000}"/>
    <cellStyle name="Walutowy 2 7 3 5 2" xfId="5228" xr:uid="{646E74BA-2C32-460E-93AD-5AFBA5D29EE6}"/>
    <cellStyle name="Walutowy 2 7 3 6" xfId="2665" xr:uid="{00000000-0005-0000-0000-000084020000}"/>
    <cellStyle name="Walutowy 2 7 3 6 2" xfId="5632" xr:uid="{A0843DE8-F03F-405B-9C74-692D5AE5B4C5}"/>
    <cellStyle name="Walutowy 2 7 3 7" xfId="3074" xr:uid="{00000000-0005-0000-0000-000085020000}"/>
    <cellStyle name="Walutowy 2 7 3 7 2" xfId="6041" xr:uid="{6B01A553-D5EC-4B91-8247-70C6DFF296A9}"/>
    <cellStyle name="Walutowy 2 7 3 8" xfId="3484" xr:uid="{7B2B88B8-E70F-4CD7-9D0B-3FEAA49B711A}"/>
    <cellStyle name="Walutowy 2 7 4" xfId="650" xr:uid="{00000000-0005-0000-0000-000086020000}"/>
    <cellStyle name="Walutowy 2 7 4 2" xfId="3617" xr:uid="{0180B540-942A-4ABD-9566-85ED370DFAAC}"/>
    <cellStyle name="Walutowy 2 7 5" xfId="1054" xr:uid="{00000000-0005-0000-0000-000087020000}"/>
    <cellStyle name="Walutowy 2 7 5 2" xfId="4021" xr:uid="{887EB1CB-3E4C-450A-B1B7-53CF09930A15}"/>
    <cellStyle name="Walutowy 2 7 6" xfId="1187" xr:uid="{00000000-0005-0000-0000-000088020000}"/>
    <cellStyle name="Walutowy 2 7 6 2" xfId="4154" xr:uid="{DF415AA1-CED5-45A4-A426-89B83EE4AAF1}"/>
    <cellStyle name="Walutowy 2 7 7" xfId="1586" xr:uid="{00000000-0005-0000-0000-000089020000}"/>
    <cellStyle name="Walutowy 2 7 7 2" xfId="4553" xr:uid="{89B9B05E-A853-4BFD-9EE8-F56EFF031D5D}"/>
    <cellStyle name="Walutowy 2 7 8" xfId="1990" xr:uid="{00000000-0005-0000-0000-00008A020000}"/>
    <cellStyle name="Walutowy 2 7 8 2" xfId="4957" xr:uid="{959FEB8F-8924-4CC2-BE0A-56B53889A5E7}"/>
    <cellStyle name="Walutowy 2 7 9" xfId="2394" xr:uid="{00000000-0005-0000-0000-00008B020000}"/>
    <cellStyle name="Walutowy 2 7 9 2" xfId="5361" xr:uid="{92204655-DA8F-4620-B8AB-D5A0D9CCCA6C}"/>
    <cellStyle name="Walutowy 2 8" xfId="135" xr:uid="{00000000-0005-0000-0000-00008C020000}"/>
    <cellStyle name="Walutowy 2 8 10" xfId="2804" xr:uid="{00000000-0005-0000-0000-00008D020000}"/>
    <cellStyle name="Walutowy 2 8 10 2" xfId="5771" xr:uid="{DB5CCFCC-715F-43FF-BD35-E8E2D1CEC47D}"/>
    <cellStyle name="Walutowy 2 8 11" xfId="3214" xr:uid="{8879DE2B-9670-4E8D-B87A-C2EF29C27C94}"/>
    <cellStyle name="Walutowy 2 8 2" xfId="357" xr:uid="{00000000-0005-0000-0000-00008E020000}"/>
    <cellStyle name="Walutowy 2 8 2 2" xfId="789" xr:uid="{00000000-0005-0000-0000-00008F020000}"/>
    <cellStyle name="Walutowy 2 8 2 2 2" xfId="3756" xr:uid="{831EBD5E-8257-4048-A583-6A15FBFFD3F9}"/>
    <cellStyle name="Walutowy 2 8 2 3" xfId="1321" xr:uid="{00000000-0005-0000-0000-000090020000}"/>
    <cellStyle name="Walutowy 2 8 2 3 2" xfId="4288" xr:uid="{31A963E3-25A0-4A45-B751-2795915B1B87}"/>
    <cellStyle name="Walutowy 2 8 2 4" xfId="1725" xr:uid="{00000000-0005-0000-0000-000091020000}"/>
    <cellStyle name="Walutowy 2 8 2 4 2" xfId="4692" xr:uid="{2E4003D5-3A57-4F8E-A8EB-13AE981DBE63}"/>
    <cellStyle name="Walutowy 2 8 2 5" xfId="2129" xr:uid="{00000000-0005-0000-0000-000092020000}"/>
    <cellStyle name="Walutowy 2 8 2 5 2" xfId="5096" xr:uid="{F6B6D614-5BF0-48C1-A13C-15C60B5B2AEB}"/>
    <cellStyle name="Walutowy 2 8 2 6" xfId="2533" xr:uid="{00000000-0005-0000-0000-000093020000}"/>
    <cellStyle name="Walutowy 2 8 2 6 2" xfId="5500" xr:uid="{9BCC6728-8502-4530-A5F4-8F6772E43A78}"/>
    <cellStyle name="Walutowy 2 8 2 7" xfId="2942" xr:uid="{00000000-0005-0000-0000-000094020000}"/>
    <cellStyle name="Walutowy 2 8 2 7 2" xfId="5909" xr:uid="{22F2042E-FF9D-47A8-89F4-54966A06A7EC}"/>
    <cellStyle name="Walutowy 2 8 2 8" xfId="3352" xr:uid="{7E6196A8-66A2-4EE2-9100-3C28D88E8C1F}"/>
    <cellStyle name="Walutowy 2 8 3" xfId="518" xr:uid="{00000000-0005-0000-0000-000095020000}"/>
    <cellStyle name="Walutowy 2 8 3 2" xfId="922" xr:uid="{00000000-0005-0000-0000-000096020000}"/>
    <cellStyle name="Walutowy 2 8 3 2 2" xfId="3889" xr:uid="{A0497552-94D5-4921-A332-73C4F11FD352}"/>
    <cellStyle name="Walutowy 2 8 3 3" xfId="1454" xr:uid="{00000000-0005-0000-0000-000097020000}"/>
    <cellStyle name="Walutowy 2 8 3 3 2" xfId="4421" xr:uid="{ABE8809A-D189-43ED-91AD-70CC020664C9}"/>
    <cellStyle name="Walutowy 2 8 3 4" xfId="1858" xr:uid="{00000000-0005-0000-0000-000098020000}"/>
    <cellStyle name="Walutowy 2 8 3 4 2" xfId="4825" xr:uid="{AD2B42B2-8B72-4146-AAAC-CE81A9E0BD73}"/>
    <cellStyle name="Walutowy 2 8 3 5" xfId="2262" xr:uid="{00000000-0005-0000-0000-000099020000}"/>
    <cellStyle name="Walutowy 2 8 3 5 2" xfId="5229" xr:uid="{AB363BED-1896-43AC-B9EA-C636E4E6672F}"/>
    <cellStyle name="Walutowy 2 8 3 6" xfId="2666" xr:uid="{00000000-0005-0000-0000-00009A020000}"/>
    <cellStyle name="Walutowy 2 8 3 6 2" xfId="5633" xr:uid="{EAE0435B-ACB2-48E9-9A30-6D016E0FFB03}"/>
    <cellStyle name="Walutowy 2 8 3 7" xfId="3075" xr:uid="{00000000-0005-0000-0000-00009B020000}"/>
    <cellStyle name="Walutowy 2 8 3 7 2" xfId="6042" xr:uid="{DAF0ED0F-F268-4296-9992-F3C295216A99}"/>
    <cellStyle name="Walutowy 2 8 3 8" xfId="3485" xr:uid="{5472B77B-D4FF-4B71-A260-B04DCF672EAF}"/>
    <cellStyle name="Walutowy 2 8 4" xfId="651" xr:uid="{00000000-0005-0000-0000-00009C020000}"/>
    <cellStyle name="Walutowy 2 8 4 2" xfId="3618" xr:uid="{9F22FE48-F701-4946-BE04-D7BC0B76C9ED}"/>
    <cellStyle name="Walutowy 2 8 5" xfId="1055" xr:uid="{00000000-0005-0000-0000-00009D020000}"/>
    <cellStyle name="Walutowy 2 8 5 2" xfId="4022" xr:uid="{804167CE-8185-4A5B-81B4-16BA18B28C14}"/>
    <cellStyle name="Walutowy 2 8 6" xfId="1188" xr:uid="{00000000-0005-0000-0000-00009E020000}"/>
    <cellStyle name="Walutowy 2 8 6 2" xfId="4155" xr:uid="{5FC479F5-B8E6-489F-9DD4-B96533F7B09F}"/>
    <cellStyle name="Walutowy 2 8 7" xfId="1587" xr:uid="{00000000-0005-0000-0000-00009F020000}"/>
    <cellStyle name="Walutowy 2 8 7 2" xfId="4554" xr:uid="{CC5D8986-6B85-41CC-9E49-CFC408F6AFCF}"/>
    <cellStyle name="Walutowy 2 8 8" xfId="1991" xr:uid="{00000000-0005-0000-0000-0000A0020000}"/>
    <cellStyle name="Walutowy 2 8 8 2" xfId="4958" xr:uid="{8CCC9148-90C3-419D-8D4E-647D3E06CA65}"/>
    <cellStyle name="Walutowy 2 8 9" xfId="2395" xr:uid="{00000000-0005-0000-0000-0000A1020000}"/>
    <cellStyle name="Walutowy 2 8 9 2" xfId="5362" xr:uid="{851535FD-DB53-4246-806D-7C6EDFFCBF25}"/>
    <cellStyle name="Walutowy 2 9" xfId="334" xr:uid="{00000000-0005-0000-0000-0000A2020000}"/>
    <cellStyle name="Walutowy 2 9 2" xfId="770" xr:uid="{00000000-0005-0000-0000-0000A3020000}"/>
    <cellStyle name="Walutowy 2 9 2 2" xfId="3737" xr:uid="{E25EC501-ECEE-4728-9424-77922510BBAA}"/>
    <cellStyle name="Walutowy 2 9 3" xfId="1302" xr:uid="{00000000-0005-0000-0000-0000A4020000}"/>
    <cellStyle name="Walutowy 2 9 3 2" xfId="4269" xr:uid="{D7F71555-7DED-4ECA-B34C-ED2055A5B32B}"/>
    <cellStyle name="Walutowy 2 9 4" xfId="1706" xr:uid="{00000000-0005-0000-0000-0000A5020000}"/>
    <cellStyle name="Walutowy 2 9 4 2" xfId="4673" xr:uid="{2D6F5B60-7155-49B9-B398-68203DFCF07E}"/>
    <cellStyle name="Walutowy 2 9 5" xfId="2110" xr:uid="{00000000-0005-0000-0000-0000A6020000}"/>
    <cellStyle name="Walutowy 2 9 5 2" xfId="5077" xr:uid="{4E538EC1-3F8A-43D9-A1FC-A6E6D9EAA380}"/>
    <cellStyle name="Walutowy 2 9 6" xfId="2514" xr:uid="{00000000-0005-0000-0000-0000A7020000}"/>
    <cellStyle name="Walutowy 2 9 6 2" xfId="5481" xr:uid="{AED06C09-D933-4DF9-A41C-70FBA871F50F}"/>
    <cellStyle name="Walutowy 2 9 7" xfId="2923" xr:uid="{00000000-0005-0000-0000-0000A8020000}"/>
    <cellStyle name="Walutowy 2 9 7 2" xfId="5890" xr:uid="{B55AE62D-4A86-48BB-B331-F6A5E8C8C733}"/>
    <cellStyle name="Walutowy 2 9 8" xfId="3333" xr:uid="{E1C6E0CC-7364-482D-9E8B-E071AFE14A47}"/>
    <cellStyle name="Walutowy 20" xfId="2782" xr:uid="{00000000-0005-0000-0000-0000A9020000}"/>
    <cellStyle name="Walutowy 20 2" xfId="5749" xr:uid="{20CEAAAA-11AD-4C7C-A42E-E9EE6A01A2DE}"/>
    <cellStyle name="Walutowy 21" xfId="3192" xr:uid="{5647545D-0C58-4D10-8931-B3D8B44AE9DC}"/>
    <cellStyle name="Walutowy 3" xfId="136" xr:uid="{00000000-0005-0000-0000-0000AA020000}"/>
    <cellStyle name="Walutowy 3 10" xfId="137" xr:uid="{00000000-0005-0000-0000-0000AB020000}"/>
    <cellStyle name="Walutowy 3 10 10" xfId="2806" xr:uid="{00000000-0005-0000-0000-0000AC020000}"/>
    <cellStyle name="Walutowy 3 10 10 2" xfId="5773" xr:uid="{F4144735-F332-446A-9114-CD990B1BEAEA}"/>
    <cellStyle name="Walutowy 3 10 11" xfId="3216" xr:uid="{0691DBEC-1635-4D21-B9DD-CC34EE7FB334}"/>
    <cellStyle name="Walutowy 3 10 2" xfId="359" xr:uid="{00000000-0005-0000-0000-0000AD020000}"/>
    <cellStyle name="Walutowy 3 10 2 2" xfId="791" xr:uid="{00000000-0005-0000-0000-0000AE020000}"/>
    <cellStyle name="Walutowy 3 10 2 2 2" xfId="3758" xr:uid="{A0BD3A7F-0B3F-4FCF-A64F-8FC3742EB10A}"/>
    <cellStyle name="Walutowy 3 10 2 3" xfId="1323" xr:uid="{00000000-0005-0000-0000-0000AF020000}"/>
    <cellStyle name="Walutowy 3 10 2 3 2" xfId="4290" xr:uid="{C4C24CDE-4F00-4FE1-ABB5-3721A8521680}"/>
    <cellStyle name="Walutowy 3 10 2 4" xfId="1727" xr:uid="{00000000-0005-0000-0000-0000B0020000}"/>
    <cellStyle name="Walutowy 3 10 2 4 2" xfId="4694" xr:uid="{8E13FE54-04F0-484A-8953-97A4ABC29BF7}"/>
    <cellStyle name="Walutowy 3 10 2 5" xfId="2131" xr:uid="{00000000-0005-0000-0000-0000B1020000}"/>
    <cellStyle name="Walutowy 3 10 2 5 2" xfId="5098" xr:uid="{7D24A025-E612-4422-993F-19D56FD65E6E}"/>
    <cellStyle name="Walutowy 3 10 2 6" xfId="2535" xr:uid="{00000000-0005-0000-0000-0000B2020000}"/>
    <cellStyle name="Walutowy 3 10 2 6 2" xfId="5502" xr:uid="{18869161-CDB6-400D-AB4D-4E248DDDF770}"/>
    <cellStyle name="Walutowy 3 10 2 7" xfId="2944" xr:uid="{00000000-0005-0000-0000-0000B3020000}"/>
    <cellStyle name="Walutowy 3 10 2 7 2" xfId="5911" xr:uid="{3F6F6015-050C-4147-A94A-EFB09613E65C}"/>
    <cellStyle name="Walutowy 3 10 2 8" xfId="3354" xr:uid="{6C19DCCC-3591-4419-9D88-5AD1759459CF}"/>
    <cellStyle name="Walutowy 3 10 3" xfId="520" xr:uid="{00000000-0005-0000-0000-0000B4020000}"/>
    <cellStyle name="Walutowy 3 10 3 2" xfId="924" xr:uid="{00000000-0005-0000-0000-0000B5020000}"/>
    <cellStyle name="Walutowy 3 10 3 2 2" xfId="3891" xr:uid="{B10D8472-810F-4616-8D8A-31D0090DCD83}"/>
    <cellStyle name="Walutowy 3 10 3 3" xfId="1456" xr:uid="{00000000-0005-0000-0000-0000B6020000}"/>
    <cellStyle name="Walutowy 3 10 3 3 2" xfId="4423" xr:uid="{76B30D14-CF22-4010-9F15-7FEEDC9D6E1C}"/>
    <cellStyle name="Walutowy 3 10 3 4" xfId="1860" xr:uid="{00000000-0005-0000-0000-0000B7020000}"/>
    <cellStyle name="Walutowy 3 10 3 4 2" xfId="4827" xr:uid="{12AA4994-06D5-43B7-8701-32DB9DA59317}"/>
    <cellStyle name="Walutowy 3 10 3 5" xfId="2264" xr:uid="{00000000-0005-0000-0000-0000B8020000}"/>
    <cellStyle name="Walutowy 3 10 3 5 2" xfId="5231" xr:uid="{89AAB0D2-F5E8-4440-B653-413FCA26C10D}"/>
    <cellStyle name="Walutowy 3 10 3 6" xfId="2668" xr:uid="{00000000-0005-0000-0000-0000B9020000}"/>
    <cellStyle name="Walutowy 3 10 3 6 2" xfId="5635" xr:uid="{65580483-3FC6-41AE-BB25-EE2E7AD53AD7}"/>
    <cellStyle name="Walutowy 3 10 3 7" xfId="3077" xr:uid="{00000000-0005-0000-0000-0000BA020000}"/>
    <cellStyle name="Walutowy 3 10 3 7 2" xfId="6044" xr:uid="{027DEC1C-B14D-4541-A139-F9925C2DFF12}"/>
    <cellStyle name="Walutowy 3 10 3 8" xfId="3487" xr:uid="{D7798107-BA8B-4308-819C-49BE6FE9AB9C}"/>
    <cellStyle name="Walutowy 3 10 4" xfId="653" xr:uid="{00000000-0005-0000-0000-0000BB020000}"/>
    <cellStyle name="Walutowy 3 10 4 2" xfId="3620" xr:uid="{E17EFB9C-3402-4E89-880A-C2B72C510E97}"/>
    <cellStyle name="Walutowy 3 10 5" xfId="1057" xr:uid="{00000000-0005-0000-0000-0000BC020000}"/>
    <cellStyle name="Walutowy 3 10 5 2" xfId="4024" xr:uid="{C2CAD802-B188-4019-A7AC-7A707EB3489A}"/>
    <cellStyle name="Walutowy 3 10 6" xfId="1190" xr:uid="{00000000-0005-0000-0000-0000BD020000}"/>
    <cellStyle name="Walutowy 3 10 6 2" xfId="4157" xr:uid="{53B28E71-DD1D-4EE3-8D4B-55597600D72F}"/>
    <cellStyle name="Walutowy 3 10 7" xfId="1589" xr:uid="{00000000-0005-0000-0000-0000BE020000}"/>
    <cellStyle name="Walutowy 3 10 7 2" xfId="4556" xr:uid="{7CE381A3-E6EA-42EF-8233-E56D68AB2F86}"/>
    <cellStyle name="Walutowy 3 10 8" xfId="1993" xr:uid="{00000000-0005-0000-0000-0000BF020000}"/>
    <cellStyle name="Walutowy 3 10 8 2" xfId="4960" xr:uid="{9D1A360A-6112-4336-A31D-7F283A5D6868}"/>
    <cellStyle name="Walutowy 3 10 9" xfId="2397" xr:uid="{00000000-0005-0000-0000-0000C0020000}"/>
    <cellStyle name="Walutowy 3 10 9 2" xfId="5364" xr:uid="{E8FC869C-725F-4F65-80E8-72B361726C18}"/>
    <cellStyle name="Walutowy 3 11" xfId="138" xr:uid="{00000000-0005-0000-0000-0000C1020000}"/>
    <cellStyle name="Walutowy 3 12" xfId="358" xr:uid="{00000000-0005-0000-0000-0000C2020000}"/>
    <cellStyle name="Walutowy 3 12 2" xfId="790" xr:uid="{00000000-0005-0000-0000-0000C3020000}"/>
    <cellStyle name="Walutowy 3 12 2 2" xfId="3757" xr:uid="{5A44BC39-DB79-434D-ABA1-027535470DB6}"/>
    <cellStyle name="Walutowy 3 12 3" xfId="1322" xr:uid="{00000000-0005-0000-0000-0000C4020000}"/>
    <cellStyle name="Walutowy 3 12 3 2" xfId="4289" xr:uid="{F99B5D71-7331-43F4-B6B6-68C47FDB87CC}"/>
    <cellStyle name="Walutowy 3 12 4" xfId="1726" xr:uid="{00000000-0005-0000-0000-0000C5020000}"/>
    <cellStyle name="Walutowy 3 12 4 2" xfId="4693" xr:uid="{C7C91666-A855-46FF-8499-51809F7835BD}"/>
    <cellStyle name="Walutowy 3 12 5" xfId="2130" xr:uid="{00000000-0005-0000-0000-0000C6020000}"/>
    <cellStyle name="Walutowy 3 12 5 2" xfId="5097" xr:uid="{9B2B498D-8729-450A-AB29-9C9FD6DB2484}"/>
    <cellStyle name="Walutowy 3 12 6" xfId="2534" xr:uid="{00000000-0005-0000-0000-0000C7020000}"/>
    <cellStyle name="Walutowy 3 12 6 2" xfId="5501" xr:uid="{7D5EFBEB-2726-442E-B0D0-E468CB21416A}"/>
    <cellStyle name="Walutowy 3 12 7" xfId="2943" xr:uid="{00000000-0005-0000-0000-0000C8020000}"/>
    <cellStyle name="Walutowy 3 12 7 2" xfId="5910" xr:uid="{C13C1E04-1CAC-4E5A-91D6-9A9A3061AFDC}"/>
    <cellStyle name="Walutowy 3 12 8" xfId="3353" xr:uid="{D7D5C466-F0A6-43E3-B448-7A26FA4B8524}"/>
    <cellStyle name="Walutowy 3 13" xfId="519" xr:uid="{00000000-0005-0000-0000-0000C9020000}"/>
    <cellStyle name="Walutowy 3 13 2" xfId="923" xr:uid="{00000000-0005-0000-0000-0000CA020000}"/>
    <cellStyle name="Walutowy 3 13 2 2" xfId="3890" xr:uid="{F40ECB84-33B3-47E3-A9E2-4F5EF68E26FC}"/>
    <cellStyle name="Walutowy 3 13 3" xfId="1455" xr:uid="{00000000-0005-0000-0000-0000CB020000}"/>
    <cellStyle name="Walutowy 3 13 3 2" xfId="4422" xr:uid="{12E81865-BDAD-4C26-8458-CB54B6B6672D}"/>
    <cellStyle name="Walutowy 3 13 4" xfId="1859" xr:uid="{00000000-0005-0000-0000-0000CC020000}"/>
    <cellStyle name="Walutowy 3 13 4 2" xfId="4826" xr:uid="{B4EEBB0F-5BE1-4369-94D9-0D4E8D2BAACC}"/>
    <cellStyle name="Walutowy 3 13 5" xfId="2263" xr:uid="{00000000-0005-0000-0000-0000CD020000}"/>
    <cellStyle name="Walutowy 3 13 5 2" xfId="5230" xr:uid="{502346FE-8915-4457-A100-9578767DAB1F}"/>
    <cellStyle name="Walutowy 3 13 6" xfId="2667" xr:uid="{00000000-0005-0000-0000-0000CE020000}"/>
    <cellStyle name="Walutowy 3 13 6 2" xfId="5634" xr:uid="{28C1A72B-E189-49E1-B9AF-7AD65DA3ED47}"/>
    <cellStyle name="Walutowy 3 13 7" xfId="3076" xr:uid="{00000000-0005-0000-0000-0000CF020000}"/>
    <cellStyle name="Walutowy 3 13 7 2" xfId="6043" xr:uid="{B3438339-C8BC-4F84-8FE8-6097AFB8D07E}"/>
    <cellStyle name="Walutowy 3 13 8" xfId="3486" xr:uid="{5A2E1AFC-606E-41FC-85F1-894CF68570F6}"/>
    <cellStyle name="Walutowy 3 14" xfId="652" xr:uid="{00000000-0005-0000-0000-0000D0020000}"/>
    <cellStyle name="Walutowy 3 14 2" xfId="3619" xr:uid="{6549CE26-5A5A-4764-9426-956BBD8C6A32}"/>
    <cellStyle name="Walutowy 3 15" xfId="1056" xr:uid="{00000000-0005-0000-0000-0000D1020000}"/>
    <cellStyle name="Walutowy 3 15 2" xfId="4023" xr:uid="{F68ABF41-1F81-4A63-B441-308AD7B221BC}"/>
    <cellStyle name="Walutowy 3 16" xfId="1189" xr:uid="{00000000-0005-0000-0000-0000D2020000}"/>
    <cellStyle name="Walutowy 3 16 2" xfId="4156" xr:uid="{2FD2444C-4C0F-4CB3-A922-758F27BD4478}"/>
    <cellStyle name="Walutowy 3 17" xfId="1588" xr:uid="{00000000-0005-0000-0000-0000D3020000}"/>
    <cellStyle name="Walutowy 3 17 2" xfId="4555" xr:uid="{A86A4400-07D1-46F9-8E7B-89038879978D}"/>
    <cellStyle name="Walutowy 3 18" xfId="1992" xr:uid="{00000000-0005-0000-0000-0000D4020000}"/>
    <cellStyle name="Walutowy 3 18 2" xfId="4959" xr:uid="{E335238E-D63A-487B-AF99-259B216B29AC}"/>
    <cellStyle name="Walutowy 3 19" xfId="2396" xr:uid="{00000000-0005-0000-0000-0000D5020000}"/>
    <cellStyle name="Walutowy 3 19 2" xfId="5363" xr:uid="{0C4D33EA-0AFD-440B-AAC6-74783DC66971}"/>
    <cellStyle name="Walutowy 3 2" xfId="139" xr:uid="{00000000-0005-0000-0000-0000D6020000}"/>
    <cellStyle name="Walutowy 3 2 10" xfId="654" xr:uid="{00000000-0005-0000-0000-0000D7020000}"/>
    <cellStyle name="Walutowy 3 2 10 2" xfId="3621" xr:uid="{DDB7C02E-4F12-40ED-8DEB-2F1DFB4CE318}"/>
    <cellStyle name="Walutowy 3 2 11" xfId="1058" xr:uid="{00000000-0005-0000-0000-0000D8020000}"/>
    <cellStyle name="Walutowy 3 2 11 2" xfId="4025" xr:uid="{E357E3E9-9560-4C2B-96A3-96BE9A8E3143}"/>
    <cellStyle name="Walutowy 3 2 12" xfId="1191" xr:uid="{00000000-0005-0000-0000-0000D9020000}"/>
    <cellStyle name="Walutowy 3 2 12 2" xfId="4158" xr:uid="{DE836665-2E98-4EC8-993A-92ECBB275983}"/>
    <cellStyle name="Walutowy 3 2 13" xfId="1590" xr:uid="{00000000-0005-0000-0000-0000DA020000}"/>
    <cellStyle name="Walutowy 3 2 13 2" xfId="4557" xr:uid="{41301A91-FEA5-4033-93B0-FAE00D8A24D8}"/>
    <cellStyle name="Walutowy 3 2 14" xfId="1994" xr:uid="{00000000-0005-0000-0000-0000DB020000}"/>
    <cellStyle name="Walutowy 3 2 14 2" xfId="4961" xr:uid="{704BCFAA-2AF4-4109-95B4-CCE23E564DE0}"/>
    <cellStyle name="Walutowy 3 2 15" xfId="2398" xr:uid="{00000000-0005-0000-0000-0000DC020000}"/>
    <cellStyle name="Walutowy 3 2 15 2" xfId="5365" xr:uid="{86893BEE-7286-410E-ADF4-3DC865896968}"/>
    <cellStyle name="Walutowy 3 2 16" xfId="2807" xr:uid="{00000000-0005-0000-0000-0000DD020000}"/>
    <cellStyle name="Walutowy 3 2 16 2" xfId="5774" xr:uid="{EA287AB9-DB48-4BF2-B8D3-5D9B415FC43A}"/>
    <cellStyle name="Walutowy 3 2 17" xfId="3217" xr:uid="{AD166637-BF1A-4975-8A40-102FA31A1B8F}"/>
    <cellStyle name="Walutowy 3 2 2" xfId="140" xr:uid="{00000000-0005-0000-0000-0000DE020000}"/>
    <cellStyle name="Walutowy 3 2 2 10" xfId="1059" xr:uid="{00000000-0005-0000-0000-0000DF020000}"/>
    <cellStyle name="Walutowy 3 2 2 10 2" xfId="4026" xr:uid="{205C1A05-744A-46D8-AB4F-09C41FD3ECA3}"/>
    <cellStyle name="Walutowy 3 2 2 11" xfId="1192" xr:uid="{00000000-0005-0000-0000-0000E0020000}"/>
    <cellStyle name="Walutowy 3 2 2 11 2" xfId="4159" xr:uid="{D3CDFD72-BB6A-41B2-88D7-829ED96DF7D0}"/>
    <cellStyle name="Walutowy 3 2 2 12" xfId="1591" xr:uid="{00000000-0005-0000-0000-0000E1020000}"/>
    <cellStyle name="Walutowy 3 2 2 12 2" xfId="4558" xr:uid="{F12066B8-6DFF-446A-8A07-5E9211139C7C}"/>
    <cellStyle name="Walutowy 3 2 2 13" xfId="1995" xr:uid="{00000000-0005-0000-0000-0000E2020000}"/>
    <cellStyle name="Walutowy 3 2 2 13 2" xfId="4962" xr:uid="{32ECDEB4-8DBE-47E2-B944-5F902FEDD7D3}"/>
    <cellStyle name="Walutowy 3 2 2 14" xfId="2399" xr:uid="{00000000-0005-0000-0000-0000E3020000}"/>
    <cellStyle name="Walutowy 3 2 2 14 2" xfId="5366" xr:uid="{42DC0DAF-A970-46EB-AE25-5CD8170BC177}"/>
    <cellStyle name="Walutowy 3 2 2 15" xfId="2808" xr:uid="{00000000-0005-0000-0000-0000E4020000}"/>
    <cellStyle name="Walutowy 3 2 2 15 2" xfId="5775" xr:uid="{445BEA2C-2FA8-49D8-B1E5-4166F12863DB}"/>
    <cellStyle name="Walutowy 3 2 2 16" xfId="3218" xr:uid="{5491812F-7CDA-45F8-A95D-40AED8EF0213}"/>
    <cellStyle name="Walutowy 3 2 2 2" xfId="141" xr:uid="{00000000-0005-0000-0000-0000E5020000}"/>
    <cellStyle name="Walutowy 3 2 2 2 10" xfId="1193" xr:uid="{00000000-0005-0000-0000-0000E6020000}"/>
    <cellStyle name="Walutowy 3 2 2 2 10 2" xfId="4160" xr:uid="{34B92A4F-7939-43AA-B01F-679FB4C0C185}"/>
    <cellStyle name="Walutowy 3 2 2 2 11" xfId="1592" xr:uid="{00000000-0005-0000-0000-0000E7020000}"/>
    <cellStyle name="Walutowy 3 2 2 2 11 2" xfId="4559" xr:uid="{1EA43A40-FB43-4401-92DA-6897D5E4ACBA}"/>
    <cellStyle name="Walutowy 3 2 2 2 12" xfId="1996" xr:uid="{00000000-0005-0000-0000-0000E8020000}"/>
    <cellStyle name="Walutowy 3 2 2 2 12 2" xfId="4963" xr:uid="{51D6301A-E300-46BB-9347-21A34077004A}"/>
    <cellStyle name="Walutowy 3 2 2 2 13" xfId="2400" xr:uid="{00000000-0005-0000-0000-0000E9020000}"/>
    <cellStyle name="Walutowy 3 2 2 2 13 2" xfId="5367" xr:uid="{1F98CC67-753E-467E-BAC3-89D62726F308}"/>
    <cellStyle name="Walutowy 3 2 2 2 14" xfId="2809" xr:uid="{00000000-0005-0000-0000-0000EA020000}"/>
    <cellStyle name="Walutowy 3 2 2 2 14 2" xfId="5776" xr:uid="{48922A65-806B-46D9-B22E-EAFC70A9A59A}"/>
    <cellStyle name="Walutowy 3 2 2 2 15" xfId="3219" xr:uid="{CAD19EEB-8A2C-4A52-AAF8-C9B04E41A397}"/>
    <cellStyle name="Walutowy 3 2 2 2 2" xfId="142" xr:uid="{00000000-0005-0000-0000-0000EB020000}"/>
    <cellStyle name="Walutowy 3 2 2 2 2 2" xfId="143" xr:uid="{00000000-0005-0000-0000-0000EC020000}"/>
    <cellStyle name="Walutowy 3 2 2 2 2 2 2" xfId="363" xr:uid="{00000000-0005-0000-0000-0000ED020000}"/>
    <cellStyle name="Walutowy 3 2 2 2 3" xfId="144" xr:uid="{00000000-0005-0000-0000-0000EE020000}"/>
    <cellStyle name="Walutowy 3 2 2 2 3 10" xfId="2810" xr:uid="{00000000-0005-0000-0000-0000EF020000}"/>
    <cellStyle name="Walutowy 3 2 2 2 3 10 2" xfId="5777" xr:uid="{FF091202-2D55-46C9-BF83-F12382D0FE51}"/>
    <cellStyle name="Walutowy 3 2 2 2 3 11" xfId="3220" xr:uid="{D8525EAD-79ED-4694-9672-5D0DA2F7F13F}"/>
    <cellStyle name="Walutowy 3 2 2 2 3 2" xfId="364" xr:uid="{00000000-0005-0000-0000-0000F0020000}"/>
    <cellStyle name="Walutowy 3 2 2 2 3 2 2" xfId="795" xr:uid="{00000000-0005-0000-0000-0000F1020000}"/>
    <cellStyle name="Walutowy 3 2 2 2 3 2 2 2" xfId="3762" xr:uid="{1438A951-B2A9-4785-A84D-B853F5B79F7A}"/>
    <cellStyle name="Walutowy 3 2 2 2 3 2 3" xfId="1327" xr:uid="{00000000-0005-0000-0000-0000F2020000}"/>
    <cellStyle name="Walutowy 3 2 2 2 3 2 3 2" xfId="4294" xr:uid="{05027103-B21D-4A4A-A090-9D0D8C9FB816}"/>
    <cellStyle name="Walutowy 3 2 2 2 3 2 4" xfId="1731" xr:uid="{00000000-0005-0000-0000-0000F3020000}"/>
    <cellStyle name="Walutowy 3 2 2 2 3 2 4 2" xfId="4698" xr:uid="{F6DBFDCA-967C-431E-8AEF-7663553865F1}"/>
    <cellStyle name="Walutowy 3 2 2 2 3 2 5" xfId="2135" xr:uid="{00000000-0005-0000-0000-0000F4020000}"/>
    <cellStyle name="Walutowy 3 2 2 2 3 2 5 2" xfId="5102" xr:uid="{E54C0422-D6D9-47CE-8981-8008AD5AF6E4}"/>
    <cellStyle name="Walutowy 3 2 2 2 3 2 6" xfId="2539" xr:uid="{00000000-0005-0000-0000-0000F5020000}"/>
    <cellStyle name="Walutowy 3 2 2 2 3 2 6 2" xfId="5506" xr:uid="{F85C879B-A15C-4D39-8248-73BB7517419C}"/>
    <cellStyle name="Walutowy 3 2 2 2 3 2 7" xfId="2948" xr:uid="{00000000-0005-0000-0000-0000F6020000}"/>
    <cellStyle name="Walutowy 3 2 2 2 3 2 7 2" xfId="5915" xr:uid="{EDFD0C1E-321C-484F-8DF0-3AC02ED6EF0F}"/>
    <cellStyle name="Walutowy 3 2 2 2 3 2 8" xfId="3358" xr:uid="{6A8FA4B3-0678-41E5-B4C2-01B1BEE7A5A7}"/>
    <cellStyle name="Walutowy 3 2 2 2 3 3" xfId="524" xr:uid="{00000000-0005-0000-0000-0000F7020000}"/>
    <cellStyle name="Walutowy 3 2 2 2 3 3 2" xfId="928" xr:uid="{00000000-0005-0000-0000-0000F8020000}"/>
    <cellStyle name="Walutowy 3 2 2 2 3 3 2 2" xfId="3895" xr:uid="{7CAD5A8F-E5D4-48B0-A591-090E76DE10C6}"/>
    <cellStyle name="Walutowy 3 2 2 2 3 3 3" xfId="1460" xr:uid="{00000000-0005-0000-0000-0000F9020000}"/>
    <cellStyle name="Walutowy 3 2 2 2 3 3 3 2" xfId="4427" xr:uid="{D7735467-CA2D-4E9A-9AC5-BA4CB2109D11}"/>
    <cellStyle name="Walutowy 3 2 2 2 3 3 4" xfId="1864" xr:uid="{00000000-0005-0000-0000-0000FA020000}"/>
    <cellStyle name="Walutowy 3 2 2 2 3 3 4 2" xfId="4831" xr:uid="{1CBD6904-9A9F-4B57-93E0-8688CB8ED160}"/>
    <cellStyle name="Walutowy 3 2 2 2 3 3 5" xfId="2268" xr:uid="{00000000-0005-0000-0000-0000FB020000}"/>
    <cellStyle name="Walutowy 3 2 2 2 3 3 5 2" xfId="5235" xr:uid="{D050625E-880B-4269-84FA-F42F5EAD4B5F}"/>
    <cellStyle name="Walutowy 3 2 2 2 3 3 6" xfId="2672" xr:uid="{00000000-0005-0000-0000-0000FC020000}"/>
    <cellStyle name="Walutowy 3 2 2 2 3 3 6 2" xfId="5639" xr:uid="{177ACA25-B64E-4F54-933A-D8DB402F7408}"/>
    <cellStyle name="Walutowy 3 2 2 2 3 3 7" xfId="3081" xr:uid="{00000000-0005-0000-0000-0000FD020000}"/>
    <cellStyle name="Walutowy 3 2 2 2 3 3 7 2" xfId="6048" xr:uid="{37FA9917-D649-403B-BAD5-39CA3EFB1AC9}"/>
    <cellStyle name="Walutowy 3 2 2 2 3 3 8" xfId="3491" xr:uid="{5AD03965-ECB8-4042-AB90-967DDBD36BE8}"/>
    <cellStyle name="Walutowy 3 2 2 2 3 4" xfId="657" xr:uid="{00000000-0005-0000-0000-0000FE020000}"/>
    <cellStyle name="Walutowy 3 2 2 2 3 4 2" xfId="3624" xr:uid="{76F4FDD2-7128-409A-A2D0-124DEF455C02}"/>
    <cellStyle name="Walutowy 3 2 2 2 3 5" xfId="1061" xr:uid="{00000000-0005-0000-0000-0000FF020000}"/>
    <cellStyle name="Walutowy 3 2 2 2 3 5 2" xfId="4028" xr:uid="{608A1DA7-F48D-4113-9994-007452F762FF}"/>
    <cellStyle name="Walutowy 3 2 2 2 3 6" xfId="1194" xr:uid="{00000000-0005-0000-0000-000000030000}"/>
    <cellStyle name="Walutowy 3 2 2 2 3 6 2" xfId="4161" xr:uid="{BFCDE60E-C967-424F-A591-A36CA128413A}"/>
    <cellStyle name="Walutowy 3 2 2 2 3 7" xfId="1593" xr:uid="{00000000-0005-0000-0000-000001030000}"/>
    <cellStyle name="Walutowy 3 2 2 2 3 7 2" xfId="4560" xr:uid="{AC9F6B1B-1541-48FF-8F06-818BF76D5C40}"/>
    <cellStyle name="Walutowy 3 2 2 2 3 8" xfId="1997" xr:uid="{00000000-0005-0000-0000-000002030000}"/>
    <cellStyle name="Walutowy 3 2 2 2 3 8 2" xfId="4964" xr:uid="{2FEB343C-C22C-4044-BD87-D851BE655B01}"/>
    <cellStyle name="Walutowy 3 2 2 2 3 9" xfId="2401" xr:uid="{00000000-0005-0000-0000-000003030000}"/>
    <cellStyle name="Walutowy 3 2 2 2 3 9 2" xfId="5368" xr:uid="{C539911C-4C02-4E7C-890F-0D354CE6664A}"/>
    <cellStyle name="Walutowy 3 2 2 2 4" xfId="145" xr:uid="{00000000-0005-0000-0000-000004030000}"/>
    <cellStyle name="Walutowy 3 2 2 2 4 10" xfId="2811" xr:uid="{00000000-0005-0000-0000-000005030000}"/>
    <cellStyle name="Walutowy 3 2 2 2 4 10 2" xfId="5778" xr:uid="{07988D4A-D4ED-4866-9B06-3D9B9CD72100}"/>
    <cellStyle name="Walutowy 3 2 2 2 4 11" xfId="3221" xr:uid="{49D58801-ED49-4163-9B09-F597C5BD1A5D}"/>
    <cellStyle name="Walutowy 3 2 2 2 4 2" xfId="365" xr:uid="{00000000-0005-0000-0000-000006030000}"/>
    <cellStyle name="Walutowy 3 2 2 2 4 2 2" xfId="796" xr:uid="{00000000-0005-0000-0000-000007030000}"/>
    <cellStyle name="Walutowy 3 2 2 2 4 2 2 2" xfId="3763" xr:uid="{C355D7DE-3F93-48BF-87F4-5F9BE0CEEFFB}"/>
    <cellStyle name="Walutowy 3 2 2 2 4 2 3" xfId="1328" xr:uid="{00000000-0005-0000-0000-000008030000}"/>
    <cellStyle name="Walutowy 3 2 2 2 4 2 3 2" xfId="4295" xr:uid="{E03C8C1A-6359-4351-A7D6-F1BF992037C2}"/>
    <cellStyle name="Walutowy 3 2 2 2 4 2 4" xfId="1732" xr:uid="{00000000-0005-0000-0000-000009030000}"/>
    <cellStyle name="Walutowy 3 2 2 2 4 2 4 2" xfId="4699" xr:uid="{F82C3FA2-DE7E-4316-9606-64924117607B}"/>
    <cellStyle name="Walutowy 3 2 2 2 4 2 5" xfId="2136" xr:uid="{00000000-0005-0000-0000-00000A030000}"/>
    <cellStyle name="Walutowy 3 2 2 2 4 2 5 2" xfId="5103" xr:uid="{44F6DCC8-2161-4E7D-A67E-43F51CE70DC5}"/>
    <cellStyle name="Walutowy 3 2 2 2 4 2 6" xfId="2540" xr:uid="{00000000-0005-0000-0000-00000B030000}"/>
    <cellStyle name="Walutowy 3 2 2 2 4 2 6 2" xfId="5507" xr:uid="{460F3C9E-6706-44F6-8915-44B8D515870A}"/>
    <cellStyle name="Walutowy 3 2 2 2 4 2 7" xfId="2949" xr:uid="{00000000-0005-0000-0000-00000C030000}"/>
    <cellStyle name="Walutowy 3 2 2 2 4 2 7 2" xfId="5916" xr:uid="{BE59C398-88A3-4406-85B5-E940B86F4C22}"/>
    <cellStyle name="Walutowy 3 2 2 2 4 2 8" xfId="3359" xr:uid="{322C6F7E-011F-4976-AAE0-66243D0D7419}"/>
    <cellStyle name="Walutowy 3 2 2 2 4 3" xfId="525" xr:uid="{00000000-0005-0000-0000-00000D030000}"/>
    <cellStyle name="Walutowy 3 2 2 2 4 3 2" xfId="929" xr:uid="{00000000-0005-0000-0000-00000E030000}"/>
    <cellStyle name="Walutowy 3 2 2 2 4 3 2 2" xfId="3896" xr:uid="{434ABC71-2DC5-4AF5-AD3A-67F790521900}"/>
    <cellStyle name="Walutowy 3 2 2 2 4 3 3" xfId="1461" xr:uid="{00000000-0005-0000-0000-00000F030000}"/>
    <cellStyle name="Walutowy 3 2 2 2 4 3 3 2" xfId="4428" xr:uid="{F106CB39-0259-47A1-9E6B-6D2536D53147}"/>
    <cellStyle name="Walutowy 3 2 2 2 4 3 4" xfId="1865" xr:uid="{00000000-0005-0000-0000-000010030000}"/>
    <cellStyle name="Walutowy 3 2 2 2 4 3 4 2" xfId="4832" xr:uid="{9D965761-2ABC-4601-8DB3-F9CC4B6C1265}"/>
    <cellStyle name="Walutowy 3 2 2 2 4 3 5" xfId="2269" xr:uid="{00000000-0005-0000-0000-000011030000}"/>
    <cellStyle name="Walutowy 3 2 2 2 4 3 5 2" xfId="5236" xr:uid="{0ECF65C5-A682-4F55-ABAA-028DEE125583}"/>
    <cellStyle name="Walutowy 3 2 2 2 4 3 6" xfId="2673" xr:uid="{00000000-0005-0000-0000-000012030000}"/>
    <cellStyle name="Walutowy 3 2 2 2 4 3 6 2" xfId="5640" xr:uid="{1AA82497-1D8D-4413-87DD-F7CA98CB1C73}"/>
    <cellStyle name="Walutowy 3 2 2 2 4 3 7" xfId="3082" xr:uid="{00000000-0005-0000-0000-000013030000}"/>
    <cellStyle name="Walutowy 3 2 2 2 4 3 7 2" xfId="6049" xr:uid="{031F7432-969F-47F5-9260-CB8F9FEDA2AE}"/>
    <cellStyle name="Walutowy 3 2 2 2 4 3 8" xfId="3492" xr:uid="{908B10E5-EC73-43C4-9E8B-CC35C36BDB44}"/>
    <cellStyle name="Walutowy 3 2 2 2 4 4" xfId="658" xr:uid="{00000000-0005-0000-0000-000014030000}"/>
    <cellStyle name="Walutowy 3 2 2 2 4 4 2" xfId="3625" xr:uid="{8D9CF673-7921-4831-9722-D63C6DEF16A9}"/>
    <cellStyle name="Walutowy 3 2 2 2 4 5" xfId="1062" xr:uid="{00000000-0005-0000-0000-000015030000}"/>
    <cellStyle name="Walutowy 3 2 2 2 4 5 2" xfId="4029" xr:uid="{A27ED551-5A9D-4AC1-9764-678822757B33}"/>
    <cellStyle name="Walutowy 3 2 2 2 4 6" xfId="1195" xr:uid="{00000000-0005-0000-0000-000016030000}"/>
    <cellStyle name="Walutowy 3 2 2 2 4 6 2" xfId="4162" xr:uid="{06C508A2-9C7F-43AC-80EB-8552D03CB02C}"/>
    <cellStyle name="Walutowy 3 2 2 2 4 7" xfId="1594" xr:uid="{00000000-0005-0000-0000-000017030000}"/>
    <cellStyle name="Walutowy 3 2 2 2 4 7 2" xfId="4561" xr:uid="{A26D63D5-86A3-49C1-AEA5-0CACFEE4085D}"/>
    <cellStyle name="Walutowy 3 2 2 2 4 8" xfId="1998" xr:uid="{00000000-0005-0000-0000-000018030000}"/>
    <cellStyle name="Walutowy 3 2 2 2 4 8 2" xfId="4965" xr:uid="{BE8BAB9E-C92B-497F-BED3-44021607E862}"/>
    <cellStyle name="Walutowy 3 2 2 2 4 9" xfId="2402" xr:uid="{00000000-0005-0000-0000-000019030000}"/>
    <cellStyle name="Walutowy 3 2 2 2 4 9 2" xfId="5369" xr:uid="{A2CE11DC-9FC1-48C9-9D82-28856FD43E38}"/>
    <cellStyle name="Walutowy 3 2 2 2 5" xfId="146" xr:uid="{00000000-0005-0000-0000-00001A030000}"/>
    <cellStyle name="Walutowy 3 2 2 2 5 10" xfId="2812" xr:uid="{00000000-0005-0000-0000-00001B030000}"/>
    <cellStyle name="Walutowy 3 2 2 2 5 10 2" xfId="5779" xr:uid="{4FC58ECA-1CC0-47D9-9A3B-3CABB8800552}"/>
    <cellStyle name="Walutowy 3 2 2 2 5 11" xfId="3222" xr:uid="{7751CF67-7BBE-45E3-85DD-66511F07F9E0}"/>
    <cellStyle name="Walutowy 3 2 2 2 5 2" xfId="366" xr:uid="{00000000-0005-0000-0000-00001C030000}"/>
    <cellStyle name="Walutowy 3 2 2 2 5 2 2" xfId="797" xr:uid="{00000000-0005-0000-0000-00001D030000}"/>
    <cellStyle name="Walutowy 3 2 2 2 5 2 2 2" xfId="3764" xr:uid="{38557883-850B-4A53-B860-DE7FB2D9959F}"/>
    <cellStyle name="Walutowy 3 2 2 2 5 2 3" xfId="1329" xr:uid="{00000000-0005-0000-0000-00001E030000}"/>
    <cellStyle name="Walutowy 3 2 2 2 5 2 3 2" xfId="4296" xr:uid="{0C2A1F10-4FA2-4511-A71E-EABE1CB13B0C}"/>
    <cellStyle name="Walutowy 3 2 2 2 5 2 4" xfId="1733" xr:uid="{00000000-0005-0000-0000-00001F030000}"/>
    <cellStyle name="Walutowy 3 2 2 2 5 2 4 2" xfId="4700" xr:uid="{6EC2F447-98C9-4D36-BC2B-55C0B7829F61}"/>
    <cellStyle name="Walutowy 3 2 2 2 5 2 5" xfId="2137" xr:uid="{00000000-0005-0000-0000-000020030000}"/>
    <cellStyle name="Walutowy 3 2 2 2 5 2 5 2" xfId="5104" xr:uid="{53FED12D-C326-485A-A413-7D28087C35D0}"/>
    <cellStyle name="Walutowy 3 2 2 2 5 2 6" xfId="2541" xr:uid="{00000000-0005-0000-0000-000021030000}"/>
    <cellStyle name="Walutowy 3 2 2 2 5 2 6 2" xfId="5508" xr:uid="{3A2EC0E0-507E-46FA-89DC-63E1BA1DA2DC}"/>
    <cellStyle name="Walutowy 3 2 2 2 5 2 7" xfId="2950" xr:uid="{00000000-0005-0000-0000-000022030000}"/>
    <cellStyle name="Walutowy 3 2 2 2 5 2 7 2" xfId="5917" xr:uid="{73031E43-9ED8-4F05-9863-50A84D64E497}"/>
    <cellStyle name="Walutowy 3 2 2 2 5 2 8" xfId="3360" xr:uid="{ECEC6138-6493-4773-BB1D-FEF66759D0DF}"/>
    <cellStyle name="Walutowy 3 2 2 2 5 3" xfId="526" xr:uid="{00000000-0005-0000-0000-000023030000}"/>
    <cellStyle name="Walutowy 3 2 2 2 5 3 2" xfId="930" xr:uid="{00000000-0005-0000-0000-000024030000}"/>
    <cellStyle name="Walutowy 3 2 2 2 5 3 2 2" xfId="3897" xr:uid="{F4FCD31D-681D-4A98-9649-B62832056B44}"/>
    <cellStyle name="Walutowy 3 2 2 2 5 3 3" xfId="1462" xr:uid="{00000000-0005-0000-0000-000025030000}"/>
    <cellStyle name="Walutowy 3 2 2 2 5 3 3 2" xfId="4429" xr:uid="{DBF59B6C-AC59-4F53-B2B6-A0354122CF25}"/>
    <cellStyle name="Walutowy 3 2 2 2 5 3 4" xfId="1866" xr:uid="{00000000-0005-0000-0000-000026030000}"/>
    <cellStyle name="Walutowy 3 2 2 2 5 3 4 2" xfId="4833" xr:uid="{D4CCFE9C-BD44-46BE-B75E-02DDF2725A10}"/>
    <cellStyle name="Walutowy 3 2 2 2 5 3 5" xfId="2270" xr:uid="{00000000-0005-0000-0000-000027030000}"/>
    <cellStyle name="Walutowy 3 2 2 2 5 3 5 2" xfId="5237" xr:uid="{C57B39CA-5F30-4354-9F38-F711ADA1F6C9}"/>
    <cellStyle name="Walutowy 3 2 2 2 5 3 6" xfId="2674" xr:uid="{00000000-0005-0000-0000-000028030000}"/>
    <cellStyle name="Walutowy 3 2 2 2 5 3 6 2" xfId="5641" xr:uid="{845017E3-A3AF-4A82-ABE3-D4172D1F2372}"/>
    <cellStyle name="Walutowy 3 2 2 2 5 3 7" xfId="3083" xr:uid="{00000000-0005-0000-0000-000029030000}"/>
    <cellStyle name="Walutowy 3 2 2 2 5 3 7 2" xfId="6050" xr:uid="{8DD39F6D-48F4-4B3F-AA75-123D6D2AEC90}"/>
    <cellStyle name="Walutowy 3 2 2 2 5 3 8" xfId="3493" xr:uid="{4CC87281-D491-4EA1-A040-5E8F5EF320D0}"/>
    <cellStyle name="Walutowy 3 2 2 2 5 4" xfId="659" xr:uid="{00000000-0005-0000-0000-00002A030000}"/>
    <cellStyle name="Walutowy 3 2 2 2 5 4 2" xfId="3626" xr:uid="{6DBA7364-41E5-435E-8D9E-79A21601C3BD}"/>
    <cellStyle name="Walutowy 3 2 2 2 5 5" xfId="1063" xr:uid="{00000000-0005-0000-0000-00002B030000}"/>
    <cellStyle name="Walutowy 3 2 2 2 5 5 2" xfId="4030" xr:uid="{161DE338-A506-41DB-AD7E-534649D7F01D}"/>
    <cellStyle name="Walutowy 3 2 2 2 5 6" xfId="1196" xr:uid="{00000000-0005-0000-0000-00002C030000}"/>
    <cellStyle name="Walutowy 3 2 2 2 5 6 2" xfId="4163" xr:uid="{968CB6AB-CC9F-4BA3-A2D4-7183FAEC318B}"/>
    <cellStyle name="Walutowy 3 2 2 2 5 7" xfId="1595" xr:uid="{00000000-0005-0000-0000-00002D030000}"/>
    <cellStyle name="Walutowy 3 2 2 2 5 7 2" xfId="4562" xr:uid="{832451A0-15D8-4F49-B04B-6A934AF51FFF}"/>
    <cellStyle name="Walutowy 3 2 2 2 5 8" xfId="1999" xr:uid="{00000000-0005-0000-0000-00002E030000}"/>
    <cellStyle name="Walutowy 3 2 2 2 5 8 2" xfId="4966" xr:uid="{F1A2F6CB-8173-40AB-9677-8B35A24A73FF}"/>
    <cellStyle name="Walutowy 3 2 2 2 5 9" xfId="2403" xr:uid="{00000000-0005-0000-0000-00002F030000}"/>
    <cellStyle name="Walutowy 3 2 2 2 5 9 2" xfId="5370" xr:uid="{11132843-72F9-4150-BD61-F4AAB8650D38}"/>
    <cellStyle name="Walutowy 3 2 2 2 6" xfId="362" xr:uid="{00000000-0005-0000-0000-000030030000}"/>
    <cellStyle name="Walutowy 3 2 2 2 6 2" xfId="794" xr:uid="{00000000-0005-0000-0000-000031030000}"/>
    <cellStyle name="Walutowy 3 2 2 2 6 2 2" xfId="3761" xr:uid="{1991C5BD-28CA-498F-AFB7-109461E8AFA3}"/>
    <cellStyle name="Walutowy 3 2 2 2 6 3" xfId="1326" xr:uid="{00000000-0005-0000-0000-000032030000}"/>
    <cellStyle name="Walutowy 3 2 2 2 6 3 2" xfId="4293" xr:uid="{A4DA6135-36FB-4940-9354-0D54D31FAF70}"/>
    <cellStyle name="Walutowy 3 2 2 2 6 4" xfId="1730" xr:uid="{00000000-0005-0000-0000-000033030000}"/>
    <cellStyle name="Walutowy 3 2 2 2 6 4 2" xfId="4697" xr:uid="{556E1D1D-1F5C-4A5C-B489-52BBBFDBE165}"/>
    <cellStyle name="Walutowy 3 2 2 2 6 5" xfId="2134" xr:uid="{00000000-0005-0000-0000-000034030000}"/>
    <cellStyle name="Walutowy 3 2 2 2 6 5 2" xfId="5101" xr:uid="{481B2BEE-A87D-4EF1-B2CD-96AC7957B68A}"/>
    <cellStyle name="Walutowy 3 2 2 2 6 6" xfId="2538" xr:uid="{00000000-0005-0000-0000-000035030000}"/>
    <cellStyle name="Walutowy 3 2 2 2 6 6 2" xfId="5505" xr:uid="{E0298327-A3E0-4355-B42F-6F8B16B1DD94}"/>
    <cellStyle name="Walutowy 3 2 2 2 6 7" xfId="2947" xr:uid="{00000000-0005-0000-0000-000036030000}"/>
    <cellStyle name="Walutowy 3 2 2 2 6 7 2" xfId="5914" xr:uid="{61CB5354-984A-4E91-9B20-CA89300F59FB}"/>
    <cellStyle name="Walutowy 3 2 2 2 6 8" xfId="3357" xr:uid="{E0F3C411-FBE6-447A-AA43-C69DDBE59FCC}"/>
    <cellStyle name="Walutowy 3 2 2 2 7" xfId="523" xr:uid="{00000000-0005-0000-0000-000037030000}"/>
    <cellStyle name="Walutowy 3 2 2 2 7 2" xfId="927" xr:uid="{00000000-0005-0000-0000-000038030000}"/>
    <cellStyle name="Walutowy 3 2 2 2 7 2 2" xfId="3894" xr:uid="{6979A036-1708-417D-8B2C-4BFE25829DBF}"/>
    <cellStyle name="Walutowy 3 2 2 2 7 3" xfId="1459" xr:uid="{00000000-0005-0000-0000-000039030000}"/>
    <cellStyle name="Walutowy 3 2 2 2 7 3 2" xfId="4426" xr:uid="{311FE803-75A4-4655-AE5E-BA40D07CCCC5}"/>
    <cellStyle name="Walutowy 3 2 2 2 7 4" xfId="1863" xr:uid="{00000000-0005-0000-0000-00003A030000}"/>
    <cellStyle name="Walutowy 3 2 2 2 7 4 2" xfId="4830" xr:uid="{E3BC5E7F-F571-4849-B510-1A8F137D3A14}"/>
    <cellStyle name="Walutowy 3 2 2 2 7 5" xfId="2267" xr:uid="{00000000-0005-0000-0000-00003B030000}"/>
    <cellStyle name="Walutowy 3 2 2 2 7 5 2" xfId="5234" xr:uid="{5E0E20D5-3BF7-4AF8-AD64-819342CE5599}"/>
    <cellStyle name="Walutowy 3 2 2 2 7 6" xfId="2671" xr:uid="{00000000-0005-0000-0000-00003C030000}"/>
    <cellStyle name="Walutowy 3 2 2 2 7 6 2" xfId="5638" xr:uid="{593423DF-1482-42A1-A195-ADED7073A397}"/>
    <cellStyle name="Walutowy 3 2 2 2 7 7" xfId="3080" xr:uid="{00000000-0005-0000-0000-00003D030000}"/>
    <cellStyle name="Walutowy 3 2 2 2 7 7 2" xfId="6047" xr:uid="{DABB0F7D-2E90-47BF-B7C4-430C5432D9F2}"/>
    <cellStyle name="Walutowy 3 2 2 2 7 8" xfId="3490" xr:uid="{90E1C446-C731-45A7-AFF3-E51B5D13822E}"/>
    <cellStyle name="Walutowy 3 2 2 2 8" xfId="656" xr:uid="{00000000-0005-0000-0000-00003E030000}"/>
    <cellStyle name="Walutowy 3 2 2 2 8 2" xfId="3623" xr:uid="{B47359F6-41A8-4A79-AE9B-347656517098}"/>
    <cellStyle name="Walutowy 3 2 2 2 9" xfId="1060" xr:uid="{00000000-0005-0000-0000-00003F030000}"/>
    <cellStyle name="Walutowy 3 2 2 2 9 2" xfId="4027" xr:uid="{8882DE5B-8961-4C27-81D8-FB79BFD90927}"/>
    <cellStyle name="Walutowy 3 2 2 3" xfId="147" xr:uid="{00000000-0005-0000-0000-000040030000}"/>
    <cellStyle name="Walutowy 3 2 2 3 2" xfId="148" xr:uid="{00000000-0005-0000-0000-000041030000}"/>
    <cellStyle name="Walutowy 3 2 2 3 2 2" xfId="367" xr:uid="{00000000-0005-0000-0000-000042030000}"/>
    <cellStyle name="Walutowy 3 2 2 4" xfId="149" xr:uid="{00000000-0005-0000-0000-000043030000}"/>
    <cellStyle name="Walutowy 3 2 2 4 10" xfId="2813" xr:uid="{00000000-0005-0000-0000-000044030000}"/>
    <cellStyle name="Walutowy 3 2 2 4 10 2" xfId="5780" xr:uid="{7872ABE8-214D-4C17-B18D-CEB7139A3665}"/>
    <cellStyle name="Walutowy 3 2 2 4 11" xfId="3223" xr:uid="{BA4E9481-1EB6-42B2-9211-E1138AC0147B}"/>
    <cellStyle name="Walutowy 3 2 2 4 2" xfId="368" xr:uid="{00000000-0005-0000-0000-000045030000}"/>
    <cellStyle name="Walutowy 3 2 2 4 2 2" xfId="798" xr:uid="{00000000-0005-0000-0000-000046030000}"/>
    <cellStyle name="Walutowy 3 2 2 4 2 2 2" xfId="3765" xr:uid="{688A0F50-8FF5-4833-B936-1C3D265D9D71}"/>
    <cellStyle name="Walutowy 3 2 2 4 2 3" xfId="1330" xr:uid="{00000000-0005-0000-0000-000047030000}"/>
    <cellStyle name="Walutowy 3 2 2 4 2 3 2" xfId="4297" xr:uid="{ECD883D2-25E4-40A7-9E99-8A9684945CFD}"/>
    <cellStyle name="Walutowy 3 2 2 4 2 4" xfId="1734" xr:uid="{00000000-0005-0000-0000-000048030000}"/>
    <cellStyle name="Walutowy 3 2 2 4 2 4 2" xfId="4701" xr:uid="{8CBF3F67-AC9F-4693-9960-2F1648586CE7}"/>
    <cellStyle name="Walutowy 3 2 2 4 2 5" xfId="2138" xr:uid="{00000000-0005-0000-0000-000049030000}"/>
    <cellStyle name="Walutowy 3 2 2 4 2 5 2" xfId="5105" xr:uid="{1CF200EA-30D4-451E-B3FB-FF4EFD1101B3}"/>
    <cellStyle name="Walutowy 3 2 2 4 2 6" xfId="2542" xr:uid="{00000000-0005-0000-0000-00004A030000}"/>
    <cellStyle name="Walutowy 3 2 2 4 2 6 2" xfId="5509" xr:uid="{455F224E-B50D-4E19-90B7-994C6B7FCBDE}"/>
    <cellStyle name="Walutowy 3 2 2 4 2 7" xfId="2951" xr:uid="{00000000-0005-0000-0000-00004B030000}"/>
    <cellStyle name="Walutowy 3 2 2 4 2 7 2" xfId="5918" xr:uid="{C81C46FD-466A-499D-8014-DBAD5ED7F2FA}"/>
    <cellStyle name="Walutowy 3 2 2 4 2 8" xfId="3361" xr:uid="{DA9971C9-C46F-4617-AD34-FC43099A63AD}"/>
    <cellStyle name="Walutowy 3 2 2 4 3" xfId="527" xr:uid="{00000000-0005-0000-0000-00004C030000}"/>
    <cellStyle name="Walutowy 3 2 2 4 3 2" xfId="931" xr:uid="{00000000-0005-0000-0000-00004D030000}"/>
    <cellStyle name="Walutowy 3 2 2 4 3 2 2" xfId="3898" xr:uid="{B0ED1BFD-A6BF-48F0-819C-C7131844981A}"/>
    <cellStyle name="Walutowy 3 2 2 4 3 3" xfId="1463" xr:uid="{00000000-0005-0000-0000-00004E030000}"/>
    <cellStyle name="Walutowy 3 2 2 4 3 3 2" xfId="4430" xr:uid="{1A98F813-A6EE-41FD-8AFA-FA4EB113AAA1}"/>
    <cellStyle name="Walutowy 3 2 2 4 3 4" xfId="1867" xr:uid="{00000000-0005-0000-0000-00004F030000}"/>
    <cellStyle name="Walutowy 3 2 2 4 3 4 2" xfId="4834" xr:uid="{22D0A23E-46AE-4466-9A84-7F4D05AE6F0A}"/>
    <cellStyle name="Walutowy 3 2 2 4 3 5" xfId="2271" xr:uid="{00000000-0005-0000-0000-000050030000}"/>
    <cellStyle name="Walutowy 3 2 2 4 3 5 2" xfId="5238" xr:uid="{87AC9F60-D44E-440C-A1CD-4AB3B247A611}"/>
    <cellStyle name="Walutowy 3 2 2 4 3 6" xfId="2675" xr:uid="{00000000-0005-0000-0000-000051030000}"/>
    <cellStyle name="Walutowy 3 2 2 4 3 6 2" xfId="5642" xr:uid="{E8A57041-F78F-4486-B723-7FB91897B4AD}"/>
    <cellStyle name="Walutowy 3 2 2 4 3 7" xfId="3084" xr:uid="{00000000-0005-0000-0000-000052030000}"/>
    <cellStyle name="Walutowy 3 2 2 4 3 7 2" xfId="6051" xr:uid="{1972F6CA-4544-4165-8FD1-DE0FD8C53304}"/>
    <cellStyle name="Walutowy 3 2 2 4 3 8" xfId="3494" xr:uid="{C6DC0D69-FF92-4F24-A02B-FDD18516589B}"/>
    <cellStyle name="Walutowy 3 2 2 4 4" xfId="660" xr:uid="{00000000-0005-0000-0000-000053030000}"/>
    <cellStyle name="Walutowy 3 2 2 4 4 2" xfId="3627" xr:uid="{9FABA60A-583E-457F-9D60-56E149417381}"/>
    <cellStyle name="Walutowy 3 2 2 4 5" xfId="1064" xr:uid="{00000000-0005-0000-0000-000054030000}"/>
    <cellStyle name="Walutowy 3 2 2 4 5 2" xfId="4031" xr:uid="{FFE1F774-79C8-41A8-99C5-AAB14B6EC7BC}"/>
    <cellStyle name="Walutowy 3 2 2 4 6" xfId="1197" xr:uid="{00000000-0005-0000-0000-000055030000}"/>
    <cellStyle name="Walutowy 3 2 2 4 6 2" xfId="4164" xr:uid="{07F6F02F-D231-4CE4-AE7F-9954B6F392F8}"/>
    <cellStyle name="Walutowy 3 2 2 4 7" xfId="1596" xr:uid="{00000000-0005-0000-0000-000056030000}"/>
    <cellStyle name="Walutowy 3 2 2 4 7 2" xfId="4563" xr:uid="{EF17CF96-2CC1-430B-85AD-CC5110FD1B4F}"/>
    <cellStyle name="Walutowy 3 2 2 4 8" xfId="2000" xr:uid="{00000000-0005-0000-0000-000057030000}"/>
    <cellStyle name="Walutowy 3 2 2 4 8 2" xfId="4967" xr:uid="{0F0F8ADE-3650-4488-91AD-2BFE7A2F1563}"/>
    <cellStyle name="Walutowy 3 2 2 4 9" xfId="2404" xr:uid="{00000000-0005-0000-0000-000058030000}"/>
    <cellStyle name="Walutowy 3 2 2 4 9 2" xfId="5371" xr:uid="{57660F90-AE71-44C8-9CA1-EAE94A892348}"/>
    <cellStyle name="Walutowy 3 2 2 5" xfId="150" xr:uid="{00000000-0005-0000-0000-000059030000}"/>
    <cellStyle name="Walutowy 3 2 2 5 10" xfId="2814" xr:uid="{00000000-0005-0000-0000-00005A030000}"/>
    <cellStyle name="Walutowy 3 2 2 5 10 2" xfId="5781" xr:uid="{79C6F5DC-150B-4F3E-9502-1653793181E3}"/>
    <cellStyle name="Walutowy 3 2 2 5 11" xfId="3224" xr:uid="{163C71E7-580C-4BAD-9353-1FA4B35BAA3D}"/>
    <cellStyle name="Walutowy 3 2 2 5 2" xfId="369" xr:uid="{00000000-0005-0000-0000-00005B030000}"/>
    <cellStyle name="Walutowy 3 2 2 5 2 2" xfId="799" xr:uid="{00000000-0005-0000-0000-00005C030000}"/>
    <cellStyle name="Walutowy 3 2 2 5 2 2 2" xfId="3766" xr:uid="{969D2D33-5A2E-4B3C-B18D-555341B3CCC3}"/>
    <cellStyle name="Walutowy 3 2 2 5 2 3" xfId="1331" xr:uid="{00000000-0005-0000-0000-00005D030000}"/>
    <cellStyle name="Walutowy 3 2 2 5 2 3 2" xfId="4298" xr:uid="{9EE3E51D-AF6C-46BB-B4BA-8FE6E29D6E47}"/>
    <cellStyle name="Walutowy 3 2 2 5 2 4" xfId="1735" xr:uid="{00000000-0005-0000-0000-00005E030000}"/>
    <cellStyle name="Walutowy 3 2 2 5 2 4 2" xfId="4702" xr:uid="{718470ED-907A-45A0-A84C-B3C2E1913156}"/>
    <cellStyle name="Walutowy 3 2 2 5 2 5" xfId="2139" xr:uid="{00000000-0005-0000-0000-00005F030000}"/>
    <cellStyle name="Walutowy 3 2 2 5 2 5 2" xfId="5106" xr:uid="{0C300243-60E5-4D8A-AE65-2F31DB3276C0}"/>
    <cellStyle name="Walutowy 3 2 2 5 2 6" xfId="2543" xr:uid="{00000000-0005-0000-0000-000060030000}"/>
    <cellStyle name="Walutowy 3 2 2 5 2 6 2" xfId="5510" xr:uid="{84A76BB1-66DE-4907-890A-ABC50B6DD33C}"/>
    <cellStyle name="Walutowy 3 2 2 5 2 7" xfId="2952" xr:uid="{00000000-0005-0000-0000-000061030000}"/>
    <cellStyle name="Walutowy 3 2 2 5 2 7 2" xfId="5919" xr:uid="{D5A2D515-E22F-439D-8AED-4A668BC25F20}"/>
    <cellStyle name="Walutowy 3 2 2 5 2 8" xfId="3362" xr:uid="{B4DE223E-F696-4AFF-8209-43423C649EE5}"/>
    <cellStyle name="Walutowy 3 2 2 5 3" xfId="528" xr:uid="{00000000-0005-0000-0000-000062030000}"/>
    <cellStyle name="Walutowy 3 2 2 5 3 2" xfId="932" xr:uid="{00000000-0005-0000-0000-000063030000}"/>
    <cellStyle name="Walutowy 3 2 2 5 3 2 2" xfId="3899" xr:uid="{5DA87ADA-F27B-420D-AB51-9D4FC8CD2265}"/>
    <cellStyle name="Walutowy 3 2 2 5 3 3" xfId="1464" xr:uid="{00000000-0005-0000-0000-000064030000}"/>
    <cellStyle name="Walutowy 3 2 2 5 3 3 2" xfId="4431" xr:uid="{F8804FEC-2825-4E5E-A8BC-A4D6BB2BE820}"/>
    <cellStyle name="Walutowy 3 2 2 5 3 4" xfId="1868" xr:uid="{00000000-0005-0000-0000-000065030000}"/>
    <cellStyle name="Walutowy 3 2 2 5 3 4 2" xfId="4835" xr:uid="{91278D01-FC1E-4827-86B7-09D59AA5882E}"/>
    <cellStyle name="Walutowy 3 2 2 5 3 5" xfId="2272" xr:uid="{00000000-0005-0000-0000-000066030000}"/>
    <cellStyle name="Walutowy 3 2 2 5 3 5 2" xfId="5239" xr:uid="{7ABFD1E5-C55C-4062-A73C-192DE9469DB9}"/>
    <cellStyle name="Walutowy 3 2 2 5 3 6" xfId="2676" xr:uid="{00000000-0005-0000-0000-000067030000}"/>
    <cellStyle name="Walutowy 3 2 2 5 3 6 2" xfId="5643" xr:uid="{DF791EE0-812F-46D0-8078-07A01BDD6E68}"/>
    <cellStyle name="Walutowy 3 2 2 5 3 7" xfId="3085" xr:uid="{00000000-0005-0000-0000-000068030000}"/>
    <cellStyle name="Walutowy 3 2 2 5 3 7 2" xfId="6052" xr:uid="{E627EF42-6C5D-4482-AA21-B523DEB31F47}"/>
    <cellStyle name="Walutowy 3 2 2 5 3 8" xfId="3495" xr:uid="{579F5DBE-3FED-4FFB-874B-B7FF3D26DAE3}"/>
    <cellStyle name="Walutowy 3 2 2 5 4" xfId="661" xr:uid="{00000000-0005-0000-0000-000069030000}"/>
    <cellStyle name="Walutowy 3 2 2 5 4 2" xfId="3628" xr:uid="{D2D04388-4BD3-45DE-8B42-0ABEF7E9A493}"/>
    <cellStyle name="Walutowy 3 2 2 5 5" xfId="1065" xr:uid="{00000000-0005-0000-0000-00006A030000}"/>
    <cellStyle name="Walutowy 3 2 2 5 5 2" xfId="4032" xr:uid="{FA8D82B9-C5FA-4421-8A9F-D43E094AEC2F}"/>
    <cellStyle name="Walutowy 3 2 2 5 6" xfId="1198" xr:uid="{00000000-0005-0000-0000-00006B030000}"/>
    <cellStyle name="Walutowy 3 2 2 5 6 2" xfId="4165" xr:uid="{9F226A8C-D637-4989-8A5E-65F10C06EE58}"/>
    <cellStyle name="Walutowy 3 2 2 5 7" xfId="1597" xr:uid="{00000000-0005-0000-0000-00006C030000}"/>
    <cellStyle name="Walutowy 3 2 2 5 7 2" xfId="4564" xr:uid="{6BA4E3A8-91DA-4EA4-BD95-7A0A347B3460}"/>
    <cellStyle name="Walutowy 3 2 2 5 8" xfId="2001" xr:uid="{00000000-0005-0000-0000-00006D030000}"/>
    <cellStyle name="Walutowy 3 2 2 5 8 2" xfId="4968" xr:uid="{BD97853A-16E9-4835-8509-8C2E38501E57}"/>
    <cellStyle name="Walutowy 3 2 2 5 9" xfId="2405" xr:uid="{00000000-0005-0000-0000-00006E030000}"/>
    <cellStyle name="Walutowy 3 2 2 5 9 2" xfId="5372" xr:uid="{CD33FFE0-BB26-43BB-824A-53F79F1CC725}"/>
    <cellStyle name="Walutowy 3 2 2 6" xfId="151" xr:uid="{00000000-0005-0000-0000-00006F030000}"/>
    <cellStyle name="Walutowy 3 2 2 6 10" xfId="2815" xr:uid="{00000000-0005-0000-0000-000070030000}"/>
    <cellStyle name="Walutowy 3 2 2 6 10 2" xfId="5782" xr:uid="{C7578838-4CDF-4C68-913A-341D7AF05890}"/>
    <cellStyle name="Walutowy 3 2 2 6 11" xfId="3225" xr:uid="{3835B394-314A-4551-999D-E71A15A77976}"/>
    <cellStyle name="Walutowy 3 2 2 6 2" xfId="370" xr:uid="{00000000-0005-0000-0000-000071030000}"/>
    <cellStyle name="Walutowy 3 2 2 6 2 2" xfId="800" xr:uid="{00000000-0005-0000-0000-000072030000}"/>
    <cellStyle name="Walutowy 3 2 2 6 2 2 2" xfId="3767" xr:uid="{176F294D-DF8F-4B24-A1A7-78F527E31F2E}"/>
    <cellStyle name="Walutowy 3 2 2 6 2 3" xfId="1332" xr:uid="{00000000-0005-0000-0000-000073030000}"/>
    <cellStyle name="Walutowy 3 2 2 6 2 3 2" xfId="4299" xr:uid="{38FAEC1E-E259-4E14-BEDF-44ED3CF3F891}"/>
    <cellStyle name="Walutowy 3 2 2 6 2 4" xfId="1736" xr:uid="{00000000-0005-0000-0000-000074030000}"/>
    <cellStyle name="Walutowy 3 2 2 6 2 4 2" xfId="4703" xr:uid="{77C70E1B-68E6-4328-8FFA-CBB31C9A6CD6}"/>
    <cellStyle name="Walutowy 3 2 2 6 2 5" xfId="2140" xr:uid="{00000000-0005-0000-0000-000075030000}"/>
    <cellStyle name="Walutowy 3 2 2 6 2 5 2" xfId="5107" xr:uid="{55ABBEFC-63AD-443B-B0B1-E2E8836B23DF}"/>
    <cellStyle name="Walutowy 3 2 2 6 2 6" xfId="2544" xr:uid="{00000000-0005-0000-0000-000076030000}"/>
    <cellStyle name="Walutowy 3 2 2 6 2 6 2" xfId="5511" xr:uid="{00778896-823F-4CB5-8A3A-9ADB7DB7F894}"/>
    <cellStyle name="Walutowy 3 2 2 6 2 7" xfId="2953" xr:uid="{00000000-0005-0000-0000-000077030000}"/>
    <cellStyle name="Walutowy 3 2 2 6 2 7 2" xfId="5920" xr:uid="{B6EBFB86-8969-486B-8209-E934BEC1D0E2}"/>
    <cellStyle name="Walutowy 3 2 2 6 2 8" xfId="3363" xr:uid="{954A4861-8775-4EDF-9BFB-1DF09541B445}"/>
    <cellStyle name="Walutowy 3 2 2 6 3" xfId="529" xr:uid="{00000000-0005-0000-0000-000078030000}"/>
    <cellStyle name="Walutowy 3 2 2 6 3 2" xfId="933" xr:uid="{00000000-0005-0000-0000-000079030000}"/>
    <cellStyle name="Walutowy 3 2 2 6 3 2 2" xfId="3900" xr:uid="{B0B97A3B-B520-4F2C-86F7-3E542BD83C15}"/>
    <cellStyle name="Walutowy 3 2 2 6 3 3" xfId="1465" xr:uid="{00000000-0005-0000-0000-00007A030000}"/>
    <cellStyle name="Walutowy 3 2 2 6 3 3 2" xfId="4432" xr:uid="{3EA6A28F-4B65-4053-A2B2-A06F343E41F5}"/>
    <cellStyle name="Walutowy 3 2 2 6 3 4" xfId="1869" xr:uid="{00000000-0005-0000-0000-00007B030000}"/>
    <cellStyle name="Walutowy 3 2 2 6 3 4 2" xfId="4836" xr:uid="{15063E10-813A-4FAE-BE4C-0F68F9E2B472}"/>
    <cellStyle name="Walutowy 3 2 2 6 3 5" xfId="2273" xr:uid="{00000000-0005-0000-0000-00007C030000}"/>
    <cellStyle name="Walutowy 3 2 2 6 3 5 2" xfId="5240" xr:uid="{E9DB7D68-C2A7-4851-95EB-3728F6D51CB7}"/>
    <cellStyle name="Walutowy 3 2 2 6 3 6" xfId="2677" xr:uid="{00000000-0005-0000-0000-00007D030000}"/>
    <cellStyle name="Walutowy 3 2 2 6 3 6 2" xfId="5644" xr:uid="{930D87DF-7FDF-4374-987A-B2C5D9745166}"/>
    <cellStyle name="Walutowy 3 2 2 6 3 7" xfId="3086" xr:uid="{00000000-0005-0000-0000-00007E030000}"/>
    <cellStyle name="Walutowy 3 2 2 6 3 7 2" xfId="6053" xr:uid="{B4D93140-4345-49DC-BF04-E6B0394DAA98}"/>
    <cellStyle name="Walutowy 3 2 2 6 3 8" xfId="3496" xr:uid="{51A49808-1817-44BE-BB2A-AA53742F881C}"/>
    <cellStyle name="Walutowy 3 2 2 6 4" xfId="662" xr:uid="{00000000-0005-0000-0000-00007F030000}"/>
    <cellStyle name="Walutowy 3 2 2 6 4 2" xfId="3629" xr:uid="{34DBF9D6-70AF-4547-9BEC-A8F97FE3AE54}"/>
    <cellStyle name="Walutowy 3 2 2 6 5" xfId="1066" xr:uid="{00000000-0005-0000-0000-000080030000}"/>
    <cellStyle name="Walutowy 3 2 2 6 5 2" xfId="4033" xr:uid="{23293A9E-0D42-449B-BFF6-2C2E14A7DA4F}"/>
    <cellStyle name="Walutowy 3 2 2 6 6" xfId="1199" xr:uid="{00000000-0005-0000-0000-000081030000}"/>
    <cellStyle name="Walutowy 3 2 2 6 6 2" xfId="4166" xr:uid="{B5B0781E-DE15-4490-80D1-EB03A61174C5}"/>
    <cellStyle name="Walutowy 3 2 2 6 7" xfId="1598" xr:uid="{00000000-0005-0000-0000-000082030000}"/>
    <cellStyle name="Walutowy 3 2 2 6 7 2" xfId="4565" xr:uid="{CC482BDD-CCFD-4923-B110-409FB4E74AB4}"/>
    <cellStyle name="Walutowy 3 2 2 6 8" xfId="2002" xr:uid="{00000000-0005-0000-0000-000083030000}"/>
    <cellStyle name="Walutowy 3 2 2 6 8 2" xfId="4969" xr:uid="{288341C9-BD14-4DC7-AF54-581472F07E0C}"/>
    <cellStyle name="Walutowy 3 2 2 6 9" xfId="2406" xr:uid="{00000000-0005-0000-0000-000084030000}"/>
    <cellStyle name="Walutowy 3 2 2 6 9 2" xfId="5373" xr:uid="{0F0A5546-62EB-44A0-A29A-4795881951E9}"/>
    <cellStyle name="Walutowy 3 2 2 7" xfId="361" xr:uid="{00000000-0005-0000-0000-000085030000}"/>
    <cellStyle name="Walutowy 3 2 2 7 2" xfId="793" xr:uid="{00000000-0005-0000-0000-000086030000}"/>
    <cellStyle name="Walutowy 3 2 2 7 2 2" xfId="3760" xr:uid="{F1F9BA98-C87D-4C16-9C08-94DE6C1F7DAF}"/>
    <cellStyle name="Walutowy 3 2 2 7 3" xfId="1325" xr:uid="{00000000-0005-0000-0000-000087030000}"/>
    <cellStyle name="Walutowy 3 2 2 7 3 2" xfId="4292" xr:uid="{D3A5E3F0-1481-40B8-AF79-A3403EF232D0}"/>
    <cellStyle name="Walutowy 3 2 2 7 4" xfId="1729" xr:uid="{00000000-0005-0000-0000-000088030000}"/>
    <cellStyle name="Walutowy 3 2 2 7 4 2" xfId="4696" xr:uid="{AF39C44D-D908-488F-8410-96754E55AFAC}"/>
    <cellStyle name="Walutowy 3 2 2 7 5" xfId="2133" xr:uid="{00000000-0005-0000-0000-000089030000}"/>
    <cellStyle name="Walutowy 3 2 2 7 5 2" xfId="5100" xr:uid="{F5BEEE79-E625-42B6-953D-1223BF12622C}"/>
    <cellStyle name="Walutowy 3 2 2 7 6" xfId="2537" xr:uid="{00000000-0005-0000-0000-00008A030000}"/>
    <cellStyle name="Walutowy 3 2 2 7 6 2" xfId="5504" xr:uid="{1AA1E5D6-B81D-42BB-AACD-D99108008350}"/>
    <cellStyle name="Walutowy 3 2 2 7 7" xfId="2946" xr:uid="{00000000-0005-0000-0000-00008B030000}"/>
    <cellStyle name="Walutowy 3 2 2 7 7 2" xfId="5913" xr:uid="{F83CF405-F934-48D6-A632-99AD5F08F0A3}"/>
    <cellStyle name="Walutowy 3 2 2 7 8" xfId="3356" xr:uid="{5C9B7DEE-AB54-45B4-86A0-95EAA00E25F5}"/>
    <cellStyle name="Walutowy 3 2 2 8" xfId="522" xr:uid="{00000000-0005-0000-0000-00008C030000}"/>
    <cellStyle name="Walutowy 3 2 2 8 2" xfId="926" xr:uid="{00000000-0005-0000-0000-00008D030000}"/>
    <cellStyle name="Walutowy 3 2 2 8 2 2" xfId="3893" xr:uid="{0C040367-9405-4DA8-BA6D-B6E717DA70A7}"/>
    <cellStyle name="Walutowy 3 2 2 8 3" xfId="1458" xr:uid="{00000000-0005-0000-0000-00008E030000}"/>
    <cellStyle name="Walutowy 3 2 2 8 3 2" xfId="4425" xr:uid="{72DA3BF0-75DA-40D0-920E-22A4C6500050}"/>
    <cellStyle name="Walutowy 3 2 2 8 4" xfId="1862" xr:uid="{00000000-0005-0000-0000-00008F030000}"/>
    <cellStyle name="Walutowy 3 2 2 8 4 2" xfId="4829" xr:uid="{BABE7E61-4708-4498-8DF1-7BAD65B57B41}"/>
    <cellStyle name="Walutowy 3 2 2 8 5" xfId="2266" xr:uid="{00000000-0005-0000-0000-000090030000}"/>
    <cellStyle name="Walutowy 3 2 2 8 5 2" xfId="5233" xr:uid="{C1DA2359-8E69-41F0-AD0A-CDD79665FB58}"/>
    <cellStyle name="Walutowy 3 2 2 8 6" xfId="2670" xr:uid="{00000000-0005-0000-0000-000091030000}"/>
    <cellStyle name="Walutowy 3 2 2 8 6 2" xfId="5637" xr:uid="{D125466B-89B6-4AF3-A784-1C5CCC368CB8}"/>
    <cellStyle name="Walutowy 3 2 2 8 7" xfId="3079" xr:uid="{00000000-0005-0000-0000-000092030000}"/>
    <cellStyle name="Walutowy 3 2 2 8 7 2" xfId="6046" xr:uid="{25FE59FF-3AEA-4A54-BD4D-8E42FF90BC56}"/>
    <cellStyle name="Walutowy 3 2 2 8 8" xfId="3489" xr:uid="{9111B714-8FAB-4F7E-976D-124D166C0525}"/>
    <cellStyle name="Walutowy 3 2 2 9" xfId="655" xr:uid="{00000000-0005-0000-0000-000093030000}"/>
    <cellStyle name="Walutowy 3 2 2 9 2" xfId="3622" xr:uid="{6C3CEA18-DB82-43B3-A292-6ED8BAFFF4B5}"/>
    <cellStyle name="Walutowy 3 2 3" xfId="152" xr:uid="{00000000-0005-0000-0000-000094030000}"/>
    <cellStyle name="Walutowy 3 2 3 10" xfId="1200" xr:uid="{00000000-0005-0000-0000-000095030000}"/>
    <cellStyle name="Walutowy 3 2 3 10 2" xfId="4167" xr:uid="{5F9A9AD9-ED0F-4A62-BD5E-A83F889FF3A1}"/>
    <cellStyle name="Walutowy 3 2 3 11" xfId="1599" xr:uid="{00000000-0005-0000-0000-000096030000}"/>
    <cellStyle name="Walutowy 3 2 3 11 2" xfId="4566" xr:uid="{F884AA8A-F246-47F2-B55D-CAEE6D456513}"/>
    <cellStyle name="Walutowy 3 2 3 12" xfId="2003" xr:uid="{00000000-0005-0000-0000-000097030000}"/>
    <cellStyle name="Walutowy 3 2 3 12 2" xfId="4970" xr:uid="{79A6447B-597C-402C-8BC6-D9EAF221AFF5}"/>
    <cellStyle name="Walutowy 3 2 3 13" xfId="2407" xr:uid="{00000000-0005-0000-0000-000098030000}"/>
    <cellStyle name="Walutowy 3 2 3 13 2" xfId="5374" xr:uid="{8B53F219-F699-48B8-AB62-F1E181E8893A}"/>
    <cellStyle name="Walutowy 3 2 3 14" xfId="2816" xr:uid="{00000000-0005-0000-0000-000099030000}"/>
    <cellStyle name="Walutowy 3 2 3 14 2" xfId="5783" xr:uid="{8751E4FF-6599-49ED-A498-EF2CFF4DC35A}"/>
    <cellStyle name="Walutowy 3 2 3 15" xfId="3226" xr:uid="{56D24A60-2F51-4394-93AF-58AAC2753CAB}"/>
    <cellStyle name="Walutowy 3 2 3 2" xfId="153" xr:uid="{00000000-0005-0000-0000-00009A030000}"/>
    <cellStyle name="Walutowy 3 2 3 2 2" xfId="154" xr:uid="{00000000-0005-0000-0000-00009B030000}"/>
    <cellStyle name="Walutowy 3 2 3 2 2 2" xfId="372" xr:uid="{00000000-0005-0000-0000-00009C030000}"/>
    <cellStyle name="Walutowy 3 2 3 3" xfId="155" xr:uid="{00000000-0005-0000-0000-00009D030000}"/>
    <cellStyle name="Walutowy 3 2 3 3 10" xfId="2817" xr:uid="{00000000-0005-0000-0000-00009E030000}"/>
    <cellStyle name="Walutowy 3 2 3 3 10 2" xfId="5784" xr:uid="{88E40390-6B1A-4746-BCC0-CB13D56C7B05}"/>
    <cellStyle name="Walutowy 3 2 3 3 11" xfId="3227" xr:uid="{3F1C3FC5-66BD-44CC-945A-45CDE6C80D9A}"/>
    <cellStyle name="Walutowy 3 2 3 3 2" xfId="373" xr:uid="{00000000-0005-0000-0000-00009F030000}"/>
    <cellStyle name="Walutowy 3 2 3 3 2 2" xfId="802" xr:uid="{00000000-0005-0000-0000-0000A0030000}"/>
    <cellStyle name="Walutowy 3 2 3 3 2 2 2" xfId="3769" xr:uid="{4C30E116-7758-47CA-A572-D99BA73FEFB0}"/>
    <cellStyle name="Walutowy 3 2 3 3 2 3" xfId="1334" xr:uid="{00000000-0005-0000-0000-0000A1030000}"/>
    <cellStyle name="Walutowy 3 2 3 3 2 3 2" xfId="4301" xr:uid="{81A810E5-2A6F-4C04-B5A7-D6860091FF5F}"/>
    <cellStyle name="Walutowy 3 2 3 3 2 4" xfId="1738" xr:uid="{00000000-0005-0000-0000-0000A2030000}"/>
    <cellStyle name="Walutowy 3 2 3 3 2 4 2" xfId="4705" xr:uid="{60C2574A-0807-4CCF-B8A4-4AB682D92455}"/>
    <cellStyle name="Walutowy 3 2 3 3 2 5" xfId="2142" xr:uid="{00000000-0005-0000-0000-0000A3030000}"/>
    <cellStyle name="Walutowy 3 2 3 3 2 5 2" xfId="5109" xr:uid="{BDBAF865-CA0A-4C35-9A1B-B68CC58F3ADA}"/>
    <cellStyle name="Walutowy 3 2 3 3 2 6" xfId="2546" xr:uid="{00000000-0005-0000-0000-0000A4030000}"/>
    <cellStyle name="Walutowy 3 2 3 3 2 6 2" xfId="5513" xr:uid="{A7FC3920-F872-4940-8AE3-CDD172BAA5D7}"/>
    <cellStyle name="Walutowy 3 2 3 3 2 7" xfId="2955" xr:uid="{00000000-0005-0000-0000-0000A5030000}"/>
    <cellStyle name="Walutowy 3 2 3 3 2 7 2" xfId="5922" xr:uid="{A26A5442-E786-4DBD-B695-0599F2C676E2}"/>
    <cellStyle name="Walutowy 3 2 3 3 2 8" xfId="3365" xr:uid="{94487FE4-9086-416F-92C2-36312A3D28E1}"/>
    <cellStyle name="Walutowy 3 2 3 3 3" xfId="531" xr:uid="{00000000-0005-0000-0000-0000A6030000}"/>
    <cellStyle name="Walutowy 3 2 3 3 3 2" xfId="935" xr:uid="{00000000-0005-0000-0000-0000A7030000}"/>
    <cellStyle name="Walutowy 3 2 3 3 3 2 2" xfId="3902" xr:uid="{35B8F1F0-7D39-4C6B-B444-F222405DFDD4}"/>
    <cellStyle name="Walutowy 3 2 3 3 3 3" xfId="1467" xr:uid="{00000000-0005-0000-0000-0000A8030000}"/>
    <cellStyle name="Walutowy 3 2 3 3 3 3 2" xfId="4434" xr:uid="{41E58886-F4C3-4413-AB88-5011FBF5265F}"/>
    <cellStyle name="Walutowy 3 2 3 3 3 4" xfId="1871" xr:uid="{00000000-0005-0000-0000-0000A9030000}"/>
    <cellStyle name="Walutowy 3 2 3 3 3 4 2" xfId="4838" xr:uid="{1D0EF078-8213-48BF-9B22-8E7AB277F927}"/>
    <cellStyle name="Walutowy 3 2 3 3 3 5" xfId="2275" xr:uid="{00000000-0005-0000-0000-0000AA030000}"/>
    <cellStyle name="Walutowy 3 2 3 3 3 5 2" xfId="5242" xr:uid="{96A1EAE5-52E7-4170-95B4-4B92BE74F466}"/>
    <cellStyle name="Walutowy 3 2 3 3 3 6" xfId="2679" xr:uid="{00000000-0005-0000-0000-0000AB030000}"/>
    <cellStyle name="Walutowy 3 2 3 3 3 6 2" xfId="5646" xr:uid="{50434B35-3FB7-4D46-878E-964492382287}"/>
    <cellStyle name="Walutowy 3 2 3 3 3 7" xfId="3088" xr:uid="{00000000-0005-0000-0000-0000AC030000}"/>
    <cellStyle name="Walutowy 3 2 3 3 3 7 2" xfId="6055" xr:uid="{7717920D-C36E-40AC-9638-B8C32F35B9C1}"/>
    <cellStyle name="Walutowy 3 2 3 3 3 8" xfId="3498" xr:uid="{1F00EF0F-D8A6-4043-A602-9E3349DA9FBD}"/>
    <cellStyle name="Walutowy 3 2 3 3 4" xfId="664" xr:uid="{00000000-0005-0000-0000-0000AD030000}"/>
    <cellStyle name="Walutowy 3 2 3 3 4 2" xfId="3631" xr:uid="{90256C7C-5762-4266-BB80-2D407C65FAC0}"/>
    <cellStyle name="Walutowy 3 2 3 3 5" xfId="1068" xr:uid="{00000000-0005-0000-0000-0000AE030000}"/>
    <cellStyle name="Walutowy 3 2 3 3 5 2" xfId="4035" xr:uid="{47FAE563-1C3C-4485-9AAD-B834AF8D8E8C}"/>
    <cellStyle name="Walutowy 3 2 3 3 6" xfId="1201" xr:uid="{00000000-0005-0000-0000-0000AF030000}"/>
    <cellStyle name="Walutowy 3 2 3 3 6 2" xfId="4168" xr:uid="{C0941534-79E9-46BC-B4C2-C6063D757736}"/>
    <cellStyle name="Walutowy 3 2 3 3 7" xfId="1600" xr:uid="{00000000-0005-0000-0000-0000B0030000}"/>
    <cellStyle name="Walutowy 3 2 3 3 7 2" xfId="4567" xr:uid="{5AC39F49-2AB5-4254-AADD-B454754BEA09}"/>
    <cellStyle name="Walutowy 3 2 3 3 8" xfId="2004" xr:uid="{00000000-0005-0000-0000-0000B1030000}"/>
    <cellStyle name="Walutowy 3 2 3 3 8 2" xfId="4971" xr:uid="{5BD95525-7847-4F0B-BB93-5A515467012E}"/>
    <cellStyle name="Walutowy 3 2 3 3 9" xfId="2408" xr:uid="{00000000-0005-0000-0000-0000B2030000}"/>
    <cellStyle name="Walutowy 3 2 3 3 9 2" xfId="5375" xr:uid="{3B6905C0-E035-4FB4-B0A7-2407EAF481D7}"/>
    <cellStyle name="Walutowy 3 2 3 4" xfId="156" xr:uid="{00000000-0005-0000-0000-0000B3030000}"/>
    <cellStyle name="Walutowy 3 2 3 4 10" xfId="2818" xr:uid="{00000000-0005-0000-0000-0000B4030000}"/>
    <cellStyle name="Walutowy 3 2 3 4 10 2" xfId="5785" xr:uid="{763B3E76-04A9-40B8-8534-1C60B146EB73}"/>
    <cellStyle name="Walutowy 3 2 3 4 11" xfId="3228" xr:uid="{983CBE1D-3D66-4530-8836-19DC47BFFD34}"/>
    <cellStyle name="Walutowy 3 2 3 4 2" xfId="374" xr:uid="{00000000-0005-0000-0000-0000B5030000}"/>
    <cellStyle name="Walutowy 3 2 3 4 2 2" xfId="803" xr:uid="{00000000-0005-0000-0000-0000B6030000}"/>
    <cellStyle name="Walutowy 3 2 3 4 2 2 2" xfId="3770" xr:uid="{5FC41705-3950-4D63-A354-B0F77C8F9E65}"/>
    <cellStyle name="Walutowy 3 2 3 4 2 3" xfId="1335" xr:uid="{00000000-0005-0000-0000-0000B7030000}"/>
    <cellStyle name="Walutowy 3 2 3 4 2 3 2" xfId="4302" xr:uid="{2A9006AC-153A-48F6-B21E-3A6292C03B3D}"/>
    <cellStyle name="Walutowy 3 2 3 4 2 4" xfId="1739" xr:uid="{00000000-0005-0000-0000-0000B8030000}"/>
    <cellStyle name="Walutowy 3 2 3 4 2 4 2" xfId="4706" xr:uid="{31020E9C-DAF5-414A-8019-863E85A6C914}"/>
    <cellStyle name="Walutowy 3 2 3 4 2 5" xfId="2143" xr:uid="{00000000-0005-0000-0000-0000B9030000}"/>
    <cellStyle name="Walutowy 3 2 3 4 2 5 2" xfId="5110" xr:uid="{3BC9C364-9AFC-4C9F-9736-62F7AB804091}"/>
    <cellStyle name="Walutowy 3 2 3 4 2 6" xfId="2547" xr:uid="{00000000-0005-0000-0000-0000BA030000}"/>
    <cellStyle name="Walutowy 3 2 3 4 2 6 2" xfId="5514" xr:uid="{5D7A3D84-CBAB-451E-AA86-1BC2A1BC3EAF}"/>
    <cellStyle name="Walutowy 3 2 3 4 2 7" xfId="2956" xr:uid="{00000000-0005-0000-0000-0000BB030000}"/>
    <cellStyle name="Walutowy 3 2 3 4 2 7 2" xfId="5923" xr:uid="{E9093965-B254-45D8-A3D7-11F03200E651}"/>
    <cellStyle name="Walutowy 3 2 3 4 2 8" xfId="3366" xr:uid="{3201F25C-3E24-4F3C-A12F-86139C254663}"/>
    <cellStyle name="Walutowy 3 2 3 4 3" xfId="532" xr:uid="{00000000-0005-0000-0000-0000BC030000}"/>
    <cellStyle name="Walutowy 3 2 3 4 3 2" xfId="936" xr:uid="{00000000-0005-0000-0000-0000BD030000}"/>
    <cellStyle name="Walutowy 3 2 3 4 3 2 2" xfId="3903" xr:uid="{E901A6FA-C4AE-4F38-A066-23B8FFC2B9AB}"/>
    <cellStyle name="Walutowy 3 2 3 4 3 3" xfId="1468" xr:uid="{00000000-0005-0000-0000-0000BE030000}"/>
    <cellStyle name="Walutowy 3 2 3 4 3 3 2" xfId="4435" xr:uid="{42CEA645-F735-47D9-A7D9-FBB778FD3EA2}"/>
    <cellStyle name="Walutowy 3 2 3 4 3 4" xfId="1872" xr:uid="{00000000-0005-0000-0000-0000BF030000}"/>
    <cellStyle name="Walutowy 3 2 3 4 3 4 2" xfId="4839" xr:uid="{A3B871A4-06CF-46AC-A17C-6B207CEA658D}"/>
    <cellStyle name="Walutowy 3 2 3 4 3 5" xfId="2276" xr:uid="{00000000-0005-0000-0000-0000C0030000}"/>
    <cellStyle name="Walutowy 3 2 3 4 3 5 2" xfId="5243" xr:uid="{A0C93AF1-D3AE-412F-98C5-557A5665057A}"/>
    <cellStyle name="Walutowy 3 2 3 4 3 6" xfId="2680" xr:uid="{00000000-0005-0000-0000-0000C1030000}"/>
    <cellStyle name="Walutowy 3 2 3 4 3 6 2" xfId="5647" xr:uid="{2F0BD6EF-5B7B-4CF3-AB49-861940A30AD6}"/>
    <cellStyle name="Walutowy 3 2 3 4 3 7" xfId="3089" xr:uid="{00000000-0005-0000-0000-0000C2030000}"/>
    <cellStyle name="Walutowy 3 2 3 4 3 7 2" xfId="6056" xr:uid="{15822DCE-F5AC-4F56-8968-862638405F19}"/>
    <cellStyle name="Walutowy 3 2 3 4 3 8" xfId="3499" xr:uid="{627F8FC7-2017-4205-8C16-560A230A2EF0}"/>
    <cellStyle name="Walutowy 3 2 3 4 4" xfId="665" xr:uid="{00000000-0005-0000-0000-0000C3030000}"/>
    <cellStyle name="Walutowy 3 2 3 4 4 2" xfId="3632" xr:uid="{071F48E2-901B-48F9-8488-BCF5B28F70CF}"/>
    <cellStyle name="Walutowy 3 2 3 4 5" xfId="1069" xr:uid="{00000000-0005-0000-0000-0000C4030000}"/>
    <cellStyle name="Walutowy 3 2 3 4 5 2" xfId="4036" xr:uid="{A2CF6EC2-9653-4C57-A96A-71F463829E0F}"/>
    <cellStyle name="Walutowy 3 2 3 4 6" xfId="1202" xr:uid="{00000000-0005-0000-0000-0000C5030000}"/>
    <cellStyle name="Walutowy 3 2 3 4 6 2" xfId="4169" xr:uid="{D0DC46ED-A8DC-4C25-9BFC-DBD7FE0600CE}"/>
    <cellStyle name="Walutowy 3 2 3 4 7" xfId="1601" xr:uid="{00000000-0005-0000-0000-0000C6030000}"/>
    <cellStyle name="Walutowy 3 2 3 4 7 2" xfId="4568" xr:uid="{1AD2B3C5-2998-4719-8C80-E3B3E553B0D0}"/>
    <cellStyle name="Walutowy 3 2 3 4 8" xfId="2005" xr:uid="{00000000-0005-0000-0000-0000C7030000}"/>
    <cellStyle name="Walutowy 3 2 3 4 8 2" xfId="4972" xr:uid="{055ABCE5-A1EA-4DCF-8469-3B87FF1C0345}"/>
    <cellStyle name="Walutowy 3 2 3 4 9" xfId="2409" xr:uid="{00000000-0005-0000-0000-0000C8030000}"/>
    <cellStyle name="Walutowy 3 2 3 4 9 2" xfId="5376" xr:uid="{B658E933-A528-44FF-85C6-A6758C8461EB}"/>
    <cellStyle name="Walutowy 3 2 3 5" xfId="157" xr:uid="{00000000-0005-0000-0000-0000C9030000}"/>
    <cellStyle name="Walutowy 3 2 3 5 10" xfId="2819" xr:uid="{00000000-0005-0000-0000-0000CA030000}"/>
    <cellStyle name="Walutowy 3 2 3 5 10 2" xfId="5786" xr:uid="{8F852391-12CC-4B7C-AB45-E0A0481B1F2B}"/>
    <cellStyle name="Walutowy 3 2 3 5 11" xfId="3229" xr:uid="{B6CD441C-A28F-4660-A8E7-0FDB1B4D4ADC}"/>
    <cellStyle name="Walutowy 3 2 3 5 2" xfId="375" xr:uid="{00000000-0005-0000-0000-0000CB030000}"/>
    <cellStyle name="Walutowy 3 2 3 5 2 2" xfId="804" xr:uid="{00000000-0005-0000-0000-0000CC030000}"/>
    <cellStyle name="Walutowy 3 2 3 5 2 2 2" xfId="3771" xr:uid="{4F1447B1-BE5D-468F-957E-E95FB4BB3EEB}"/>
    <cellStyle name="Walutowy 3 2 3 5 2 3" xfId="1336" xr:uid="{00000000-0005-0000-0000-0000CD030000}"/>
    <cellStyle name="Walutowy 3 2 3 5 2 3 2" xfId="4303" xr:uid="{38AC69AF-D90B-4677-82E2-813F65114773}"/>
    <cellStyle name="Walutowy 3 2 3 5 2 4" xfId="1740" xr:uid="{00000000-0005-0000-0000-0000CE030000}"/>
    <cellStyle name="Walutowy 3 2 3 5 2 4 2" xfId="4707" xr:uid="{C6FD0975-08F7-493F-8FAA-3A75170C3C4D}"/>
    <cellStyle name="Walutowy 3 2 3 5 2 5" xfId="2144" xr:uid="{00000000-0005-0000-0000-0000CF030000}"/>
    <cellStyle name="Walutowy 3 2 3 5 2 5 2" xfId="5111" xr:uid="{BFADD4B3-31DB-47F4-9D11-12CB14690594}"/>
    <cellStyle name="Walutowy 3 2 3 5 2 6" xfId="2548" xr:uid="{00000000-0005-0000-0000-0000D0030000}"/>
    <cellStyle name="Walutowy 3 2 3 5 2 6 2" xfId="5515" xr:uid="{9E834736-2037-423C-ABB1-8710AD92727B}"/>
    <cellStyle name="Walutowy 3 2 3 5 2 7" xfId="2957" xr:uid="{00000000-0005-0000-0000-0000D1030000}"/>
    <cellStyle name="Walutowy 3 2 3 5 2 7 2" xfId="5924" xr:uid="{04E091C5-1FAF-4265-9241-D083F305AF24}"/>
    <cellStyle name="Walutowy 3 2 3 5 2 8" xfId="3367" xr:uid="{12717919-807F-49C6-BEA6-82238A66033A}"/>
    <cellStyle name="Walutowy 3 2 3 5 3" xfId="533" xr:uid="{00000000-0005-0000-0000-0000D2030000}"/>
    <cellStyle name="Walutowy 3 2 3 5 3 2" xfId="937" xr:uid="{00000000-0005-0000-0000-0000D3030000}"/>
    <cellStyle name="Walutowy 3 2 3 5 3 2 2" xfId="3904" xr:uid="{D0D04317-339A-4C2D-A083-9E5350CECA99}"/>
    <cellStyle name="Walutowy 3 2 3 5 3 3" xfId="1469" xr:uid="{00000000-0005-0000-0000-0000D4030000}"/>
    <cellStyle name="Walutowy 3 2 3 5 3 3 2" xfId="4436" xr:uid="{7A5EAF46-D916-4665-806F-65B372AA875E}"/>
    <cellStyle name="Walutowy 3 2 3 5 3 4" xfId="1873" xr:uid="{00000000-0005-0000-0000-0000D5030000}"/>
    <cellStyle name="Walutowy 3 2 3 5 3 4 2" xfId="4840" xr:uid="{AE00E078-AB7E-4284-BC54-874C575FDF50}"/>
    <cellStyle name="Walutowy 3 2 3 5 3 5" xfId="2277" xr:uid="{00000000-0005-0000-0000-0000D6030000}"/>
    <cellStyle name="Walutowy 3 2 3 5 3 5 2" xfId="5244" xr:uid="{E657E420-5320-4739-A4B8-9DC3C8FEA670}"/>
    <cellStyle name="Walutowy 3 2 3 5 3 6" xfId="2681" xr:uid="{00000000-0005-0000-0000-0000D7030000}"/>
    <cellStyle name="Walutowy 3 2 3 5 3 6 2" xfId="5648" xr:uid="{35F7996C-DCA7-4F50-806B-FDDB73CE8C41}"/>
    <cellStyle name="Walutowy 3 2 3 5 3 7" xfId="3090" xr:uid="{00000000-0005-0000-0000-0000D8030000}"/>
    <cellStyle name="Walutowy 3 2 3 5 3 7 2" xfId="6057" xr:uid="{324E057F-E226-48BB-95AA-3912BBE32C0C}"/>
    <cellStyle name="Walutowy 3 2 3 5 3 8" xfId="3500" xr:uid="{7968CD50-315B-4A44-BC4B-CACE8BB51636}"/>
    <cellStyle name="Walutowy 3 2 3 5 4" xfId="666" xr:uid="{00000000-0005-0000-0000-0000D9030000}"/>
    <cellStyle name="Walutowy 3 2 3 5 4 2" xfId="3633" xr:uid="{C1295DE2-F8C3-430B-B184-5425CCC731D3}"/>
    <cellStyle name="Walutowy 3 2 3 5 5" xfId="1070" xr:uid="{00000000-0005-0000-0000-0000DA030000}"/>
    <cellStyle name="Walutowy 3 2 3 5 5 2" xfId="4037" xr:uid="{07CF05E4-D5FD-4249-98CB-8E46524EE68F}"/>
    <cellStyle name="Walutowy 3 2 3 5 6" xfId="1203" xr:uid="{00000000-0005-0000-0000-0000DB030000}"/>
    <cellStyle name="Walutowy 3 2 3 5 6 2" xfId="4170" xr:uid="{E3DFED29-5603-42F0-9753-3D2061B51A06}"/>
    <cellStyle name="Walutowy 3 2 3 5 7" xfId="1602" xr:uid="{00000000-0005-0000-0000-0000DC030000}"/>
    <cellStyle name="Walutowy 3 2 3 5 7 2" xfId="4569" xr:uid="{4F053E96-A384-40CC-BC04-27076D3C2283}"/>
    <cellStyle name="Walutowy 3 2 3 5 8" xfId="2006" xr:uid="{00000000-0005-0000-0000-0000DD030000}"/>
    <cellStyle name="Walutowy 3 2 3 5 8 2" xfId="4973" xr:uid="{F3BA5A8F-1F15-45F2-9525-AB25F4E0FD94}"/>
    <cellStyle name="Walutowy 3 2 3 5 9" xfId="2410" xr:uid="{00000000-0005-0000-0000-0000DE030000}"/>
    <cellStyle name="Walutowy 3 2 3 5 9 2" xfId="5377" xr:uid="{1172809F-591C-4964-881E-B26459810143}"/>
    <cellStyle name="Walutowy 3 2 3 6" xfId="371" xr:uid="{00000000-0005-0000-0000-0000DF030000}"/>
    <cellStyle name="Walutowy 3 2 3 6 2" xfId="801" xr:uid="{00000000-0005-0000-0000-0000E0030000}"/>
    <cellStyle name="Walutowy 3 2 3 6 2 2" xfId="3768" xr:uid="{9C238013-2913-47D3-846A-C87DAAC2832D}"/>
    <cellStyle name="Walutowy 3 2 3 6 3" xfId="1333" xr:uid="{00000000-0005-0000-0000-0000E1030000}"/>
    <cellStyle name="Walutowy 3 2 3 6 3 2" xfId="4300" xr:uid="{3B6BA60E-89B8-4EC6-AD8D-C0AEC58D34C1}"/>
    <cellStyle name="Walutowy 3 2 3 6 4" xfId="1737" xr:uid="{00000000-0005-0000-0000-0000E2030000}"/>
    <cellStyle name="Walutowy 3 2 3 6 4 2" xfId="4704" xr:uid="{F33433C0-D10D-4E89-86F4-BBD05FA2C477}"/>
    <cellStyle name="Walutowy 3 2 3 6 5" xfId="2141" xr:uid="{00000000-0005-0000-0000-0000E3030000}"/>
    <cellStyle name="Walutowy 3 2 3 6 5 2" xfId="5108" xr:uid="{A731444E-268A-4C1F-B13F-E07D56DA1137}"/>
    <cellStyle name="Walutowy 3 2 3 6 6" xfId="2545" xr:uid="{00000000-0005-0000-0000-0000E4030000}"/>
    <cellStyle name="Walutowy 3 2 3 6 6 2" xfId="5512" xr:uid="{6ABEF59F-4B0C-419F-8BE1-84D74D79B48F}"/>
    <cellStyle name="Walutowy 3 2 3 6 7" xfId="2954" xr:uid="{00000000-0005-0000-0000-0000E5030000}"/>
    <cellStyle name="Walutowy 3 2 3 6 7 2" xfId="5921" xr:uid="{276A0CDE-B9F8-451A-9E6B-89883C573C25}"/>
    <cellStyle name="Walutowy 3 2 3 6 8" xfId="3364" xr:uid="{4F9D6A84-6DB9-49C9-859E-C53C142B7BD0}"/>
    <cellStyle name="Walutowy 3 2 3 7" xfId="530" xr:uid="{00000000-0005-0000-0000-0000E6030000}"/>
    <cellStyle name="Walutowy 3 2 3 7 2" xfId="934" xr:uid="{00000000-0005-0000-0000-0000E7030000}"/>
    <cellStyle name="Walutowy 3 2 3 7 2 2" xfId="3901" xr:uid="{EE818F1E-B98C-49A8-BF29-FEF670E46EA1}"/>
    <cellStyle name="Walutowy 3 2 3 7 3" xfId="1466" xr:uid="{00000000-0005-0000-0000-0000E8030000}"/>
    <cellStyle name="Walutowy 3 2 3 7 3 2" xfId="4433" xr:uid="{A6D708D6-DCE7-49DD-ACE2-7B6522772DEB}"/>
    <cellStyle name="Walutowy 3 2 3 7 4" xfId="1870" xr:uid="{00000000-0005-0000-0000-0000E9030000}"/>
    <cellStyle name="Walutowy 3 2 3 7 4 2" xfId="4837" xr:uid="{0D8D718F-D500-40E0-A0FD-E3EB82CBE631}"/>
    <cellStyle name="Walutowy 3 2 3 7 5" xfId="2274" xr:uid="{00000000-0005-0000-0000-0000EA030000}"/>
    <cellStyle name="Walutowy 3 2 3 7 5 2" xfId="5241" xr:uid="{ADA89BEF-D0EF-4D55-BE63-4C236A5D17E3}"/>
    <cellStyle name="Walutowy 3 2 3 7 6" xfId="2678" xr:uid="{00000000-0005-0000-0000-0000EB030000}"/>
    <cellStyle name="Walutowy 3 2 3 7 6 2" xfId="5645" xr:uid="{B362971C-E980-419B-ABDA-4AFB15166455}"/>
    <cellStyle name="Walutowy 3 2 3 7 7" xfId="3087" xr:uid="{00000000-0005-0000-0000-0000EC030000}"/>
    <cellStyle name="Walutowy 3 2 3 7 7 2" xfId="6054" xr:uid="{BA68EEA5-DCFB-45A9-AC25-6C78AEFDBDF2}"/>
    <cellStyle name="Walutowy 3 2 3 7 8" xfId="3497" xr:uid="{49E813C5-7EEA-4961-A417-3EA6CFE72526}"/>
    <cellStyle name="Walutowy 3 2 3 8" xfId="663" xr:uid="{00000000-0005-0000-0000-0000ED030000}"/>
    <cellStyle name="Walutowy 3 2 3 8 2" xfId="3630" xr:uid="{954D5ED7-0B31-48C1-9164-7ACE4F9F0D5D}"/>
    <cellStyle name="Walutowy 3 2 3 9" xfId="1067" xr:uid="{00000000-0005-0000-0000-0000EE030000}"/>
    <cellStyle name="Walutowy 3 2 3 9 2" xfId="4034" xr:uid="{1C058BBF-7128-450C-9040-F129D0AB76A4}"/>
    <cellStyle name="Walutowy 3 2 4" xfId="158" xr:uid="{00000000-0005-0000-0000-0000EF030000}"/>
    <cellStyle name="Walutowy 3 2 4 2" xfId="159" xr:uid="{00000000-0005-0000-0000-0000F0030000}"/>
    <cellStyle name="Walutowy 3 2 4 2 2" xfId="376" xr:uid="{00000000-0005-0000-0000-0000F1030000}"/>
    <cellStyle name="Walutowy 3 2 5" xfId="160" xr:uid="{00000000-0005-0000-0000-0000F2030000}"/>
    <cellStyle name="Walutowy 3 2 5 10" xfId="2820" xr:uid="{00000000-0005-0000-0000-0000F3030000}"/>
    <cellStyle name="Walutowy 3 2 5 10 2" xfId="5787" xr:uid="{396C6F8F-9D39-43B2-9DCD-1201181139B5}"/>
    <cellStyle name="Walutowy 3 2 5 11" xfId="3230" xr:uid="{BA7D2086-463E-4871-AC03-61B8C7C95A57}"/>
    <cellStyle name="Walutowy 3 2 5 2" xfId="377" xr:uid="{00000000-0005-0000-0000-0000F4030000}"/>
    <cellStyle name="Walutowy 3 2 5 2 2" xfId="805" xr:uid="{00000000-0005-0000-0000-0000F5030000}"/>
    <cellStyle name="Walutowy 3 2 5 2 2 2" xfId="3772" xr:uid="{4D4A8E1E-1B81-4DBA-8210-380CD857CDCD}"/>
    <cellStyle name="Walutowy 3 2 5 2 3" xfId="1337" xr:uid="{00000000-0005-0000-0000-0000F6030000}"/>
    <cellStyle name="Walutowy 3 2 5 2 3 2" xfId="4304" xr:uid="{56AEA5F1-BDED-475A-B4D5-B22C881DC35D}"/>
    <cellStyle name="Walutowy 3 2 5 2 4" xfId="1741" xr:uid="{00000000-0005-0000-0000-0000F7030000}"/>
    <cellStyle name="Walutowy 3 2 5 2 4 2" xfId="4708" xr:uid="{E9BB89B2-3C16-4A68-92ED-623A2B52B37F}"/>
    <cellStyle name="Walutowy 3 2 5 2 5" xfId="2145" xr:uid="{00000000-0005-0000-0000-0000F8030000}"/>
    <cellStyle name="Walutowy 3 2 5 2 5 2" xfId="5112" xr:uid="{E83F23E8-3425-4038-843A-8867AE97C884}"/>
    <cellStyle name="Walutowy 3 2 5 2 6" xfId="2549" xr:uid="{00000000-0005-0000-0000-0000F9030000}"/>
    <cellStyle name="Walutowy 3 2 5 2 6 2" xfId="5516" xr:uid="{69DF2C9D-A3D7-48C3-B291-2E00F206821B}"/>
    <cellStyle name="Walutowy 3 2 5 2 7" xfId="2958" xr:uid="{00000000-0005-0000-0000-0000FA030000}"/>
    <cellStyle name="Walutowy 3 2 5 2 7 2" xfId="5925" xr:uid="{C9629D17-A797-4456-BACD-8182B87A0066}"/>
    <cellStyle name="Walutowy 3 2 5 2 8" xfId="3368" xr:uid="{8CB8D953-3249-4541-BA9F-F80535F4F952}"/>
    <cellStyle name="Walutowy 3 2 5 3" xfId="534" xr:uid="{00000000-0005-0000-0000-0000FB030000}"/>
    <cellStyle name="Walutowy 3 2 5 3 2" xfId="938" xr:uid="{00000000-0005-0000-0000-0000FC030000}"/>
    <cellStyle name="Walutowy 3 2 5 3 2 2" xfId="3905" xr:uid="{3F21FB78-7B2A-449B-831C-7EC4AD50ED94}"/>
    <cellStyle name="Walutowy 3 2 5 3 3" xfId="1470" xr:uid="{00000000-0005-0000-0000-0000FD030000}"/>
    <cellStyle name="Walutowy 3 2 5 3 3 2" xfId="4437" xr:uid="{27FA4115-07D8-48DB-A01B-8AD944238089}"/>
    <cellStyle name="Walutowy 3 2 5 3 4" xfId="1874" xr:uid="{00000000-0005-0000-0000-0000FE030000}"/>
    <cellStyle name="Walutowy 3 2 5 3 4 2" xfId="4841" xr:uid="{E3278A60-8F5B-461D-93D1-B8DD0CB8C3F3}"/>
    <cellStyle name="Walutowy 3 2 5 3 5" xfId="2278" xr:uid="{00000000-0005-0000-0000-0000FF030000}"/>
    <cellStyle name="Walutowy 3 2 5 3 5 2" xfId="5245" xr:uid="{2BE2026F-F428-4DC0-9CBC-8E8A882BF29F}"/>
    <cellStyle name="Walutowy 3 2 5 3 6" xfId="2682" xr:uid="{00000000-0005-0000-0000-000000040000}"/>
    <cellStyle name="Walutowy 3 2 5 3 6 2" xfId="5649" xr:uid="{E99739C3-AE22-4394-999B-A4CFA064B3D8}"/>
    <cellStyle name="Walutowy 3 2 5 3 7" xfId="3091" xr:uid="{00000000-0005-0000-0000-000001040000}"/>
    <cellStyle name="Walutowy 3 2 5 3 7 2" xfId="6058" xr:uid="{0A5EB6AC-57B1-494F-82E7-9A9BEA91616C}"/>
    <cellStyle name="Walutowy 3 2 5 3 8" xfId="3501" xr:uid="{8AF06FD4-7F6D-4830-85E0-0886B1DE5D62}"/>
    <cellStyle name="Walutowy 3 2 5 4" xfId="667" xr:uid="{00000000-0005-0000-0000-000002040000}"/>
    <cellStyle name="Walutowy 3 2 5 4 2" xfId="3634" xr:uid="{D898480E-F627-4A33-87CE-44118DC804C9}"/>
    <cellStyle name="Walutowy 3 2 5 5" xfId="1071" xr:uid="{00000000-0005-0000-0000-000003040000}"/>
    <cellStyle name="Walutowy 3 2 5 5 2" xfId="4038" xr:uid="{12053F11-426E-450A-BA20-EB8F89A9F056}"/>
    <cellStyle name="Walutowy 3 2 5 6" xfId="1204" xr:uid="{00000000-0005-0000-0000-000004040000}"/>
    <cellStyle name="Walutowy 3 2 5 6 2" xfId="4171" xr:uid="{77777CC7-EA11-47EA-B05A-2CA272DB1BAB}"/>
    <cellStyle name="Walutowy 3 2 5 7" xfId="1603" xr:uid="{00000000-0005-0000-0000-000005040000}"/>
    <cellStyle name="Walutowy 3 2 5 7 2" xfId="4570" xr:uid="{F9328E86-FBE9-4705-BB02-1622893ECB34}"/>
    <cellStyle name="Walutowy 3 2 5 8" xfId="2007" xr:uid="{00000000-0005-0000-0000-000006040000}"/>
    <cellStyle name="Walutowy 3 2 5 8 2" xfId="4974" xr:uid="{9EEDD3C6-B339-4961-9E14-4C570BEE8FA7}"/>
    <cellStyle name="Walutowy 3 2 5 9" xfId="2411" xr:uid="{00000000-0005-0000-0000-000007040000}"/>
    <cellStyle name="Walutowy 3 2 5 9 2" xfId="5378" xr:uid="{E12C098B-104B-4B13-AA12-29BCDEE7CAD5}"/>
    <cellStyle name="Walutowy 3 2 6" xfId="161" xr:uid="{00000000-0005-0000-0000-000008040000}"/>
    <cellStyle name="Walutowy 3 2 6 10" xfId="2821" xr:uid="{00000000-0005-0000-0000-000009040000}"/>
    <cellStyle name="Walutowy 3 2 6 10 2" xfId="5788" xr:uid="{E3BBC211-EE99-4968-9FC7-D3A2882BE97F}"/>
    <cellStyle name="Walutowy 3 2 6 11" xfId="3231" xr:uid="{DDEF966E-BADE-4422-A1DD-7AD635BDAB8A}"/>
    <cellStyle name="Walutowy 3 2 6 2" xfId="378" xr:uid="{00000000-0005-0000-0000-00000A040000}"/>
    <cellStyle name="Walutowy 3 2 6 2 2" xfId="806" xr:uid="{00000000-0005-0000-0000-00000B040000}"/>
    <cellStyle name="Walutowy 3 2 6 2 2 2" xfId="3773" xr:uid="{A95810F8-0D55-4707-829A-05E4BDD26394}"/>
    <cellStyle name="Walutowy 3 2 6 2 3" xfId="1338" xr:uid="{00000000-0005-0000-0000-00000C040000}"/>
    <cellStyle name="Walutowy 3 2 6 2 3 2" xfId="4305" xr:uid="{25639A9B-0153-4447-8189-227D3140EDD4}"/>
    <cellStyle name="Walutowy 3 2 6 2 4" xfId="1742" xr:uid="{00000000-0005-0000-0000-00000D040000}"/>
    <cellStyle name="Walutowy 3 2 6 2 4 2" xfId="4709" xr:uid="{26028DF2-EC7D-4A57-9B8D-1E6AECD8A258}"/>
    <cellStyle name="Walutowy 3 2 6 2 5" xfId="2146" xr:uid="{00000000-0005-0000-0000-00000E040000}"/>
    <cellStyle name="Walutowy 3 2 6 2 5 2" xfId="5113" xr:uid="{FEB3F148-CC18-4C76-B085-225CBA97138D}"/>
    <cellStyle name="Walutowy 3 2 6 2 6" xfId="2550" xr:uid="{00000000-0005-0000-0000-00000F040000}"/>
    <cellStyle name="Walutowy 3 2 6 2 6 2" xfId="5517" xr:uid="{0DC81F65-C172-4C64-A84A-3007998048F7}"/>
    <cellStyle name="Walutowy 3 2 6 2 7" xfId="2959" xr:uid="{00000000-0005-0000-0000-000010040000}"/>
    <cellStyle name="Walutowy 3 2 6 2 7 2" xfId="5926" xr:uid="{738AAA6D-B635-472E-8CA3-5878B7A31E31}"/>
    <cellStyle name="Walutowy 3 2 6 2 8" xfId="3369" xr:uid="{485D0545-DC9F-45A5-AD31-2360BF657FFA}"/>
    <cellStyle name="Walutowy 3 2 6 3" xfId="535" xr:uid="{00000000-0005-0000-0000-000011040000}"/>
    <cellStyle name="Walutowy 3 2 6 3 2" xfId="939" xr:uid="{00000000-0005-0000-0000-000012040000}"/>
    <cellStyle name="Walutowy 3 2 6 3 2 2" xfId="3906" xr:uid="{73D93093-F688-4674-9E94-00D1A9EFFCB1}"/>
    <cellStyle name="Walutowy 3 2 6 3 3" xfId="1471" xr:uid="{00000000-0005-0000-0000-000013040000}"/>
    <cellStyle name="Walutowy 3 2 6 3 3 2" xfId="4438" xr:uid="{BD905516-F9B8-4998-AEF5-CD44DA786D92}"/>
    <cellStyle name="Walutowy 3 2 6 3 4" xfId="1875" xr:uid="{00000000-0005-0000-0000-000014040000}"/>
    <cellStyle name="Walutowy 3 2 6 3 4 2" xfId="4842" xr:uid="{B06D0D67-6FDE-40C4-A70F-7ADCE9C82866}"/>
    <cellStyle name="Walutowy 3 2 6 3 5" xfId="2279" xr:uid="{00000000-0005-0000-0000-000015040000}"/>
    <cellStyle name="Walutowy 3 2 6 3 5 2" xfId="5246" xr:uid="{9F7936DE-9F19-4E46-A150-A911C40AE81C}"/>
    <cellStyle name="Walutowy 3 2 6 3 6" xfId="2683" xr:uid="{00000000-0005-0000-0000-000016040000}"/>
    <cellStyle name="Walutowy 3 2 6 3 6 2" xfId="5650" xr:uid="{F661823C-6555-46D0-9F8E-6DCB6C5E9D78}"/>
    <cellStyle name="Walutowy 3 2 6 3 7" xfId="3092" xr:uid="{00000000-0005-0000-0000-000017040000}"/>
    <cellStyle name="Walutowy 3 2 6 3 7 2" xfId="6059" xr:uid="{5AC77E15-C398-4E55-AA39-1AA7AC8DA375}"/>
    <cellStyle name="Walutowy 3 2 6 3 8" xfId="3502" xr:uid="{E4226CD4-E63A-4742-B5FB-890354FF02D9}"/>
    <cellStyle name="Walutowy 3 2 6 4" xfId="668" xr:uid="{00000000-0005-0000-0000-000018040000}"/>
    <cellStyle name="Walutowy 3 2 6 4 2" xfId="3635" xr:uid="{FA80A954-85E2-4D9C-ADF0-AA5CA18F6CF8}"/>
    <cellStyle name="Walutowy 3 2 6 5" xfId="1072" xr:uid="{00000000-0005-0000-0000-000019040000}"/>
    <cellStyle name="Walutowy 3 2 6 5 2" xfId="4039" xr:uid="{43590ED6-76BB-4C74-84B1-C1B823450E20}"/>
    <cellStyle name="Walutowy 3 2 6 6" xfId="1205" xr:uid="{00000000-0005-0000-0000-00001A040000}"/>
    <cellStyle name="Walutowy 3 2 6 6 2" xfId="4172" xr:uid="{0726DB97-9322-424B-BB38-920E23AE4617}"/>
    <cellStyle name="Walutowy 3 2 6 7" xfId="1604" xr:uid="{00000000-0005-0000-0000-00001B040000}"/>
    <cellStyle name="Walutowy 3 2 6 7 2" xfId="4571" xr:uid="{3E8D94CD-FA38-4D27-B229-9452DCE841B0}"/>
    <cellStyle name="Walutowy 3 2 6 8" xfId="2008" xr:uid="{00000000-0005-0000-0000-00001C040000}"/>
    <cellStyle name="Walutowy 3 2 6 8 2" xfId="4975" xr:uid="{256D2FC4-435B-4B34-A5C2-3BEFECC80D81}"/>
    <cellStyle name="Walutowy 3 2 6 9" xfId="2412" xr:uid="{00000000-0005-0000-0000-00001D040000}"/>
    <cellStyle name="Walutowy 3 2 6 9 2" xfId="5379" xr:uid="{ECFF268D-699B-4A1E-A004-10F198283FEF}"/>
    <cellStyle name="Walutowy 3 2 7" xfId="162" xr:uid="{00000000-0005-0000-0000-00001E040000}"/>
    <cellStyle name="Walutowy 3 2 7 10" xfId="2822" xr:uid="{00000000-0005-0000-0000-00001F040000}"/>
    <cellStyle name="Walutowy 3 2 7 10 2" xfId="5789" xr:uid="{FB9F5C48-F0DF-4E68-93AF-9F2FAB8FC284}"/>
    <cellStyle name="Walutowy 3 2 7 11" xfId="3232" xr:uid="{9EC9A6F3-3C47-4877-8BAE-3F9DDEC1C87D}"/>
    <cellStyle name="Walutowy 3 2 7 2" xfId="379" xr:uid="{00000000-0005-0000-0000-000020040000}"/>
    <cellStyle name="Walutowy 3 2 7 2 2" xfId="807" xr:uid="{00000000-0005-0000-0000-000021040000}"/>
    <cellStyle name="Walutowy 3 2 7 2 2 2" xfId="3774" xr:uid="{FAEA327E-720E-4AAC-8A9F-EB2F3B2871D0}"/>
    <cellStyle name="Walutowy 3 2 7 2 3" xfId="1339" xr:uid="{00000000-0005-0000-0000-000022040000}"/>
    <cellStyle name="Walutowy 3 2 7 2 3 2" xfId="4306" xr:uid="{9484E86B-E877-4EBE-B963-4483380D7D7D}"/>
    <cellStyle name="Walutowy 3 2 7 2 4" xfId="1743" xr:uid="{00000000-0005-0000-0000-000023040000}"/>
    <cellStyle name="Walutowy 3 2 7 2 4 2" xfId="4710" xr:uid="{2B035D13-ECE7-4FE6-93B5-5EBCF311DBC1}"/>
    <cellStyle name="Walutowy 3 2 7 2 5" xfId="2147" xr:uid="{00000000-0005-0000-0000-000024040000}"/>
    <cellStyle name="Walutowy 3 2 7 2 5 2" xfId="5114" xr:uid="{F8B6CE58-2417-41F0-9686-9361DB6E3B01}"/>
    <cellStyle name="Walutowy 3 2 7 2 6" xfId="2551" xr:uid="{00000000-0005-0000-0000-000025040000}"/>
    <cellStyle name="Walutowy 3 2 7 2 6 2" xfId="5518" xr:uid="{3920993E-5E22-4CD0-820D-75913D238CCA}"/>
    <cellStyle name="Walutowy 3 2 7 2 7" xfId="2960" xr:uid="{00000000-0005-0000-0000-000026040000}"/>
    <cellStyle name="Walutowy 3 2 7 2 7 2" xfId="5927" xr:uid="{5A009D66-2A61-4E58-B41B-42615A51E48C}"/>
    <cellStyle name="Walutowy 3 2 7 2 8" xfId="3370" xr:uid="{FCDBF625-1E03-4CFB-BC30-6BDC133BC0D1}"/>
    <cellStyle name="Walutowy 3 2 7 3" xfId="536" xr:uid="{00000000-0005-0000-0000-000027040000}"/>
    <cellStyle name="Walutowy 3 2 7 3 2" xfId="940" xr:uid="{00000000-0005-0000-0000-000028040000}"/>
    <cellStyle name="Walutowy 3 2 7 3 2 2" xfId="3907" xr:uid="{C482FE9A-6FE8-4033-8F44-9862906D39B5}"/>
    <cellStyle name="Walutowy 3 2 7 3 3" xfId="1472" xr:uid="{00000000-0005-0000-0000-000029040000}"/>
    <cellStyle name="Walutowy 3 2 7 3 3 2" xfId="4439" xr:uid="{9FC516A6-9C82-452C-953D-928B27A83EC3}"/>
    <cellStyle name="Walutowy 3 2 7 3 4" xfId="1876" xr:uid="{00000000-0005-0000-0000-00002A040000}"/>
    <cellStyle name="Walutowy 3 2 7 3 4 2" xfId="4843" xr:uid="{7C890580-A8C1-4178-BAB7-945121441499}"/>
    <cellStyle name="Walutowy 3 2 7 3 5" xfId="2280" xr:uid="{00000000-0005-0000-0000-00002B040000}"/>
    <cellStyle name="Walutowy 3 2 7 3 5 2" xfId="5247" xr:uid="{E8816EFA-9295-4203-BB4C-99F6D4A8813A}"/>
    <cellStyle name="Walutowy 3 2 7 3 6" xfId="2684" xr:uid="{00000000-0005-0000-0000-00002C040000}"/>
    <cellStyle name="Walutowy 3 2 7 3 6 2" xfId="5651" xr:uid="{276C1C6A-F3DE-42DF-8694-790972FB4883}"/>
    <cellStyle name="Walutowy 3 2 7 3 7" xfId="3093" xr:uid="{00000000-0005-0000-0000-00002D040000}"/>
    <cellStyle name="Walutowy 3 2 7 3 7 2" xfId="6060" xr:uid="{02D76379-7467-47B6-B825-1F639B68435E}"/>
    <cellStyle name="Walutowy 3 2 7 3 8" xfId="3503" xr:uid="{D4D07B20-DA9D-472C-9E57-77C6F507F350}"/>
    <cellStyle name="Walutowy 3 2 7 4" xfId="669" xr:uid="{00000000-0005-0000-0000-00002E040000}"/>
    <cellStyle name="Walutowy 3 2 7 4 2" xfId="3636" xr:uid="{D98DDD64-C9E4-4734-B756-4CE1D5BBF3BA}"/>
    <cellStyle name="Walutowy 3 2 7 5" xfId="1073" xr:uid="{00000000-0005-0000-0000-00002F040000}"/>
    <cellStyle name="Walutowy 3 2 7 5 2" xfId="4040" xr:uid="{6BE6B721-1277-4D02-96D5-43B4E4F1CDC2}"/>
    <cellStyle name="Walutowy 3 2 7 6" xfId="1206" xr:uid="{00000000-0005-0000-0000-000030040000}"/>
    <cellStyle name="Walutowy 3 2 7 6 2" xfId="4173" xr:uid="{573B170B-9D7A-4884-8B71-2E3F27E3FED4}"/>
    <cellStyle name="Walutowy 3 2 7 7" xfId="1605" xr:uid="{00000000-0005-0000-0000-000031040000}"/>
    <cellStyle name="Walutowy 3 2 7 7 2" xfId="4572" xr:uid="{3F66EBD4-8A40-4E81-B16B-881DBE1815B9}"/>
    <cellStyle name="Walutowy 3 2 7 8" xfId="2009" xr:uid="{00000000-0005-0000-0000-000032040000}"/>
    <cellStyle name="Walutowy 3 2 7 8 2" xfId="4976" xr:uid="{23ECB4CE-9360-4E46-A123-F0A92CB93803}"/>
    <cellStyle name="Walutowy 3 2 7 9" xfId="2413" xr:uid="{00000000-0005-0000-0000-000033040000}"/>
    <cellStyle name="Walutowy 3 2 7 9 2" xfId="5380" xr:uid="{41B07AEA-E4D8-489E-94C7-388A0506B313}"/>
    <cellStyle name="Walutowy 3 2 8" xfId="360" xr:uid="{00000000-0005-0000-0000-000034040000}"/>
    <cellStyle name="Walutowy 3 2 8 2" xfId="792" xr:uid="{00000000-0005-0000-0000-000035040000}"/>
    <cellStyle name="Walutowy 3 2 8 2 2" xfId="3759" xr:uid="{E27CD0EE-4902-4BA1-A783-D17A45424DF3}"/>
    <cellStyle name="Walutowy 3 2 8 3" xfId="1324" xr:uid="{00000000-0005-0000-0000-000036040000}"/>
    <cellStyle name="Walutowy 3 2 8 3 2" xfId="4291" xr:uid="{18191C4D-C2D1-44B8-B5D5-B9B534C7AAB1}"/>
    <cellStyle name="Walutowy 3 2 8 4" xfId="1728" xr:uid="{00000000-0005-0000-0000-000037040000}"/>
    <cellStyle name="Walutowy 3 2 8 4 2" xfId="4695" xr:uid="{CAED31AA-D0E1-42CE-BC26-7088354B5678}"/>
    <cellStyle name="Walutowy 3 2 8 5" xfId="2132" xr:uid="{00000000-0005-0000-0000-000038040000}"/>
    <cellStyle name="Walutowy 3 2 8 5 2" xfId="5099" xr:uid="{AEF92003-7240-4CB4-98F4-4F2CBBDBC26E}"/>
    <cellStyle name="Walutowy 3 2 8 6" xfId="2536" xr:uid="{00000000-0005-0000-0000-000039040000}"/>
    <cellStyle name="Walutowy 3 2 8 6 2" xfId="5503" xr:uid="{4DF35C1A-E541-4459-A337-AF1572E7F543}"/>
    <cellStyle name="Walutowy 3 2 8 7" xfId="2945" xr:uid="{00000000-0005-0000-0000-00003A040000}"/>
    <cellStyle name="Walutowy 3 2 8 7 2" xfId="5912" xr:uid="{85009B82-A55D-4096-B008-72EEBB1DFA91}"/>
    <cellStyle name="Walutowy 3 2 8 8" xfId="3355" xr:uid="{91D11A34-967E-4489-A0DC-5ABC64C8580E}"/>
    <cellStyle name="Walutowy 3 2 9" xfId="521" xr:uid="{00000000-0005-0000-0000-00003B040000}"/>
    <cellStyle name="Walutowy 3 2 9 2" xfId="925" xr:uid="{00000000-0005-0000-0000-00003C040000}"/>
    <cellStyle name="Walutowy 3 2 9 2 2" xfId="3892" xr:uid="{7B65ECE4-07B1-4465-9F76-5D7D60356E93}"/>
    <cellStyle name="Walutowy 3 2 9 3" xfId="1457" xr:uid="{00000000-0005-0000-0000-00003D040000}"/>
    <cellStyle name="Walutowy 3 2 9 3 2" xfId="4424" xr:uid="{C8AA83AC-5531-4E4C-9D5E-E2591290563B}"/>
    <cellStyle name="Walutowy 3 2 9 4" xfId="1861" xr:uid="{00000000-0005-0000-0000-00003E040000}"/>
    <cellStyle name="Walutowy 3 2 9 4 2" xfId="4828" xr:uid="{353D7A31-70C1-4DE9-9D43-22AAF16E19BE}"/>
    <cellStyle name="Walutowy 3 2 9 5" xfId="2265" xr:uid="{00000000-0005-0000-0000-00003F040000}"/>
    <cellStyle name="Walutowy 3 2 9 5 2" xfId="5232" xr:uid="{D3FBBF38-B813-4038-9A8D-A163F58F1FF9}"/>
    <cellStyle name="Walutowy 3 2 9 6" xfId="2669" xr:uid="{00000000-0005-0000-0000-000040040000}"/>
    <cellStyle name="Walutowy 3 2 9 6 2" xfId="5636" xr:uid="{6E446855-4EB0-4A1A-B84D-A93B83CC0B81}"/>
    <cellStyle name="Walutowy 3 2 9 7" xfId="3078" xr:uid="{00000000-0005-0000-0000-000041040000}"/>
    <cellStyle name="Walutowy 3 2 9 7 2" xfId="6045" xr:uid="{B21F9236-0D46-4169-9B8B-92FB44C4CFCC}"/>
    <cellStyle name="Walutowy 3 2 9 8" xfId="3488" xr:uid="{31677D34-017C-4D39-B2BA-6379E34C1921}"/>
    <cellStyle name="Walutowy 3 20" xfId="2805" xr:uid="{00000000-0005-0000-0000-000042040000}"/>
    <cellStyle name="Walutowy 3 20 2" xfId="5772" xr:uid="{604E6A39-CD93-4D6A-87C0-F5AAEFADF8EC}"/>
    <cellStyle name="Walutowy 3 21" xfId="3215" xr:uid="{51C5FCF6-0FEF-4F33-B3CA-B07EFB0B81C5}"/>
    <cellStyle name="Walutowy 3 3" xfId="163" xr:uid="{00000000-0005-0000-0000-000043040000}"/>
    <cellStyle name="Walutowy 3 3 10" xfId="670" xr:uid="{00000000-0005-0000-0000-000044040000}"/>
    <cellStyle name="Walutowy 3 3 10 2" xfId="3637" xr:uid="{504E89F9-6AAC-413E-A784-834C47C2F45D}"/>
    <cellStyle name="Walutowy 3 3 11" xfId="1074" xr:uid="{00000000-0005-0000-0000-000045040000}"/>
    <cellStyle name="Walutowy 3 3 11 2" xfId="4041" xr:uid="{08CD8780-719E-4F71-9A66-741F2B27B815}"/>
    <cellStyle name="Walutowy 3 3 12" xfId="1207" xr:uid="{00000000-0005-0000-0000-000046040000}"/>
    <cellStyle name="Walutowy 3 3 12 2" xfId="4174" xr:uid="{28C94BB3-78CB-4B13-91D8-DB747F56590C}"/>
    <cellStyle name="Walutowy 3 3 13" xfId="1606" xr:uid="{00000000-0005-0000-0000-000047040000}"/>
    <cellStyle name="Walutowy 3 3 13 2" xfId="4573" xr:uid="{475868BC-145C-4F41-BF84-575B52299DF1}"/>
    <cellStyle name="Walutowy 3 3 14" xfId="2010" xr:uid="{00000000-0005-0000-0000-000048040000}"/>
    <cellStyle name="Walutowy 3 3 14 2" xfId="4977" xr:uid="{968C598B-3109-4B29-93EA-F73B12A0BE42}"/>
    <cellStyle name="Walutowy 3 3 15" xfId="2414" xr:uid="{00000000-0005-0000-0000-000049040000}"/>
    <cellStyle name="Walutowy 3 3 15 2" xfId="5381" xr:uid="{DE527562-0BA1-4AEB-B59A-753E999CF0C3}"/>
    <cellStyle name="Walutowy 3 3 16" xfId="2823" xr:uid="{00000000-0005-0000-0000-00004A040000}"/>
    <cellStyle name="Walutowy 3 3 16 2" xfId="5790" xr:uid="{601133BE-2824-4066-AA05-4047B77914ED}"/>
    <cellStyle name="Walutowy 3 3 17" xfId="3233" xr:uid="{B25A86DD-EF2D-45C7-A794-B9828A067250}"/>
    <cellStyle name="Walutowy 3 3 2" xfId="164" xr:uid="{00000000-0005-0000-0000-00004B040000}"/>
    <cellStyle name="Walutowy 3 3 2 10" xfId="1075" xr:uid="{00000000-0005-0000-0000-00004C040000}"/>
    <cellStyle name="Walutowy 3 3 2 10 2" xfId="4042" xr:uid="{F24443F0-B2B9-4C3E-88AF-52A9452CFE41}"/>
    <cellStyle name="Walutowy 3 3 2 11" xfId="1208" xr:uid="{00000000-0005-0000-0000-00004D040000}"/>
    <cellStyle name="Walutowy 3 3 2 11 2" xfId="4175" xr:uid="{DD812BEB-4E63-4D4A-8154-B45D17FDD8EF}"/>
    <cellStyle name="Walutowy 3 3 2 12" xfId="1607" xr:uid="{00000000-0005-0000-0000-00004E040000}"/>
    <cellStyle name="Walutowy 3 3 2 12 2" xfId="4574" xr:uid="{A23B240F-9E69-482F-B4BE-991CEDB4833A}"/>
    <cellStyle name="Walutowy 3 3 2 13" xfId="2011" xr:uid="{00000000-0005-0000-0000-00004F040000}"/>
    <cellStyle name="Walutowy 3 3 2 13 2" xfId="4978" xr:uid="{30C1AB2D-9F62-478C-A42E-A2E05D1277FB}"/>
    <cellStyle name="Walutowy 3 3 2 14" xfId="2415" xr:uid="{00000000-0005-0000-0000-000050040000}"/>
    <cellStyle name="Walutowy 3 3 2 14 2" xfId="5382" xr:uid="{86AC6AA7-4A2F-4114-8F22-9BB1A7A3FA53}"/>
    <cellStyle name="Walutowy 3 3 2 15" xfId="2824" xr:uid="{00000000-0005-0000-0000-000051040000}"/>
    <cellStyle name="Walutowy 3 3 2 15 2" xfId="5791" xr:uid="{FA74A230-36E3-4490-9F86-E8C6A0FC1E24}"/>
    <cellStyle name="Walutowy 3 3 2 16" xfId="3234" xr:uid="{04513BE2-9F26-4C16-8610-AE8291AFCF75}"/>
    <cellStyle name="Walutowy 3 3 2 2" xfId="165" xr:uid="{00000000-0005-0000-0000-000052040000}"/>
    <cellStyle name="Walutowy 3 3 2 2 10" xfId="1209" xr:uid="{00000000-0005-0000-0000-000053040000}"/>
    <cellStyle name="Walutowy 3 3 2 2 10 2" xfId="4176" xr:uid="{7D389877-4E50-40E0-ADDC-511FCBF8CDD6}"/>
    <cellStyle name="Walutowy 3 3 2 2 11" xfId="1608" xr:uid="{00000000-0005-0000-0000-000054040000}"/>
    <cellStyle name="Walutowy 3 3 2 2 11 2" xfId="4575" xr:uid="{BC204A24-EF33-493F-8B17-17723B85323D}"/>
    <cellStyle name="Walutowy 3 3 2 2 12" xfId="2012" xr:uid="{00000000-0005-0000-0000-000055040000}"/>
    <cellStyle name="Walutowy 3 3 2 2 12 2" xfId="4979" xr:uid="{A815B251-7ED6-4FA4-BCC0-38F20D4EEFE7}"/>
    <cellStyle name="Walutowy 3 3 2 2 13" xfId="2416" xr:uid="{00000000-0005-0000-0000-000056040000}"/>
    <cellStyle name="Walutowy 3 3 2 2 13 2" xfId="5383" xr:uid="{90A1A99B-F163-460B-9B7E-F230E63CAE43}"/>
    <cellStyle name="Walutowy 3 3 2 2 14" xfId="2825" xr:uid="{00000000-0005-0000-0000-000057040000}"/>
    <cellStyle name="Walutowy 3 3 2 2 14 2" xfId="5792" xr:uid="{8C2206F0-D8B1-4B8E-82E9-E1B26B33BE32}"/>
    <cellStyle name="Walutowy 3 3 2 2 15" xfId="3235" xr:uid="{894D30D1-6871-4EAF-A2A5-F1F19112A5B2}"/>
    <cellStyle name="Walutowy 3 3 2 2 2" xfId="166" xr:uid="{00000000-0005-0000-0000-000058040000}"/>
    <cellStyle name="Walutowy 3 3 2 2 2 2" xfId="167" xr:uid="{00000000-0005-0000-0000-000059040000}"/>
    <cellStyle name="Walutowy 3 3 2 2 2 2 2" xfId="383" xr:uid="{00000000-0005-0000-0000-00005A040000}"/>
    <cellStyle name="Walutowy 3 3 2 2 3" xfId="168" xr:uid="{00000000-0005-0000-0000-00005B040000}"/>
    <cellStyle name="Walutowy 3 3 2 2 3 10" xfId="2826" xr:uid="{00000000-0005-0000-0000-00005C040000}"/>
    <cellStyle name="Walutowy 3 3 2 2 3 10 2" xfId="5793" xr:uid="{9536172F-E7E2-46E8-8D03-E8E732FCA348}"/>
    <cellStyle name="Walutowy 3 3 2 2 3 11" xfId="3236" xr:uid="{676BB609-10D7-418E-823F-6AE1B20ED35D}"/>
    <cellStyle name="Walutowy 3 3 2 2 3 2" xfId="384" xr:uid="{00000000-0005-0000-0000-00005D040000}"/>
    <cellStyle name="Walutowy 3 3 2 2 3 2 2" xfId="811" xr:uid="{00000000-0005-0000-0000-00005E040000}"/>
    <cellStyle name="Walutowy 3 3 2 2 3 2 2 2" xfId="3778" xr:uid="{63440E6F-05E1-4A39-A919-AFEF2DD72E0E}"/>
    <cellStyle name="Walutowy 3 3 2 2 3 2 3" xfId="1343" xr:uid="{00000000-0005-0000-0000-00005F040000}"/>
    <cellStyle name="Walutowy 3 3 2 2 3 2 3 2" xfId="4310" xr:uid="{4963DB46-E7D8-4476-8B16-AB7A3B9D5236}"/>
    <cellStyle name="Walutowy 3 3 2 2 3 2 4" xfId="1747" xr:uid="{00000000-0005-0000-0000-000060040000}"/>
    <cellStyle name="Walutowy 3 3 2 2 3 2 4 2" xfId="4714" xr:uid="{68F33ABE-7431-4466-8A32-7B213476C2EB}"/>
    <cellStyle name="Walutowy 3 3 2 2 3 2 5" xfId="2151" xr:uid="{00000000-0005-0000-0000-000061040000}"/>
    <cellStyle name="Walutowy 3 3 2 2 3 2 5 2" xfId="5118" xr:uid="{19844805-9AFB-461F-9EFA-6ED05CD38F55}"/>
    <cellStyle name="Walutowy 3 3 2 2 3 2 6" xfId="2555" xr:uid="{00000000-0005-0000-0000-000062040000}"/>
    <cellStyle name="Walutowy 3 3 2 2 3 2 6 2" xfId="5522" xr:uid="{432664E1-43DD-4B24-8890-DDFFBD032908}"/>
    <cellStyle name="Walutowy 3 3 2 2 3 2 7" xfId="2964" xr:uid="{00000000-0005-0000-0000-000063040000}"/>
    <cellStyle name="Walutowy 3 3 2 2 3 2 7 2" xfId="5931" xr:uid="{A9D08C87-C46C-4DF3-9FEC-BAB9E6D7A0F1}"/>
    <cellStyle name="Walutowy 3 3 2 2 3 2 8" xfId="3374" xr:uid="{CDD2786F-0AFD-4B44-8587-449F492320EF}"/>
    <cellStyle name="Walutowy 3 3 2 2 3 3" xfId="540" xr:uid="{00000000-0005-0000-0000-000064040000}"/>
    <cellStyle name="Walutowy 3 3 2 2 3 3 2" xfId="944" xr:uid="{00000000-0005-0000-0000-000065040000}"/>
    <cellStyle name="Walutowy 3 3 2 2 3 3 2 2" xfId="3911" xr:uid="{10BD3B81-A57A-40C4-A221-BC9858ED03E2}"/>
    <cellStyle name="Walutowy 3 3 2 2 3 3 3" xfId="1476" xr:uid="{00000000-0005-0000-0000-000066040000}"/>
    <cellStyle name="Walutowy 3 3 2 2 3 3 3 2" xfId="4443" xr:uid="{C9CCA968-AA9F-4B12-9883-365F0C53217A}"/>
    <cellStyle name="Walutowy 3 3 2 2 3 3 4" xfId="1880" xr:uid="{00000000-0005-0000-0000-000067040000}"/>
    <cellStyle name="Walutowy 3 3 2 2 3 3 4 2" xfId="4847" xr:uid="{5576AC46-018B-4C6D-804B-1DD79B03AEFA}"/>
    <cellStyle name="Walutowy 3 3 2 2 3 3 5" xfId="2284" xr:uid="{00000000-0005-0000-0000-000068040000}"/>
    <cellStyle name="Walutowy 3 3 2 2 3 3 5 2" xfId="5251" xr:uid="{05E07251-0245-475D-AE71-FA1C2CD1EBE5}"/>
    <cellStyle name="Walutowy 3 3 2 2 3 3 6" xfId="2688" xr:uid="{00000000-0005-0000-0000-000069040000}"/>
    <cellStyle name="Walutowy 3 3 2 2 3 3 6 2" xfId="5655" xr:uid="{FCF5BEA7-FFE4-48DF-BF89-73FAE87BC436}"/>
    <cellStyle name="Walutowy 3 3 2 2 3 3 7" xfId="3097" xr:uid="{00000000-0005-0000-0000-00006A040000}"/>
    <cellStyle name="Walutowy 3 3 2 2 3 3 7 2" xfId="6064" xr:uid="{9609A5D4-32EA-48DC-8869-5C7E470A4C63}"/>
    <cellStyle name="Walutowy 3 3 2 2 3 3 8" xfId="3507" xr:uid="{4DBE9F4C-012A-4964-9AD1-45F75393054F}"/>
    <cellStyle name="Walutowy 3 3 2 2 3 4" xfId="673" xr:uid="{00000000-0005-0000-0000-00006B040000}"/>
    <cellStyle name="Walutowy 3 3 2 2 3 4 2" xfId="3640" xr:uid="{6EBA83C8-13B9-47C9-855A-B6E27023EB64}"/>
    <cellStyle name="Walutowy 3 3 2 2 3 5" xfId="1077" xr:uid="{00000000-0005-0000-0000-00006C040000}"/>
    <cellStyle name="Walutowy 3 3 2 2 3 5 2" xfId="4044" xr:uid="{24C766E1-DC5B-467C-BBDD-CC7471A50ACB}"/>
    <cellStyle name="Walutowy 3 3 2 2 3 6" xfId="1210" xr:uid="{00000000-0005-0000-0000-00006D040000}"/>
    <cellStyle name="Walutowy 3 3 2 2 3 6 2" xfId="4177" xr:uid="{9E1102F1-993C-4BC0-9454-463B84576EA7}"/>
    <cellStyle name="Walutowy 3 3 2 2 3 7" xfId="1609" xr:uid="{00000000-0005-0000-0000-00006E040000}"/>
    <cellStyle name="Walutowy 3 3 2 2 3 7 2" xfId="4576" xr:uid="{0CA08A86-094B-4CEF-B37A-E1965A86CDA7}"/>
    <cellStyle name="Walutowy 3 3 2 2 3 8" xfId="2013" xr:uid="{00000000-0005-0000-0000-00006F040000}"/>
    <cellStyle name="Walutowy 3 3 2 2 3 8 2" xfId="4980" xr:uid="{F939C344-56FB-4557-9AF1-F71AF755519A}"/>
    <cellStyle name="Walutowy 3 3 2 2 3 9" xfId="2417" xr:uid="{00000000-0005-0000-0000-000070040000}"/>
    <cellStyle name="Walutowy 3 3 2 2 3 9 2" xfId="5384" xr:uid="{734AFB99-BC0C-4E96-A6B9-DA62F3275934}"/>
    <cellStyle name="Walutowy 3 3 2 2 4" xfId="169" xr:uid="{00000000-0005-0000-0000-000071040000}"/>
    <cellStyle name="Walutowy 3 3 2 2 4 10" xfId="2827" xr:uid="{00000000-0005-0000-0000-000072040000}"/>
    <cellStyle name="Walutowy 3 3 2 2 4 10 2" xfId="5794" xr:uid="{BA9148BE-08EC-422E-8D6B-15BCFE355E7C}"/>
    <cellStyle name="Walutowy 3 3 2 2 4 11" xfId="3237" xr:uid="{921E72BD-3433-40F0-BA74-63F85D2674BD}"/>
    <cellStyle name="Walutowy 3 3 2 2 4 2" xfId="385" xr:uid="{00000000-0005-0000-0000-000073040000}"/>
    <cellStyle name="Walutowy 3 3 2 2 4 2 2" xfId="812" xr:uid="{00000000-0005-0000-0000-000074040000}"/>
    <cellStyle name="Walutowy 3 3 2 2 4 2 2 2" xfId="3779" xr:uid="{61F524A4-F641-4D33-A624-D119BA066B9A}"/>
    <cellStyle name="Walutowy 3 3 2 2 4 2 3" xfId="1344" xr:uid="{00000000-0005-0000-0000-000075040000}"/>
    <cellStyle name="Walutowy 3 3 2 2 4 2 3 2" xfId="4311" xr:uid="{73E66FAD-1BE4-47CB-9E66-F0DAAC5C42F1}"/>
    <cellStyle name="Walutowy 3 3 2 2 4 2 4" xfId="1748" xr:uid="{00000000-0005-0000-0000-000076040000}"/>
    <cellStyle name="Walutowy 3 3 2 2 4 2 4 2" xfId="4715" xr:uid="{40C97E7F-405B-4A9A-964E-91E200014DF0}"/>
    <cellStyle name="Walutowy 3 3 2 2 4 2 5" xfId="2152" xr:uid="{00000000-0005-0000-0000-000077040000}"/>
    <cellStyle name="Walutowy 3 3 2 2 4 2 5 2" xfId="5119" xr:uid="{AA0F5176-2B2D-40E2-B1B9-B983F0B4D2AC}"/>
    <cellStyle name="Walutowy 3 3 2 2 4 2 6" xfId="2556" xr:uid="{00000000-0005-0000-0000-000078040000}"/>
    <cellStyle name="Walutowy 3 3 2 2 4 2 6 2" xfId="5523" xr:uid="{06CB927D-F6B4-4E59-97D1-9EF58CDCEBD5}"/>
    <cellStyle name="Walutowy 3 3 2 2 4 2 7" xfId="2965" xr:uid="{00000000-0005-0000-0000-000079040000}"/>
    <cellStyle name="Walutowy 3 3 2 2 4 2 7 2" xfId="5932" xr:uid="{F4ECCCF0-65B2-461D-BF45-0706D8868BD0}"/>
    <cellStyle name="Walutowy 3 3 2 2 4 2 8" xfId="3375" xr:uid="{CC5ECCAF-02CD-46AD-83FB-A9E165B392EF}"/>
    <cellStyle name="Walutowy 3 3 2 2 4 3" xfId="541" xr:uid="{00000000-0005-0000-0000-00007A040000}"/>
    <cellStyle name="Walutowy 3 3 2 2 4 3 2" xfId="945" xr:uid="{00000000-0005-0000-0000-00007B040000}"/>
    <cellStyle name="Walutowy 3 3 2 2 4 3 2 2" xfId="3912" xr:uid="{D5340797-806A-4A49-BC18-B0980E2E68D4}"/>
    <cellStyle name="Walutowy 3 3 2 2 4 3 3" xfId="1477" xr:uid="{00000000-0005-0000-0000-00007C040000}"/>
    <cellStyle name="Walutowy 3 3 2 2 4 3 3 2" xfId="4444" xr:uid="{D7375CBC-C664-44A8-87D7-C194B931C04D}"/>
    <cellStyle name="Walutowy 3 3 2 2 4 3 4" xfId="1881" xr:uid="{00000000-0005-0000-0000-00007D040000}"/>
    <cellStyle name="Walutowy 3 3 2 2 4 3 4 2" xfId="4848" xr:uid="{06E22D80-4584-4BEC-9560-E7C5A93D6F42}"/>
    <cellStyle name="Walutowy 3 3 2 2 4 3 5" xfId="2285" xr:uid="{00000000-0005-0000-0000-00007E040000}"/>
    <cellStyle name="Walutowy 3 3 2 2 4 3 5 2" xfId="5252" xr:uid="{B107D823-353F-4B54-A577-1739356108A4}"/>
    <cellStyle name="Walutowy 3 3 2 2 4 3 6" xfId="2689" xr:uid="{00000000-0005-0000-0000-00007F040000}"/>
    <cellStyle name="Walutowy 3 3 2 2 4 3 6 2" xfId="5656" xr:uid="{2D563223-205B-442E-8585-B083EBA87F13}"/>
    <cellStyle name="Walutowy 3 3 2 2 4 3 7" xfId="3098" xr:uid="{00000000-0005-0000-0000-000080040000}"/>
    <cellStyle name="Walutowy 3 3 2 2 4 3 7 2" xfId="6065" xr:uid="{D31F6EE5-011A-40EB-BFF1-DA81D1424ED2}"/>
    <cellStyle name="Walutowy 3 3 2 2 4 3 8" xfId="3508" xr:uid="{D97F2DCE-C8A5-4A3F-8FB9-2670720675F0}"/>
    <cellStyle name="Walutowy 3 3 2 2 4 4" xfId="674" xr:uid="{00000000-0005-0000-0000-000081040000}"/>
    <cellStyle name="Walutowy 3 3 2 2 4 4 2" xfId="3641" xr:uid="{A17610F2-4475-4962-8A6F-B68FF9D5E5BF}"/>
    <cellStyle name="Walutowy 3 3 2 2 4 5" xfId="1078" xr:uid="{00000000-0005-0000-0000-000082040000}"/>
    <cellStyle name="Walutowy 3 3 2 2 4 5 2" xfId="4045" xr:uid="{72552BEC-6C4B-43A5-8E67-1464A372CA64}"/>
    <cellStyle name="Walutowy 3 3 2 2 4 6" xfId="1211" xr:uid="{00000000-0005-0000-0000-000083040000}"/>
    <cellStyle name="Walutowy 3 3 2 2 4 6 2" xfId="4178" xr:uid="{EABA9BAF-4624-4E6E-9926-D18EE1B6FF51}"/>
    <cellStyle name="Walutowy 3 3 2 2 4 7" xfId="1610" xr:uid="{00000000-0005-0000-0000-000084040000}"/>
    <cellStyle name="Walutowy 3 3 2 2 4 7 2" xfId="4577" xr:uid="{DBF810FE-0726-4C34-A950-9A7BF1083D02}"/>
    <cellStyle name="Walutowy 3 3 2 2 4 8" xfId="2014" xr:uid="{00000000-0005-0000-0000-000085040000}"/>
    <cellStyle name="Walutowy 3 3 2 2 4 8 2" xfId="4981" xr:uid="{7DAFA87B-10DB-41DA-A95A-9F25274C07C4}"/>
    <cellStyle name="Walutowy 3 3 2 2 4 9" xfId="2418" xr:uid="{00000000-0005-0000-0000-000086040000}"/>
    <cellStyle name="Walutowy 3 3 2 2 4 9 2" xfId="5385" xr:uid="{5E778155-B9D4-4E19-BD22-CB76A7FBE432}"/>
    <cellStyle name="Walutowy 3 3 2 2 5" xfId="170" xr:uid="{00000000-0005-0000-0000-000087040000}"/>
    <cellStyle name="Walutowy 3 3 2 2 5 10" xfId="2828" xr:uid="{00000000-0005-0000-0000-000088040000}"/>
    <cellStyle name="Walutowy 3 3 2 2 5 10 2" xfId="5795" xr:uid="{7FD5B4AD-DC46-4BE7-89AC-5963A5BEAED9}"/>
    <cellStyle name="Walutowy 3 3 2 2 5 11" xfId="3238" xr:uid="{EFE4E1ED-082A-47AE-8151-A71CCC313C56}"/>
    <cellStyle name="Walutowy 3 3 2 2 5 2" xfId="386" xr:uid="{00000000-0005-0000-0000-000089040000}"/>
    <cellStyle name="Walutowy 3 3 2 2 5 2 2" xfId="813" xr:uid="{00000000-0005-0000-0000-00008A040000}"/>
    <cellStyle name="Walutowy 3 3 2 2 5 2 2 2" xfId="3780" xr:uid="{F09745F3-A00B-4F52-8CB6-6F3485F5AEF8}"/>
    <cellStyle name="Walutowy 3 3 2 2 5 2 3" xfId="1345" xr:uid="{00000000-0005-0000-0000-00008B040000}"/>
    <cellStyle name="Walutowy 3 3 2 2 5 2 3 2" xfId="4312" xr:uid="{305547BB-6A06-4F8B-BEB6-4AB55A77275A}"/>
    <cellStyle name="Walutowy 3 3 2 2 5 2 4" xfId="1749" xr:uid="{00000000-0005-0000-0000-00008C040000}"/>
    <cellStyle name="Walutowy 3 3 2 2 5 2 4 2" xfId="4716" xr:uid="{C295A17F-8ED7-4781-A76F-C38B28C57318}"/>
    <cellStyle name="Walutowy 3 3 2 2 5 2 5" xfId="2153" xr:uid="{00000000-0005-0000-0000-00008D040000}"/>
    <cellStyle name="Walutowy 3 3 2 2 5 2 5 2" xfId="5120" xr:uid="{8E4E5787-EF0F-4245-B63D-C1D0CDF26EE7}"/>
    <cellStyle name="Walutowy 3 3 2 2 5 2 6" xfId="2557" xr:uid="{00000000-0005-0000-0000-00008E040000}"/>
    <cellStyle name="Walutowy 3 3 2 2 5 2 6 2" xfId="5524" xr:uid="{E794C4B0-6AAA-4B17-8913-1BC95342C8BB}"/>
    <cellStyle name="Walutowy 3 3 2 2 5 2 7" xfId="2966" xr:uid="{00000000-0005-0000-0000-00008F040000}"/>
    <cellStyle name="Walutowy 3 3 2 2 5 2 7 2" xfId="5933" xr:uid="{616F6AF7-1B59-4779-8331-5C35E78B9E2C}"/>
    <cellStyle name="Walutowy 3 3 2 2 5 2 8" xfId="3376" xr:uid="{6EE8DD81-FADA-4F63-8DA8-D73234F47D5F}"/>
    <cellStyle name="Walutowy 3 3 2 2 5 3" xfId="542" xr:uid="{00000000-0005-0000-0000-000090040000}"/>
    <cellStyle name="Walutowy 3 3 2 2 5 3 2" xfId="946" xr:uid="{00000000-0005-0000-0000-000091040000}"/>
    <cellStyle name="Walutowy 3 3 2 2 5 3 2 2" xfId="3913" xr:uid="{6C3A2B82-D0A3-487A-82B1-62DD5D7EE726}"/>
    <cellStyle name="Walutowy 3 3 2 2 5 3 3" xfId="1478" xr:uid="{00000000-0005-0000-0000-000092040000}"/>
    <cellStyle name="Walutowy 3 3 2 2 5 3 3 2" xfId="4445" xr:uid="{D521F48E-4579-4724-B8F8-DDC71E070502}"/>
    <cellStyle name="Walutowy 3 3 2 2 5 3 4" xfId="1882" xr:uid="{00000000-0005-0000-0000-000093040000}"/>
    <cellStyle name="Walutowy 3 3 2 2 5 3 4 2" xfId="4849" xr:uid="{52F040A7-869A-42AB-BEAD-85C629AE5968}"/>
    <cellStyle name="Walutowy 3 3 2 2 5 3 5" xfId="2286" xr:uid="{00000000-0005-0000-0000-000094040000}"/>
    <cellStyle name="Walutowy 3 3 2 2 5 3 5 2" xfId="5253" xr:uid="{72E4D33E-6C65-4D22-AEFF-F1526BD6E6DC}"/>
    <cellStyle name="Walutowy 3 3 2 2 5 3 6" xfId="2690" xr:uid="{00000000-0005-0000-0000-000095040000}"/>
    <cellStyle name="Walutowy 3 3 2 2 5 3 6 2" xfId="5657" xr:uid="{DB255360-AC52-493F-98A1-1606F4065281}"/>
    <cellStyle name="Walutowy 3 3 2 2 5 3 7" xfId="3099" xr:uid="{00000000-0005-0000-0000-000096040000}"/>
    <cellStyle name="Walutowy 3 3 2 2 5 3 7 2" xfId="6066" xr:uid="{7CC29FF7-315D-4399-8A46-0D6C6D167AAE}"/>
    <cellStyle name="Walutowy 3 3 2 2 5 3 8" xfId="3509" xr:uid="{0E674C3D-9547-4BEA-87D2-0848152FC182}"/>
    <cellStyle name="Walutowy 3 3 2 2 5 4" xfId="675" xr:uid="{00000000-0005-0000-0000-000097040000}"/>
    <cellStyle name="Walutowy 3 3 2 2 5 4 2" xfId="3642" xr:uid="{2BA28C9C-742B-4363-A896-B2CCB8E63C04}"/>
    <cellStyle name="Walutowy 3 3 2 2 5 5" xfId="1079" xr:uid="{00000000-0005-0000-0000-000098040000}"/>
    <cellStyle name="Walutowy 3 3 2 2 5 5 2" xfId="4046" xr:uid="{3D74046C-7691-40A8-B3CC-3B4835DCC35E}"/>
    <cellStyle name="Walutowy 3 3 2 2 5 6" xfId="1212" xr:uid="{00000000-0005-0000-0000-000099040000}"/>
    <cellStyle name="Walutowy 3 3 2 2 5 6 2" xfId="4179" xr:uid="{357A8D64-78F3-4839-A5ED-C0B552CBA478}"/>
    <cellStyle name="Walutowy 3 3 2 2 5 7" xfId="1611" xr:uid="{00000000-0005-0000-0000-00009A040000}"/>
    <cellStyle name="Walutowy 3 3 2 2 5 7 2" xfId="4578" xr:uid="{539C5B76-454A-4A15-87A7-554CBD73C9AD}"/>
    <cellStyle name="Walutowy 3 3 2 2 5 8" xfId="2015" xr:uid="{00000000-0005-0000-0000-00009B040000}"/>
    <cellStyle name="Walutowy 3 3 2 2 5 8 2" xfId="4982" xr:uid="{DE2A28D0-A7E4-4264-9D12-F963326F99B8}"/>
    <cellStyle name="Walutowy 3 3 2 2 5 9" xfId="2419" xr:uid="{00000000-0005-0000-0000-00009C040000}"/>
    <cellStyle name="Walutowy 3 3 2 2 5 9 2" xfId="5386" xr:uid="{8CB6D47F-4384-45BB-93A5-4A1782E634E5}"/>
    <cellStyle name="Walutowy 3 3 2 2 6" xfId="382" xr:uid="{00000000-0005-0000-0000-00009D040000}"/>
    <cellStyle name="Walutowy 3 3 2 2 6 2" xfId="810" xr:uid="{00000000-0005-0000-0000-00009E040000}"/>
    <cellStyle name="Walutowy 3 3 2 2 6 2 2" xfId="3777" xr:uid="{BCC88BC7-BD86-458C-8917-ACD070A0742C}"/>
    <cellStyle name="Walutowy 3 3 2 2 6 3" xfId="1342" xr:uid="{00000000-0005-0000-0000-00009F040000}"/>
    <cellStyle name="Walutowy 3 3 2 2 6 3 2" xfId="4309" xr:uid="{E3A0A8ED-2C5A-4A30-A1AB-409A5D95EF30}"/>
    <cellStyle name="Walutowy 3 3 2 2 6 4" xfId="1746" xr:uid="{00000000-0005-0000-0000-0000A0040000}"/>
    <cellStyle name="Walutowy 3 3 2 2 6 4 2" xfId="4713" xr:uid="{9CC2CDCB-0E77-443A-9BBC-3CFB4EA2463E}"/>
    <cellStyle name="Walutowy 3 3 2 2 6 5" xfId="2150" xr:uid="{00000000-0005-0000-0000-0000A1040000}"/>
    <cellStyle name="Walutowy 3 3 2 2 6 5 2" xfId="5117" xr:uid="{CC1E4D8F-1B96-4AF4-9993-EB441AE4A51A}"/>
    <cellStyle name="Walutowy 3 3 2 2 6 6" xfId="2554" xr:uid="{00000000-0005-0000-0000-0000A2040000}"/>
    <cellStyle name="Walutowy 3 3 2 2 6 6 2" xfId="5521" xr:uid="{350966A0-93EF-4B60-9A82-BBF03BAFC301}"/>
    <cellStyle name="Walutowy 3 3 2 2 6 7" xfId="2963" xr:uid="{00000000-0005-0000-0000-0000A3040000}"/>
    <cellStyle name="Walutowy 3 3 2 2 6 7 2" xfId="5930" xr:uid="{B748C447-D884-4C97-8E3E-88A52C73F545}"/>
    <cellStyle name="Walutowy 3 3 2 2 6 8" xfId="3373" xr:uid="{84DC7079-50F5-4E13-8D56-9F01F8DEE2BB}"/>
    <cellStyle name="Walutowy 3 3 2 2 7" xfId="539" xr:uid="{00000000-0005-0000-0000-0000A4040000}"/>
    <cellStyle name="Walutowy 3 3 2 2 7 2" xfId="943" xr:uid="{00000000-0005-0000-0000-0000A5040000}"/>
    <cellStyle name="Walutowy 3 3 2 2 7 2 2" xfId="3910" xr:uid="{3D3AE09D-C494-416F-B140-2F98949601FC}"/>
    <cellStyle name="Walutowy 3 3 2 2 7 3" xfId="1475" xr:uid="{00000000-0005-0000-0000-0000A6040000}"/>
    <cellStyle name="Walutowy 3 3 2 2 7 3 2" xfId="4442" xr:uid="{B0424EDE-58A3-4C79-BE8B-6764DB3E5EEF}"/>
    <cellStyle name="Walutowy 3 3 2 2 7 4" xfId="1879" xr:uid="{00000000-0005-0000-0000-0000A7040000}"/>
    <cellStyle name="Walutowy 3 3 2 2 7 4 2" xfId="4846" xr:uid="{AC158F8B-F5FB-4961-973E-E75793F8167A}"/>
    <cellStyle name="Walutowy 3 3 2 2 7 5" xfId="2283" xr:uid="{00000000-0005-0000-0000-0000A8040000}"/>
    <cellStyle name="Walutowy 3 3 2 2 7 5 2" xfId="5250" xr:uid="{7BA0066F-9C24-46DC-85B5-0AE1AEEA1ED9}"/>
    <cellStyle name="Walutowy 3 3 2 2 7 6" xfId="2687" xr:uid="{00000000-0005-0000-0000-0000A9040000}"/>
    <cellStyle name="Walutowy 3 3 2 2 7 6 2" xfId="5654" xr:uid="{C65B2626-08F4-45BE-8290-72A1FD8614AD}"/>
    <cellStyle name="Walutowy 3 3 2 2 7 7" xfId="3096" xr:uid="{00000000-0005-0000-0000-0000AA040000}"/>
    <cellStyle name="Walutowy 3 3 2 2 7 7 2" xfId="6063" xr:uid="{CB952CB2-C264-4C03-A94B-B265CF98DE5C}"/>
    <cellStyle name="Walutowy 3 3 2 2 7 8" xfId="3506" xr:uid="{0D77C4F3-AC5A-4AB0-B94E-AAD83BFA7EEF}"/>
    <cellStyle name="Walutowy 3 3 2 2 8" xfId="672" xr:uid="{00000000-0005-0000-0000-0000AB040000}"/>
    <cellStyle name="Walutowy 3 3 2 2 8 2" xfId="3639" xr:uid="{9F978BA2-E6EA-4959-A9DB-B44DCFD3897C}"/>
    <cellStyle name="Walutowy 3 3 2 2 9" xfId="1076" xr:uid="{00000000-0005-0000-0000-0000AC040000}"/>
    <cellStyle name="Walutowy 3 3 2 2 9 2" xfId="4043" xr:uid="{FC596DE2-0E8D-4068-B1FE-6B10A1339441}"/>
    <cellStyle name="Walutowy 3 3 2 3" xfId="171" xr:uid="{00000000-0005-0000-0000-0000AD040000}"/>
    <cellStyle name="Walutowy 3 3 2 3 2" xfId="172" xr:uid="{00000000-0005-0000-0000-0000AE040000}"/>
    <cellStyle name="Walutowy 3 3 2 3 2 2" xfId="387" xr:uid="{00000000-0005-0000-0000-0000AF040000}"/>
    <cellStyle name="Walutowy 3 3 2 4" xfId="173" xr:uid="{00000000-0005-0000-0000-0000B0040000}"/>
    <cellStyle name="Walutowy 3 3 2 4 10" xfId="2829" xr:uid="{00000000-0005-0000-0000-0000B1040000}"/>
    <cellStyle name="Walutowy 3 3 2 4 10 2" xfId="5796" xr:uid="{53449A69-3127-47D1-9A5C-54E89E8F702D}"/>
    <cellStyle name="Walutowy 3 3 2 4 11" xfId="3239" xr:uid="{3CB2270F-EC71-46F7-977C-F68A11F33489}"/>
    <cellStyle name="Walutowy 3 3 2 4 2" xfId="388" xr:uid="{00000000-0005-0000-0000-0000B2040000}"/>
    <cellStyle name="Walutowy 3 3 2 4 2 2" xfId="814" xr:uid="{00000000-0005-0000-0000-0000B3040000}"/>
    <cellStyle name="Walutowy 3 3 2 4 2 2 2" xfId="3781" xr:uid="{E4BF4536-0D22-49A9-B770-D828012A8444}"/>
    <cellStyle name="Walutowy 3 3 2 4 2 3" xfId="1346" xr:uid="{00000000-0005-0000-0000-0000B4040000}"/>
    <cellStyle name="Walutowy 3 3 2 4 2 3 2" xfId="4313" xr:uid="{1D935ADF-EE28-48D1-B1DB-1261B0D1BF92}"/>
    <cellStyle name="Walutowy 3 3 2 4 2 4" xfId="1750" xr:uid="{00000000-0005-0000-0000-0000B5040000}"/>
    <cellStyle name="Walutowy 3 3 2 4 2 4 2" xfId="4717" xr:uid="{1FEF7847-9441-47DF-B134-D78C4A7775E1}"/>
    <cellStyle name="Walutowy 3 3 2 4 2 5" xfId="2154" xr:uid="{00000000-0005-0000-0000-0000B6040000}"/>
    <cellStyle name="Walutowy 3 3 2 4 2 5 2" xfId="5121" xr:uid="{97C645D6-94A3-4866-8D32-13A24F04154F}"/>
    <cellStyle name="Walutowy 3 3 2 4 2 6" xfId="2558" xr:uid="{00000000-0005-0000-0000-0000B7040000}"/>
    <cellStyle name="Walutowy 3 3 2 4 2 6 2" xfId="5525" xr:uid="{2A1B4AC4-8427-4E94-AFD5-C64B78BA9719}"/>
    <cellStyle name="Walutowy 3 3 2 4 2 7" xfId="2967" xr:uid="{00000000-0005-0000-0000-0000B8040000}"/>
    <cellStyle name="Walutowy 3 3 2 4 2 7 2" xfId="5934" xr:uid="{48EEED11-177A-42F4-8B9C-5C2A138CF649}"/>
    <cellStyle name="Walutowy 3 3 2 4 2 8" xfId="3377" xr:uid="{6BFF4F82-693E-49D1-9C5A-898BDDC9B74F}"/>
    <cellStyle name="Walutowy 3 3 2 4 3" xfId="543" xr:uid="{00000000-0005-0000-0000-0000B9040000}"/>
    <cellStyle name="Walutowy 3 3 2 4 3 2" xfId="947" xr:uid="{00000000-0005-0000-0000-0000BA040000}"/>
    <cellStyle name="Walutowy 3 3 2 4 3 2 2" xfId="3914" xr:uid="{489B5380-AB25-4656-997C-EA1A63E9E513}"/>
    <cellStyle name="Walutowy 3 3 2 4 3 3" xfId="1479" xr:uid="{00000000-0005-0000-0000-0000BB040000}"/>
    <cellStyle name="Walutowy 3 3 2 4 3 3 2" xfId="4446" xr:uid="{5BABB53D-92F3-4D1A-B00B-CDC78A0F1731}"/>
    <cellStyle name="Walutowy 3 3 2 4 3 4" xfId="1883" xr:uid="{00000000-0005-0000-0000-0000BC040000}"/>
    <cellStyle name="Walutowy 3 3 2 4 3 4 2" xfId="4850" xr:uid="{ECF0801B-1F28-4B8A-B9D1-B45794D36177}"/>
    <cellStyle name="Walutowy 3 3 2 4 3 5" xfId="2287" xr:uid="{00000000-0005-0000-0000-0000BD040000}"/>
    <cellStyle name="Walutowy 3 3 2 4 3 5 2" xfId="5254" xr:uid="{C0BD4863-16A3-43B4-BA61-E637ECCEABEC}"/>
    <cellStyle name="Walutowy 3 3 2 4 3 6" xfId="2691" xr:uid="{00000000-0005-0000-0000-0000BE040000}"/>
    <cellStyle name="Walutowy 3 3 2 4 3 6 2" xfId="5658" xr:uid="{A9EFF23B-8D48-41C4-8EEC-856F810C18D6}"/>
    <cellStyle name="Walutowy 3 3 2 4 3 7" xfId="3100" xr:uid="{00000000-0005-0000-0000-0000BF040000}"/>
    <cellStyle name="Walutowy 3 3 2 4 3 7 2" xfId="6067" xr:uid="{2DC354A2-75EA-451E-A881-65150C126A09}"/>
    <cellStyle name="Walutowy 3 3 2 4 3 8" xfId="3510" xr:uid="{AC123994-04D6-4628-9A1E-B23086916220}"/>
    <cellStyle name="Walutowy 3 3 2 4 4" xfId="676" xr:uid="{00000000-0005-0000-0000-0000C0040000}"/>
    <cellStyle name="Walutowy 3 3 2 4 4 2" xfId="3643" xr:uid="{7777CA0F-3551-48E1-A039-8A4DFCA4BE69}"/>
    <cellStyle name="Walutowy 3 3 2 4 5" xfId="1080" xr:uid="{00000000-0005-0000-0000-0000C1040000}"/>
    <cellStyle name="Walutowy 3 3 2 4 5 2" xfId="4047" xr:uid="{FBF67937-A9EA-42B5-8CE6-45C3E1B30F5B}"/>
    <cellStyle name="Walutowy 3 3 2 4 6" xfId="1213" xr:uid="{00000000-0005-0000-0000-0000C2040000}"/>
    <cellStyle name="Walutowy 3 3 2 4 6 2" xfId="4180" xr:uid="{76AD1A2C-29D3-48A4-B3BB-E36201FB8508}"/>
    <cellStyle name="Walutowy 3 3 2 4 7" xfId="1612" xr:uid="{00000000-0005-0000-0000-0000C3040000}"/>
    <cellStyle name="Walutowy 3 3 2 4 7 2" xfId="4579" xr:uid="{6E3832D1-0558-4DA3-A0F4-0EAAD337E51A}"/>
    <cellStyle name="Walutowy 3 3 2 4 8" xfId="2016" xr:uid="{00000000-0005-0000-0000-0000C4040000}"/>
    <cellStyle name="Walutowy 3 3 2 4 8 2" xfId="4983" xr:uid="{FAF85148-428A-4444-87E0-231E1B5C0385}"/>
    <cellStyle name="Walutowy 3 3 2 4 9" xfId="2420" xr:uid="{00000000-0005-0000-0000-0000C5040000}"/>
    <cellStyle name="Walutowy 3 3 2 4 9 2" xfId="5387" xr:uid="{B1DF7A6F-F57A-4948-9565-0BC6FC4E075F}"/>
    <cellStyle name="Walutowy 3 3 2 5" xfId="174" xr:uid="{00000000-0005-0000-0000-0000C6040000}"/>
    <cellStyle name="Walutowy 3 3 2 5 10" xfId="2830" xr:uid="{00000000-0005-0000-0000-0000C7040000}"/>
    <cellStyle name="Walutowy 3 3 2 5 10 2" xfId="5797" xr:uid="{547F3577-6F28-45E4-8451-DE39A3C549E4}"/>
    <cellStyle name="Walutowy 3 3 2 5 11" xfId="3240" xr:uid="{B353CE5E-F6C9-44D9-A63B-4080E17CE4C9}"/>
    <cellStyle name="Walutowy 3 3 2 5 2" xfId="389" xr:uid="{00000000-0005-0000-0000-0000C8040000}"/>
    <cellStyle name="Walutowy 3 3 2 5 2 2" xfId="815" xr:uid="{00000000-0005-0000-0000-0000C9040000}"/>
    <cellStyle name="Walutowy 3 3 2 5 2 2 2" xfId="3782" xr:uid="{4987F318-1543-436B-9865-8A5419A87440}"/>
    <cellStyle name="Walutowy 3 3 2 5 2 3" xfId="1347" xr:uid="{00000000-0005-0000-0000-0000CA040000}"/>
    <cellStyle name="Walutowy 3 3 2 5 2 3 2" xfId="4314" xr:uid="{8490A850-03E2-4E1A-994B-F1A9E0866507}"/>
    <cellStyle name="Walutowy 3 3 2 5 2 4" xfId="1751" xr:uid="{00000000-0005-0000-0000-0000CB040000}"/>
    <cellStyle name="Walutowy 3 3 2 5 2 4 2" xfId="4718" xr:uid="{AFEFBB09-40F9-40EC-861C-7FBC0FEEAE74}"/>
    <cellStyle name="Walutowy 3 3 2 5 2 5" xfId="2155" xr:uid="{00000000-0005-0000-0000-0000CC040000}"/>
    <cellStyle name="Walutowy 3 3 2 5 2 5 2" xfId="5122" xr:uid="{79EAC43B-FA55-403C-8289-F0BAAD164253}"/>
    <cellStyle name="Walutowy 3 3 2 5 2 6" xfId="2559" xr:uid="{00000000-0005-0000-0000-0000CD040000}"/>
    <cellStyle name="Walutowy 3 3 2 5 2 6 2" xfId="5526" xr:uid="{1BE5D90B-D817-409E-B7C4-9400BD804A5F}"/>
    <cellStyle name="Walutowy 3 3 2 5 2 7" xfId="2968" xr:uid="{00000000-0005-0000-0000-0000CE040000}"/>
    <cellStyle name="Walutowy 3 3 2 5 2 7 2" xfId="5935" xr:uid="{2AAE5629-F353-4A59-88A4-189B0EDF4759}"/>
    <cellStyle name="Walutowy 3 3 2 5 2 8" xfId="3378" xr:uid="{E23A4B07-57F5-48EC-A414-27B0BB7214FF}"/>
    <cellStyle name="Walutowy 3 3 2 5 3" xfId="544" xr:uid="{00000000-0005-0000-0000-0000CF040000}"/>
    <cellStyle name="Walutowy 3 3 2 5 3 2" xfId="948" xr:uid="{00000000-0005-0000-0000-0000D0040000}"/>
    <cellStyle name="Walutowy 3 3 2 5 3 2 2" xfId="3915" xr:uid="{49E4858C-6501-4D1A-A4D9-CF0715881B0F}"/>
    <cellStyle name="Walutowy 3 3 2 5 3 3" xfId="1480" xr:uid="{00000000-0005-0000-0000-0000D1040000}"/>
    <cellStyle name="Walutowy 3 3 2 5 3 3 2" xfId="4447" xr:uid="{500EC8B7-49E9-41F9-8702-96B88170215C}"/>
    <cellStyle name="Walutowy 3 3 2 5 3 4" xfId="1884" xr:uid="{00000000-0005-0000-0000-0000D2040000}"/>
    <cellStyle name="Walutowy 3 3 2 5 3 4 2" xfId="4851" xr:uid="{D8FB4643-9369-4374-996E-CEDEAA15DE08}"/>
    <cellStyle name="Walutowy 3 3 2 5 3 5" xfId="2288" xr:uid="{00000000-0005-0000-0000-0000D3040000}"/>
    <cellStyle name="Walutowy 3 3 2 5 3 5 2" xfId="5255" xr:uid="{0A0C7457-E5BA-4F6C-A65A-C0F7B1840EFC}"/>
    <cellStyle name="Walutowy 3 3 2 5 3 6" xfId="2692" xr:uid="{00000000-0005-0000-0000-0000D4040000}"/>
    <cellStyle name="Walutowy 3 3 2 5 3 6 2" xfId="5659" xr:uid="{A01EC6DA-447B-497C-AD89-C9001ADBABC2}"/>
    <cellStyle name="Walutowy 3 3 2 5 3 7" xfId="3101" xr:uid="{00000000-0005-0000-0000-0000D5040000}"/>
    <cellStyle name="Walutowy 3 3 2 5 3 7 2" xfId="6068" xr:uid="{94DED06E-B1BA-4CA2-A958-D8FE27F7F1F7}"/>
    <cellStyle name="Walutowy 3 3 2 5 3 8" xfId="3511" xr:uid="{DEBDC7D6-A548-4C34-904A-FAEFF6D9BC41}"/>
    <cellStyle name="Walutowy 3 3 2 5 4" xfId="677" xr:uid="{00000000-0005-0000-0000-0000D6040000}"/>
    <cellStyle name="Walutowy 3 3 2 5 4 2" xfId="3644" xr:uid="{7DF82AC0-0645-41D1-A21A-076C09CC7CE6}"/>
    <cellStyle name="Walutowy 3 3 2 5 5" xfId="1081" xr:uid="{00000000-0005-0000-0000-0000D7040000}"/>
    <cellStyle name="Walutowy 3 3 2 5 5 2" xfId="4048" xr:uid="{25B4BEAA-99E3-4D18-89DE-66DF98499C26}"/>
    <cellStyle name="Walutowy 3 3 2 5 6" xfId="1214" xr:uid="{00000000-0005-0000-0000-0000D8040000}"/>
    <cellStyle name="Walutowy 3 3 2 5 6 2" xfId="4181" xr:uid="{BEAF5408-F625-4EEF-B421-17161C54E1C9}"/>
    <cellStyle name="Walutowy 3 3 2 5 7" xfId="1613" xr:uid="{00000000-0005-0000-0000-0000D9040000}"/>
    <cellStyle name="Walutowy 3 3 2 5 7 2" xfId="4580" xr:uid="{3C505A8C-C0B7-43A8-8E2F-43403D231297}"/>
    <cellStyle name="Walutowy 3 3 2 5 8" xfId="2017" xr:uid="{00000000-0005-0000-0000-0000DA040000}"/>
    <cellStyle name="Walutowy 3 3 2 5 8 2" xfId="4984" xr:uid="{3B4C31A8-8CB6-4E56-9808-578DBEFECF7D}"/>
    <cellStyle name="Walutowy 3 3 2 5 9" xfId="2421" xr:uid="{00000000-0005-0000-0000-0000DB040000}"/>
    <cellStyle name="Walutowy 3 3 2 5 9 2" xfId="5388" xr:uid="{DBA54E59-FEFD-4D71-80A7-8A18629B3B01}"/>
    <cellStyle name="Walutowy 3 3 2 6" xfId="175" xr:uid="{00000000-0005-0000-0000-0000DC040000}"/>
    <cellStyle name="Walutowy 3 3 2 6 10" xfId="2831" xr:uid="{00000000-0005-0000-0000-0000DD040000}"/>
    <cellStyle name="Walutowy 3 3 2 6 10 2" xfId="5798" xr:uid="{6A7824CC-88BD-4FCA-8F55-66520170740A}"/>
    <cellStyle name="Walutowy 3 3 2 6 11" xfId="3241" xr:uid="{C600CFBC-E298-4DEF-BE03-F4132830E473}"/>
    <cellStyle name="Walutowy 3 3 2 6 2" xfId="390" xr:uid="{00000000-0005-0000-0000-0000DE040000}"/>
    <cellStyle name="Walutowy 3 3 2 6 2 2" xfId="816" xr:uid="{00000000-0005-0000-0000-0000DF040000}"/>
    <cellStyle name="Walutowy 3 3 2 6 2 2 2" xfId="3783" xr:uid="{15C89E9C-C124-4407-B9E6-EC26EF1BFF6E}"/>
    <cellStyle name="Walutowy 3 3 2 6 2 3" xfId="1348" xr:uid="{00000000-0005-0000-0000-0000E0040000}"/>
    <cellStyle name="Walutowy 3 3 2 6 2 3 2" xfId="4315" xr:uid="{F6B6401A-F42A-4A25-823E-42DB70F3DCFA}"/>
    <cellStyle name="Walutowy 3 3 2 6 2 4" xfId="1752" xr:uid="{00000000-0005-0000-0000-0000E1040000}"/>
    <cellStyle name="Walutowy 3 3 2 6 2 4 2" xfId="4719" xr:uid="{659F892D-B212-47F1-85F2-F7B8E85D80E0}"/>
    <cellStyle name="Walutowy 3 3 2 6 2 5" xfId="2156" xr:uid="{00000000-0005-0000-0000-0000E2040000}"/>
    <cellStyle name="Walutowy 3 3 2 6 2 5 2" xfId="5123" xr:uid="{E7AC91FB-03E9-4E88-91C8-0B12417F7C38}"/>
    <cellStyle name="Walutowy 3 3 2 6 2 6" xfId="2560" xr:uid="{00000000-0005-0000-0000-0000E3040000}"/>
    <cellStyle name="Walutowy 3 3 2 6 2 6 2" xfId="5527" xr:uid="{1804C516-B7F4-4B81-A71C-D0FEAB465C1A}"/>
    <cellStyle name="Walutowy 3 3 2 6 2 7" xfId="2969" xr:uid="{00000000-0005-0000-0000-0000E4040000}"/>
    <cellStyle name="Walutowy 3 3 2 6 2 7 2" xfId="5936" xr:uid="{98FDA134-8D9B-4BE0-86A1-FBF1ED55492C}"/>
    <cellStyle name="Walutowy 3 3 2 6 2 8" xfId="3379" xr:uid="{989A77A7-8D5C-4B3C-85F8-FBAF38880494}"/>
    <cellStyle name="Walutowy 3 3 2 6 3" xfId="545" xr:uid="{00000000-0005-0000-0000-0000E5040000}"/>
    <cellStyle name="Walutowy 3 3 2 6 3 2" xfId="949" xr:uid="{00000000-0005-0000-0000-0000E6040000}"/>
    <cellStyle name="Walutowy 3 3 2 6 3 2 2" xfId="3916" xr:uid="{CD0E5B64-370E-4BF4-8C74-1227D262108A}"/>
    <cellStyle name="Walutowy 3 3 2 6 3 3" xfId="1481" xr:uid="{00000000-0005-0000-0000-0000E7040000}"/>
    <cellStyle name="Walutowy 3 3 2 6 3 3 2" xfId="4448" xr:uid="{1E0A555A-EB9F-442B-B34B-614AF0F4E512}"/>
    <cellStyle name="Walutowy 3 3 2 6 3 4" xfId="1885" xr:uid="{00000000-0005-0000-0000-0000E8040000}"/>
    <cellStyle name="Walutowy 3 3 2 6 3 4 2" xfId="4852" xr:uid="{12F595FA-602E-4EE1-B3AF-BD84A5FB242D}"/>
    <cellStyle name="Walutowy 3 3 2 6 3 5" xfId="2289" xr:uid="{00000000-0005-0000-0000-0000E9040000}"/>
    <cellStyle name="Walutowy 3 3 2 6 3 5 2" xfId="5256" xr:uid="{ADCB4FE5-84C2-4E52-A5E6-FFDD066A5D48}"/>
    <cellStyle name="Walutowy 3 3 2 6 3 6" xfId="2693" xr:uid="{00000000-0005-0000-0000-0000EA040000}"/>
    <cellStyle name="Walutowy 3 3 2 6 3 6 2" xfId="5660" xr:uid="{326978EE-EAB2-41E0-93CA-6E9A05AA7C1B}"/>
    <cellStyle name="Walutowy 3 3 2 6 3 7" xfId="3102" xr:uid="{00000000-0005-0000-0000-0000EB040000}"/>
    <cellStyle name="Walutowy 3 3 2 6 3 7 2" xfId="6069" xr:uid="{8A499C27-5CBF-4CCF-A574-4242AA741235}"/>
    <cellStyle name="Walutowy 3 3 2 6 3 8" xfId="3512" xr:uid="{AE6B5036-9BDC-4792-9398-96E0D2560A60}"/>
    <cellStyle name="Walutowy 3 3 2 6 4" xfId="678" xr:uid="{00000000-0005-0000-0000-0000EC040000}"/>
    <cellStyle name="Walutowy 3 3 2 6 4 2" xfId="3645" xr:uid="{A3BDF60E-498F-4153-B6E1-D12DCA5405BF}"/>
    <cellStyle name="Walutowy 3 3 2 6 5" xfId="1082" xr:uid="{00000000-0005-0000-0000-0000ED040000}"/>
    <cellStyle name="Walutowy 3 3 2 6 5 2" xfId="4049" xr:uid="{F2E49EA5-89D6-4C69-88CB-FB4C67BCFCAD}"/>
    <cellStyle name="Walutowy 3 3 2 6 6" xfId="1215" xr:uid="{00000000-0005-0000-0000-0000EE040000}"/>
    <cellStyle name="Walutowy 3 3 2 6 6 2" xfId="4182" xr:uid="{13E7AFF6-57D4-47A9-B65B-436F7F106C5B}"/>
    <cellStyle name="Walutowy 3 3 2 6 7" xfId="1614" xr:uid="{00000000-0005-0000-0000-0000EF040000}"/>
    <cellStyle name="Walutowy 3 3 2 6 7 2" xfId="4581" xr:uid="{32685845-0943-4CAD-85E7-BB0376519580}"/>
    <cellStyle name="Walutowy 3 3 2 6 8" xfId="2018" xr:uid="{00000000-0005-0000-0000-0000F0040000}"/>
    <cellStyle name="Walutowy 3 3 2 6 8 2" xfId="4985" xr:uid="{4E3C4E06-4FD2-4BA1-9B1A-72E5BEE9F058}"/>
    <cellStyle name="Walutowy 3 3 2 6 9" xfId="2422" xr:uid="{00000000-0005-0000-0000-0000F1040000}"/>
    <cellStyle name="Walutowy 3 3 2 6 9 2" xfId="5389" xr:uid="{E352CCD4-1A89-4089-A9EE-377CE8257416}"/>
    <cellStyle name="Walutowy 3 3 2 7" xfId="381" xr:uid="{00000000-0005-0000-0000-0000F2040000}"/>
    <cellStyle name="Walutowy 3 3 2 7 2" xfId="809" xr:uid="{00000000-0005-0000-0000-0000F3040000}"/>
    <cellStyle name="Walutowy 3 3 2 7 2 2" xfId="3776" xr:uid="{F91CCF91-0F1D-4450-AD60-645B7032858F}"/>
    <cellStyle name="Walutowy 3 3 2 7 3" xfId="1341" xr:uid="{00000000-0005-0000-0000-0000F4040000}"/>
    <cellStyle name="Walutowy 3 3 2 7 3 2" xfId="4308" xr:uid="{6ADA5266-2858-40D8-B407-93DDCFE0B35A}"/>
    <cellStyle name="Walutowy 3 3 2 7 4" xfId="1745" xr:uid="{00000000-0005-0000-0000-0000F5040000}"/>
    <cellStyle name="Walutowy 3 3 2 7 4 2" xfId="4712" xr:uid="{19FA103F-AF1F-4E0D-8879-5467F1241321}"/>
    <cellStyle name="Walutowy 3 3 2 7 5" xfId="2149" xr:uid="{00000000-0005-0000-0000-0000F6040000}"/>
    <cellStyle name="Walutowy 3 3 2 7 5 2" xfId="5116" xr:uid="{31C0AB47-13F6-4A39-B9C8-0E2235A6F00C}"/>
    <cellStyle name="Walutowy 3 3 2 7 6" xfId="2553" xr:uid="{00000000-0005-0000-0000-0000F7040000}"/>
    <cellStyle name="Walutowy 3 3 2 7 6 2" xfId="5520" xr:uid="{F3047278-7FB1-4D73-A00F-FFFEBF56BB04}"/>
    <cellStyle name="Walutowy 3 3 2 7 7" xfId="2962" xr:uid="{00000000-0005-0000-0000-0000F8040000}"/>
    <cellStyle name="Walutowy 3 3 2 7 7 2" xfId="5929" xr:uid="{29AE9202-FF1B-4471-AC54-10360A6B4634}"/>
    <cellStyle name="Walutowy 3 3 2 7 8" xfId="3372" xr:uid="{F77F0B6F-0578-4B50-A389-14167F6F66A9}"/>
    <cellStyle name="Walutowy 3 3 2 8" xfId="538" xr:uid="{00000000-0005-0000-0000-0000F9040000}"/>
    <cellStyle name="Walutowy 3 3 2 8 2" xfId="942" xr:uid="{00000000-0005-0000-0000-0000FA040000}"/>
    <cellStyle name="Walutowy 3 3 2 8 2 2" xfId="3909" xr:uid="{15C123CA-FE5B-4E28-A2CF-902FA850F0FA}"/>
    <cellStyle name="Walutowy 3 3 2 8 3" xfId="1474" xr:uid="{00000000-0005-0000-0000-0000FB040000}"/>
    <cellStyle name="Walutowy 3 3 2 8 3 2" xfId="4441" xr:uid="{2FB8FD59-6C98-44DD-AE63-FDEB89C80644}"/>
    <cellStyle name="Walutowy 3 3 2 8 4" xfId="1878" xr:uid="{00000000-0005-0000-0000-0000FC040000}"/>
    <cellStyle name="Walutowy 3 3 2 8 4 2" xfId="4845" xr:uid="{3726D644-A0B6-4F3D-B3F0-6402932586CA}"/>
    <cellStyle name="Walutowy 3 3 2 8 5" xfId="2282" xr:uid="{00000000-0005-0000-0000-0000FD040000}"/>
    <cellStyle name="Walutowy 3 3 2 8 5 2" xfId="5249" xr:uid="{63B89697-BFA6-48AE-8ECF-68EE3BA6CC63}"/>
    <cellStyle name="Walutowy 3 3 2 8 6" xfId="2686" xr:uid="{00000000-0005-0000-0000-0000FE040000}"/>
    <cellStyle name="Walutowy 3 3 2 8 6 2" xfId="5653" xr:uid="{DA0142A3-07AB-45E0-AAF7-BDBCA979AEC3}"/>
    <cellStyle name="Walutowy 3 3 2 8 7" xfId="3095" xr:uid="{00000000-0005-0000-0000-0000FF040000}"/>
    <cellStyle name="Walutowy 3 3 2 8 7 2" xfId="6062" xr:uid="{16ED1B86-C3C5-4D9E-9E04-5A32D475C892}"/>
    <cellStyle name="Walutowy 3 3 2 8 8" xfId="3505" xr:uid="{2D9AB731-A006-41EB-A2ED-6E2E407CBF62}"/>
    <cellStyle name="Walutowy 3 3 2 9" xfId="671" xr:uid="{00000000-0005-0000-0000-000000050000}"/>
    <cellStyle name="Walutowy 3 3 2 9 2" xfId="3638" xr:uid="{4D484816-E591-4FB9-B2B3-53D2667E8405}"/>
    <cellStyle name="Walutowy 3 3 3" xfId="176" xr:uid="{00000000-0005-0000-0000-000001050000}"/>
    <cellStyle name="Walutowy 3 3 3 10" xfId="1216" xr:uid="{00000000-0005-0000-0000-000002050000}"/>
    <cellStyle name="Walutowy 3 3 3 10 2" xfId="4183" xr:uid="{CCE29E28-3AC8-4BE8-9CBF-66C0E6A82DD0}"/>
    <cellStyle name="Walutowy 3 3 3 11" xfId="1615" xr:uid="{00000000-0005-0000-0000-000003050000}"/>
    <cellStyle name="Walutowy 3 3 3 11 2" xfId="4582" xr:uid="{064C8F5E-28FF-42A8-AFE7-8C7A3CFC02E5}"/>
    <cellStyle name="Walutowy 3 3 3 12" xfId="2019" xr:uid="{00000000-0005-0000-0000-000004050000}"/>
    <cellStyle name="Walutowy 3 3 3 12 2" xfId="4986" xr:uid="{59CCFE35-A087-4B69-98D1-55D2D57FD510}"/>
    <cellStyle name="Walutowy 3 3 3 13" xfId="2423" xr:uid="{00000000-0005-0000-0000-000005050000}"/>
    <cellStyle name="Walutowy 3 3 3 13 2" xfId="5390" xr:uid="{5E18CDE2-D33F-49D9-ADB0-BC8E2DC654B7}"/>
    <cellStyle name="Walutowy 3 3 3 14" xfId="2832" xr:uid="{00000000-0005-0000-0000-000006050000}"/>
    <cellStyle name="Walutowy 3 3 3 14 2" xfId="5799" xr:uid="{645967C7-26ED-4778-ABB2-D717CF1FDDED}"/>
    <cellStyle name="Walutowy 3 3 3 15" xfId="3242" xr:uid="{34183CF7-242A-49CA-9C55-984E107A6AA3}"/>
    <cellStyle name="Walutowy 3 3 3 2" xfId="177" xr:uid="{00000000-0005-0000-0000-000007050000}"/>
    <cellStyle name="Walutowy 3 3 3 2 2" xfId="178" xr:uid="{00000000-0005-0000-0000-000008050000}"/>
    <cellStyle name="Walutowy 3 3 3 2 2 2" xfId="392" xr:uid="{00000000-0005-0000-0000-000009050000}"/>
    <cellStyle name="Walutowy 3 3 3 3" xfId="179" xr:uid="{00000000-0005-0000-0000-00000A050000}"/>
    <cellStyle name="Walutowy 3 3 3 3 10" xfId="2833" xr:uid="{00000000-0005-0000-0000-00000B050000}"/>
    <cellStyle name="Walutowy 3 3 3 3 10 2" xfId="5800" xr:uid="{2738DAA3-B202-43F4-9956-45F843A56C5A}"/>
    <cellStyle name="Walutowy 3 3 3 3 11" xfId="3243" xr:uid="{69958836-C2E4-424A-B9F1-6839B8A8596B}"/>
    <cellStyle name="Walutowy 3 3 3 3 2" xfId="393" xr:uid="{00000000-0005-0000-0000-00000C050000}"/>
    <cellStyle name="Walutowy 3 3 3 3 2 2" xfId="818" xr:uid="{00000000-0005-0000-0000-00000D050000}"/>
    <cellStyle name="Walutowy 3 3 3 3 2 2 2" xfId="3785" xr:uid="{814721D1-2485-4CE0-A1C6-E4F2038D7DC3}"/>
    <cellStyle name="Walutowy 3 3 3 3 2 3" xfId="1350" xr:uid="{00000000-0005-0000-0000-00000E050000}"/>
    <cellStyle name="Walutowy 3 3 3 3 2 3 2" xfId="4317" xr:uid="{77AE8785-841D-4EB4-8E66-C3CEF1CBB103}"/>
    <cellStyle name="Walutowy 3 3 3 3 2 4" xfId="1754" xr:uid="{00000000-0005-0000-0000-00000F050000}"/>
    <cellStyle name="Walutowy 3 3 3 3 2 4 2" xfId="4721" xr:uid="{C9F7C474-DBB9-486F-AF81-D9E9F274BF97}"/>
    <cellStyle name="Walutowy 3 3 3 3 2 5" xfId="2158" xr:uid="{00000000-0005-0000-0000-000010050000}"/>
    <cellStyle name="Walutowy 3 3 3 3 2 5 2" xfId="5125" xr:uid="{34E0F369-8358-4D79-85A5-47D3DE61967E}"/>
    <cellStyle name="Walutowy 3 3 3 3 2 6" xfId="2562" xr:uid="{00000000-0005-0000-0000-000011050000}"/>
    <cellStyle name="Walutowy 3 3 3 3 2 6 2" xfId="5529" xr:uid="{89EA4713-1EAF-4C51-A95F-F9360FB6E2ED}"/>
    <cellStyle name="Walutowy 3 3 3 3 2 7" xfId="2971" xr:uid="{00000000-0005-0000-0000-000012050000}"/>
    <cellStyle name="Walutowy 3 3 3 3 2 7 2" xfId="5938" xr:uid="{A4A5694D-BD51-4FE8-AAFF-11696FB651D5}"/>
    <cellStyle name="Walutowy 3 3 3 3 2 8" xfId="3381" xr:uid="{FD2DB6EC-28A5-4CC5-A291-4585F3B9D623}"/>
    <cellStyle name="Walutowy 3 3 3 3 3" xfId="547" xr:uid="{00000000-0005-0000-0000-000013050000}"/>
    <cellStyle name="Walutowy 3 3 3 3 3 2" xfId="951" xr:uid="{00000000-0005-0000-0000-000014050000}"/>
    <cellStyle name="Walutowy 3 3 3 3 3 2 2" xfId="3918" xr:uid="{4B9D438A-2819-461F-8079-C72FE8B6E7FC}"/>
    <cellStyle name="Walutowy 3 3 3 3 3 3" xfId="1483" xr:uid="{00000000-0005-0000-0000-000015050000}"/>
    <cellStyle name="Walutowy 3 3 3 3 3 3 2" xfId="4450" xr:uid="{CF0373EE-9E15-4091-A493-A6F128D4F752}"/>
    <cellStyle name="Walutowy 3 3 3 3 3 4" xfId="1887" xr:uid="{00000000-0005-0000-0000-000016050000}"/>
    <cellStyle name="Walutowy 3 3 3 3 3 4 2" xfId="4854" xr:uid="{93F09D90-2366-4A1F-8C2F-1FADD5D3ECB0}"/>
    <cellStyle name="Walutowy 3 3 3 3 3 5" xfId="2291" xr:uid="{00000000-0005-0000-0000-000017050000}"/>
    <cellStyle name="Walutowy 3 3 3 3 3 5 2" xfId="5258" xr:uid="{02E5FD3A-A944-4A32-A559-D6398C1437C0}"/>
    <cellStyle name="Walutowy 3 3 3 3 3 6" xfId="2695" xr:uid="{00000000-0005-0000-0000-000018050000}"/>
    <cellStyle name="Walutowy 3 3 3 3 3 6 2" xfId="5662" xr:uid="{99BDB166-4AD0-4075-BC24-C1F4F9FDCF77}"/>
    <cellStyle name="Walutowy 3 3 3 3 3 7" xfId="3104" xr:uid="{00000000-0005-0000-0000-000019050000}"/>
    <cellStyle name="Walutowy 3 3 3 3 3 7 2" xfId="6071" xr:uid="{B826BA81-B635-430F-BC09-E3DD245F7BFF}"/>
    <cellStyle name="Walutowy 3 3 3 3 3 8" xfId="3514" xr:uid="{BAFA9C6D-7131-4DC2-89A3-94E1686AAE81}"/>
    <cellStyle name="Walutowy 3 3 3 3 4" xfId="680" xr:uid="{00000000-0005-0000-0000-00001A050000}"/>
    <cellStyle name="Walutowy 3 3 3 3 4 2" xfId="3647" xr:uid="{AE5E8209-A5A3-469D-AD1C-E81DF99D9CF4}"/>
    <cellStyle name="Walutowy 3 3 3 3 5" xfId="1084" xr:uid="{00000000-0005-0000-0000-00001B050000}"/>
    <cellStyle name="Walutowy 3 3 3 3 5 2" xfId="4051" xr:uid="{040E8CCE-E1BA-49BF-AF03-3FC7059DFE97}"/>
    <cellStyle name="Walutowy 3 3 3 3 6" xfId="1217" xr:uid="{00000000-0005-0000-0000-00001C050000}"/>
    <cellStyle name="Walutowy 3 3 3 3 6 2" xfId="4184" xr:uid="{29E96D11-0AC1-4BAA-A25E-C7C8C0179CAB}"/>
    <cellStyle name="Walutowy 3 3 3 3 7" xfId="1616" xr:uid="{00000000-0005-0000-0000-00001D050000}"/>
    <cellStyle name="Walutowy 3 3 3 3 7 2" xfId="4583" xr:uid="{8D080E8E-3DBB-4F8E-8728-F29C1D0B3DD4}"/>
    <cellStyle name="Walutowy 3 3 3 3 8" xfId="2020" xr:uid="{00000000-0005-0000-0000-00001E050000}"/>
    <cellStyle name="Walutowy 3 3 3 3 8 2" xfId="4987" xr:uid="{186D805C-63A1-4CE7-B9E4-5ECACD2F1DD8}"/>
    <cellStyle name="Walutowy 3 3 3 3 9" xfId="2424" xr:uid="{00000000-0005-0000-0000-00001F050000}"/>
    <cellStyle name="Walutowy 3 3 3 3 9 2" xfId="5391" xr:uid="{13A636E5-6F46-4DC1-9BA1-0717C6BD6814}"/>
    <cellStyle name="Walutowy 3 3 3 4" xfId="180" xr:uid="{00000000-0005-0000-0000-000020050000}"/>
    <cellStyle name="Walutowy 3 3 3 4 10" xfId="2834" xr:uid="{00000000-0005-0000-0000-000021050000}"/>
    <cellStyle name="Walutowy 3 3 3 4 10 2" xfId="5801" xr:uid="{688DA5DF-3CEF-4854-B36C-E74477B3383A}"/>
    <cellStyle name="Walutowy 3 3 3 4 11" xfId="3244" xr:uid="{7DDCEC9B-AAB1-4151-83A5-CD0421484EB5}"/>
    <cellStyle name="Walutowy 3 3 3 4 2" xfId="394" xr:uid="{00000000-0005-0000-0000-000022050000}"/>
    <cellStyle name="Walutowy 3 3 3 4 2 2" xfId="819" xr:uid="{00000000-0005-0000-0000-000023050000}"/>
    <cellStyle name="Walutowy 3 3 3 4 2 2 2" xfId="3786" xr:uid="{632B641C-F356-4484-ADBE-35A8F1BE93C3}"/>
    <cellStyle name="Walutowy 3 3 3 4 2 3" xfId="1351" xr:uid="{00000000-0005-0000-0000-000024050000}"/>
    <cellStyle name="Walutowy 3 3 3 4 2 3 2" xfId="4318" xr:uid="{C831F5CC-BF86-4491-95BB-792B7B7AAD34}"/>
    <cellStyle name="Walutowy 3 3 3 4 2 4" xfId="1755" xr:uid="{00000000-0005-0000-0000-000025050000}"/>
    <cellStyle name="Walutowy 3 3 3 4 2 4 2" xfId="4722" xr:uid="{789578C6-3E9A-41C2-9B05-6B0AAE782689}"/>
    <cellStyle name="Walutowy 3 3 3 4 2 5" xfId="2159" xr:uid="{00000000-0005-0000-0000-000026050000}"/>
    <cellStyle name="Walutowy 3 3 3 4 2 5 2" xfId="5126" xr:uid="{A113E753-4238-44CE-BAC6-31FC5AFFD6BB}"/>
    <cellStyle name="Walutowy 3 3 3 4 2 6" xfId="2563" xr:uid="{00000000-0005-0000-0000-000027050000}"/>
    <cellStyle name="Walutowy 3 3 3 4 2 6 2" xfId="5530" xr:uid="{CACD1B5D-BDE0-4769-AB1E-015C95579F1E}"/>
    <cellStyle name="Walutowy 3 3 3 4 2 7" xfId="2972" xr:uid="{00000000-0005-0000-0000-000028050000}"/>
    <cellStyle name="Walutowy 3 3 3 4 2 7 2" xfId="5939" xr:uid="{8D52005A-D0F7-466B-ACCD-8A63AC9837C5}"/>
    <cellStyle name="Walutowy 3 3 3 4 2 8" xfId="3382" xr:uid="{A3CF4ACE-F719-44B7-A4CF-E1985119FDC1}"/>
    <cellStyle name="Walutowy 3 3 3 4 3" xfId="548" xr:uid="{00000000-0005-0000-0000-000029050000}"/>
    <cellStyle name="Walutowy 3 3 3 4 3 2" xfId="952" xr:uid="{00000000-0005-0000-0000-00002A050000}"/>
    <cellStyle name="Walutowy 3 3 3 4 3 2 2" xfId="3919" xr:uid="{7793AFD6-604B-47D6-98BB-12749829E1E5}"/>
    <cellStyle name="Walutowy 3 3 3 4 3 3" xfId="1484" xr:uid="{00000000-0005-0000-0000-00002B050000}"/>
    <cellStyle name="Walutowy 3 3 3 4 3 3 2" xfId="4451" xr:uid="{24BDA26B-4722-481E-BD0A-BC34B6C0C49C}"/>
    <cellStyle name="Walutowy 3 3 3 4 3 4" xfId="1888" xr:uid="{00000000-0005-0000-0000-00002C050000}"/>
    <cellStyle name="Walutowy 3 3 3 4 3 4 2" xfId="4855" xr:uid="{46300E60-B666-4474-AEE8-C65C6FDE67CF}"/>
    <cellStyle name="Walutowy 3 3 3 4 3 5" xfId="2292" xr:uid="{00000000-0005-0000-0000-00002D050000}"/>
    <cellStyle name="Walutowy 3 3 3 4 3 5 2" xfId="5259" xr:uid="{583A71DF-27D7-4A6C-9D02-4793F60D0D45}"/>
    <cellStyle name="Walutowy 3 3 3 4 3 6" xfId="2696" xr:uid="{00000000-0005-0000-0000-00002E050000}"/>
    <cellStyle name="Walutowy 3 3 3 4 3 6 2" xfId="5663" xr:uid="{43981661-7F99-4F59-A977-107E02D51050}"/>
    <cellStyle name="Walutowy 3 3 3 4 3 7" xfId="3105" xr:uid="{00000000-0005-0000-0000-00002F050000}"/>
    <cellStyle name="Walutowy 3 3 3 4 3 7 2" xfId="6072" xr:uid="{4AE53BDC-FDE8-4D1C-8CA4-07B7F4B33FAD}"/>
    <cellStyle name="Walutowy 3 3 3 4 3 8" xfId="3515" xr:uid="{516F6C03-4FCA-484B-92BA-FDCC748A6109}"/>
    <cellStyle name="Walutowy 3 3 3 4 4" xfId="681" xr:uid="{00000000-0005-0000-0000-000030050000}"/>
    <cellStyle name="Walutowy 3 3 3 4 4 2" xfId="3648" xr:uid="{A064FEAC-DED6-41D9-95C6-0270A584816F}"/>
    <cellStyle name="Walutowy 3 3 3 4 5" xfId="1085" xr:uid="{00000000-0005-0000-0000-000031050000}"/>
    <cellStyle name="Walutowy 3 3 3 4 5 2" xfId="4052" xr:uid="{AF94EA14-E6FA-4E13-9CD9-04D3362F3426}"/>
    <cellStyle name="Walutowy 3 3 3 4 6" xfId="1218" xr:uid="{00000000-0005-0000-0000-000032050000}"/>
    <cellStyle name="Walutowy 3 3 3 4 6 2" xfId="4185" xr:uid="{64C7B979-B54A-4046-87B8-64836EFC1DB8}"/>
    <cellStyle name="Walutowy 3 3 3 4 7" xfId="1617" xr:uid="{00000000-0005-0000-0000-000033050000}"/>
    <cellStyle name="Walutowy 3 3 3 4 7 2" xfId="4584" xr:uid="{DF1C0BBA-C5BA-42C6-A6F7-140A83CCC474}"/>
    <cellStyle name="Walutowy 3 3 3 4 8" xfId="2021" xr:uid="{00000000-0005-0000-0000-000034050000}"/>
    <cellStyle name="Walutowy 3 3 3 4 8 2" xfId="4988" xr:uid="{F4F0C3F2-F897-4846-81DC-ABBE32F09606}"/>
    <cellStyle name="Walutowy 3 3 3 4 9" xfId="2425" xr:uid="{00000000-0005-0000-0000-000035050000}"/>
    <cellStyle name="Walutowy 3 3 3 4 9 2" xfId="5392" xr:uid="{FA00230F-2977-4148-A6BD-1D9D58D72A00}"/>
    <cellStyle name="Walutowy 3 3 3 5" xfId="181" xr:uid="{00000000-0005-0000-0000-000036050000}"/>
    <cellStyle name="Walutowy 3 3 3 5 10" xfId="2835" xr:uid="{00000000-0005-0000-0000-000037050000}"/>
    <cellStyle name="Walutowy 3 3 3 5 10 2" xfId="5802" xr:uid="{6F6EB400-C8AF-44A8-93D6-ACA8C205C2A2}"/>
    <cellStyle name="Walutowy 3 3 3 5 11" xfId="3245" xr:uid="{00BFAFC8-F23F-4FA7-A8E3-4400C608B7E0}"/>
    <cellStyle name="Walutowy 3 3 3 5 2" xfId="395" xr:uid="{00000000-0005-0000-0000-000038050000}"/>
    <cellStyle name="Walutowy 3 3 3 5 2 2" xfId="820" xr:uid="{00000000-0005-0000-0000-000039050000}"/>
    <cellStyle name="Walutowy 3 3 3 5 2 2 2" xfId="3787" xr:uid="{D43964D3-7C6C-42C5-9C2D-A12B3C56DC35}"/>
    <cellStyle name="Walutowy 3 3 3 5 2 3" xfId="1352" xr:uid="{00000000-0005-0000-0000-00003A050000}"/>
    <cellStyle name="Walutowy 3 3 3 5 2 3 2" xfId="4319" xr:uid="{A466409B-9185-4CC1-BC3A-18C12A5678D4}"/>
    <cellStyle name="Walutowy 3 3 3 5 2 4" xfId="1756" xr:uid="{00000000-0005-0000-0000-00003B050000}"/>
    <cellStyle name="Walutowy 3 3 3 5 2 4 2" xfId="4723" xr:uid="{FC1FBFB7-6582-4B51-B78E-B8348E7CAA52}"/>
    <cellStyle name="Walutowy 3 3 3 5 2 5" xfId="2160" xr:uid="{00000000-0005-0000-0000-00003C050000}"/>
    <cellStyle name="Walutowy 3 3 3 5 2 5 2" xfId="5127" xr:uid="{C611E5DC-648E-49FB-9BA8-99DFC3DA1968}"/>
    <cellStyle name="Walutowy 3 3 3 5 2 6" xfId="2564" xr:uid="{00000000-0005-0000-0000-00003D050000}"/>
    <cellStyle name="Walutowy 3 3 3 5 2 6 2" xfId="5531" xr:uid="{94287670-899E-4A2B-9952-534448BA7C2F}"/>
    <cellStyle name="Walutowy 3 3 3 5 2 7" xfId="2973" xr:uid="{00000000-0005-0000-0000-00003E050000}"/>
    <cellStyle name="Walutowy 3 3 3 5 2 7 2" xfId="5940" xr:uid="{65C1141F-DA1B-440F-8832-3B560EE64350}"/>
    <cellStyle name="Walutowy 3 3 3 5 2 8" xfId="3383" xr:uid="{20F7A21D-1101-4357-81D2-ED6D6E408B61}"/>
    <cellStyle name="Walutowy 3 3 3 5 3" xfId="549" xr:uid="{00000000-0005-0000-0000-00003F050000}"/>
    <cellStyle name="Walutowy 3 3 3 5 3 2" xfId="953" xr:uid="{00000000-0005-0000-0000-000040050000}"/>
    <cellStyle name="Walutowy 3 3 3 5 3 2 2" xfId="3920" xr:uid="{3550E67B-AAD7-4EEF-81DA-F14C69254F0C}"/>
    <cellStyle name="Walutowy 3 3 3 5 3 3" xfId="1485" xr:uid="{00000000-0005-0000-0000-000041050000}"/>
    <cellStyle name="Walutowy 3 3 3 5 3 3 2" xfId="4452" xr:uid="{EBC1C81C-BF6C-45D0-968C-8EA08C39ED76}"/>
    <cellStyle name="Walutowy 3 3 3 5 3 4" xfId="1889" xr:uid="{00000000-0005-0000-0000-000042050000}"/>
    <cellStyle name="Walutowy 3 3 3 5 3 4 2" xfId="4856" xr:uid="{19BC3183-3726-4D13-86BA-251910D045B9}"/>
    <cellStyle name="Walutowy 3 3 3 5 3 5" xfId="2293" xr:uid="{00000000-0005-0000-0000-000043050000}"/>
    <cellStyle name="Walutowy 3 3 3 5 3 5 2" xfId="5260" xr:uid="{2222C904-FCB9-445D-81BC-0622409A3061}"/>
    <cellStyle name="Walutowy 3 3 3 5 3 6" xfId="2697" xr:uid="{00000000-0005-0000-0000-000044050000}"/>
    <cellStyle name="Walutowy 3 3 3 5 3 6 2" xfId="5664" xr:uid="{BC7CD29C-D314-4C66-9597-460246F9496E}"/>
    <cellStyle name="Walutowy 3 3 3 5 3 7" xfId="3106" xr:uid="{00000000-0005-0000-0000-000045050000}"/>
    <cellStyle name="Walutowy 3 3 3 5 3 7 2" xfId="6073" xr:uid="{E992325E-69F0-4340-9220-B14EB2C4E92F}"/>
    <cellStyle name="Walutowy 3 3 3 5 3 8" xfId="3516" xr:uid="{2C46D8F6-A03A-4778-A506-F9B2EF7E0654}"/>
    <cellStyle name="Walutowy 3 3 3 5 4" xfId="682" xr:uid="{00000000-0005-0000-0000-000046050000}"/>
    <cellStyle name="Walutowy 3 3 3 5 4 2" xfId="3649" xr:uid="{4F1B4EEF-56D5-43F6-859B-2813B73CF464}"/>
    <cellStyle name="Walutowy 3 3 3 5 5" xfId="1086" xr:uid="{00000000-0005-0000-0000-000047050000}"/>
    <cellStyle name="Walutowy 3 3 3 5 5 2" xfId="4053" xr:uid="{69371FE5-9E61-41EC-8850-09395BDAACEC}"/>
    <cellStyle name="Walutowy 3 3 3 5 6" xfId="1219" xr:uid="{00000000-0005-0000-0000-000048050000}"/>
    <cellStyle name="Walutowy 3 3 3 5 6 2" xfId="4186" xr:uid="{1D982482-0F68-4671-9660-FBE27FCCA670}"/>
    <cellStyle name="Walutowy 3 3 3 5 7" xfId="1618" xr:uid="{00000000-0005-0000-0000-000049050000}"/>
    <cellStyle name="Walutowy 3 3 3 5 7 2" xfId="4585" xr:uid="{504E4E9B-84E5-41E5-9B26-C66179A08450}"/>
    <cellStyle name="Walutowy 3 3 3 5 8" xfId="2022" xr:uid="{00000000-0005-0000-0000-00004A050000}"/>
    <cellStyle name="Walutowy 3 3 3 5 8 2" xfId="4989" xr:uid="{8E19B641-01CD-4483-9599-B764DA93C469}"/>
    <cellStyle name="Walutowy 3 3 3 5 9" xfId="2426" xr:uid="{00000000-0005-0000-0000-00004B050000}"/>
    <cellStyle name="Walutowy 3 3 3 5 9 2" xfId="5393" xr:uid="{6F4BEBCC-AFFF-4521-9D36-02AA9DFA893E}"/>
    <cellStyle name="Walutowy 3 3 3 6" xfId="391" xr:uid="{00000000-0005-0000-0000-00004C050000}"/>
    <cellStyle name="Walutowy 3 3 3 6 2" xfId="817" xr:uid="{00000000-0005-0000-0000-00004D050000}"/>
    <cellStyle name="Walutowy 3 3 3 6 2 2" xfId="3784" xr:uid="{1FEE212C-6F49-419B-AA91-16AE4523DAAB}"/>
    <cellStyle name="Walutowy 3 3 3 6 3" xfId="1349" xr:uid="{00000000-0005-0000-0000-00004E050000}"/>
    <cellStyle name="Walutowy 3 3 3 6 3 2" xfId="4316" xr:uid="{0BCF5172-6ADC-4913-8E75-9E385877EA04}"/>
    <cellStyle name="Walutowy 3 3 3 6 4" xfId="1753" xr:uid="{00000000-0005-0000-0000-00004F050000}"/>
    <cellStyle name="Walutowy 3 3 3 6 4 2" xfId="4720" xr:uid="{0EEE236D-1494-4164-AF85-1769B1DBD761}"/>
    <cellStyle name="Walutowy 3 3 3 6 5" xfId="2157" xr:uid="{00000000-0005-0000-0000-000050050000}"/>
    <cellStyle name="Walutowy 3 3 3 6 5 2" xfId="5124" xr:uid="{DB684D83-7248-4643-AF54-ADB37B51010E}"/>
    <cellStyle name="Walutowy 3 3 3 6 6" xfId="2561" xr:uid="{00000000-0005-0000-0000-000051050000}"/>
    <cellStyle name="Walutowy 3 3 3 6 6 2" xfId="5528" xr:uid="{2678DB4E-A59A-4CE8-BBB4-98413A0AA073}"/>
    <cellStyle name="Walutowy 3 3 3 6 7" xfId="2970" xr:uid="{00000000-0005-0000-0000-000052050000}"/>
    <cellStyle name="Walutowy 3 3 3 6 7 2" xfId="5937" xr:uid="{A3E4493B-3695-4CAE-A0CC-9FFA32FCCC22}"/>
    <cellStyle name="Walutowy 3 3 3 6 8" xfId="3380" xr:uid="{62B0D943-1D8B-4551-9ED8-CDF8533DCDE5}"/>
    <cellStyle name="Walutowy 3 3 3 7" xfId="546" xr:uid="{00000000-0005-0000-0000-000053050000}"/>
    <cellStyle name="Walutowy 3 3 3 7 2" xfId="950" xr:uid="{00000000-0005-0000-0000-000054050000}"/>
    <cellStyle name="Walutowy 3 3 3 7 2 2" xfId="3917" xr:uid="{D7F07C14-7AE1-4280-8120-A03E40FB00DE}"/>
    <cellStyle name="Walutowy 3 3 3 7 3" xfId="1482" xr:uid="{00000000-0005-0000-0000-000055050000}"/>
    <cellStyle name="Walutowy 3 3 3 7 3 2" xfId="4449" xr:uid="{E29A53C8-26A0-4200-8A69-6385C3F37AC5}"/>
    <cellStyle name="Walutowy 3 3 3 7 4" xfId="1886" xr:uid="{00000000-0005-0000-0000-000056050000}"/>
    <cellStyle name="Walutowy 3 3 3 7 4 2" xfId="4853" xr:uid="{EE82F5ED-3537-4B7B-8E06-02DDA777724D}"/>
    <cellStyle name="Walutowy 3 3 3 7 5" xfId="2290" xr:uid="{00000000-0005-0000-0000-000057050000}"/>
    <cellStyle name="Walutowy 3 3 3 7 5 2" xfId="5257" xr:uid="{FCB755A8-C070-4B8C-B20E-F312F4B8FD64}"/>
    <cellStyle name="Walutowy 3 3 3 7 6" xfId="2694" xr:uid="{00000000-0005-0000-0000-000058050000}"/>
    <cellStyle name="Walutowy 3 3 3 7 6 2" xfId="5661" xr:uid="{9C22994C-5857-40A7-93A3-11963EEDF5EA}"/>
    <cellStyle name="Walutowy 3 3 3 7 7" xfId="3103" xr:uid="{00000000-0005-0000-0000-000059050000}"/>
    <cellStyle name="Walutowy 3 3 3 7 7 2" xfId="6070" xr:uid="{784D7F5C-C378-4DF1-A8D9-29DDF7F7444A}"/>
    <cellStyle name="Walutowy 3 3 3 7 8" xfId="3513" xr:uid="{9F599EBD-3991-478D-B00D-F7DF67F3E890}"/>
    <cellStyle name="Walutowy 3 3 3 8" xfId="679" xr:uid="{00000000-0005-0000-0000-00005A050000}"/>
    <cellStyle name="Walutowy 3 3 3 8 2" xfId="3646" xr:uid="{05F62C61-7969-4EEC-A8DD-BF3684CDCECD}"/>
    <cellStyle name="Walutowy 3 3 3 9" xfId="1083" xr:uid="{00000000-0005-0000-0000-00005B050000}"/>
    <cellStyle name="Walutowy 3 3 3 9 2" xfId="4050" xr:uid="{23957DEC-C18F-4FA7-B04D-7C624119168F}"/>
    <cellStyle name="Walutowy 3 3 4" xfId="182" xr:uid="{00000000-0005-0000-0000-00005C050000}"/>
    <cellStyle name="Walutowy 3 3 4 2" xfId="183" xr:uid="{00000000-0005-0000-0000-00005D050000}"/>
    <cellStyle name="Walutowy 3 3 4 2 2" xfId="396" xr:uid="{00000000-0005-0000-0000-00005E050000}"/>
    <cellStyle name="Walutowy 3 3 5" xfId="184" xr:uid="{00000000-0005-0000-0000-00005F050000}"/>
    <cellStyle name="Walutowy 3 3 5 10" xfId="2836" xr:uid="{00000000-0005-0000-0000-000060050000}"/>
    <cellStyle name="Walutowy 3 3 5 10 2" xfId="5803" xr:uid="{F8D64722-F3B3-487F-BB25-038DB17B46A3}"/>
    <cellStyle name="Walutowy 3 3 5 11" xfId="3246" xr:uid="{3C8902F8-1DFC-4776-93E8-B9C2EA868F63}"/>
    <cellStyle name="Walutowy 3 3 5 2" xfId="397" xr:uid="{00000000-0005-0000-0000-000061050000}"/>
    <cellStyle name="Walutowy 3 3 5 2 2" xfId="821" xr:uid="{00000000-0005-0000-0000-000062050000}"/>
    <cellStyle name="Walutowy 3 3 5 2 2 2" xfId="3788" xr:uid="{FCF71918-E23B-4775-B5E0-023D4BEDB754}"/>
    <cellStyle name="Walutowy 3 3 5 2 3" xfId="1353" xr:uid="{00000000-0005-0000-0000-000063050000}"/>
    <cellStyle name="Walutowy 3 3 5 2 3 2" xfId="4320" xr:uid="{5AF3E155-E49A-48E8-AA69-1A221E7DCD7A}"/>
    <cellStyle name="Walutowy 3 3 5 2 4" xfId="1757" xr:uid="{00000000-0005-0000-0000-000064050000}"/>
    <cellStyle name="Walutowy 3 3 5 2 4 2" xfId="4724" xr:uid="{D1D1CA97-20F9-4F56-A67B-F14350C76A91}"/>
    <cellStyle name="Walutowy 3 3 5 2 5" xfId="2161" xr:uid="{00000000-0005-0000-0000-000065050000}"/>
    <cellStyle name="Walutowy 3 3 5 2 5 2" xfId="5128" xr:uid="{26F5E4B8-B8C2-480B-9AFF-C23D80082F8A}"/>
    <cellStyle name="Walutowy 3 3 5 2 6" xfId="2565" xr:uid="{00000000-0005-0000-0000-000066050000}"/>
    <cellStyle name="Walutowy 3 3 5 2 6 2" xfId="5532" xr:uid="{B1376621-F9E9-49C3-8442-11F47F738A36}"/>
    <cellStyle name="Walutowy 3 3 5 2 7" xfId="2974" xr:uid="{00000000-0005-0000-0000-000067050000}"/>
    <cellStyle name="Walutowy 3 3 5 2 7 2" xfId="5941" xr:uid="{F09F7632-AFAF-4DE6-B54B-8A849B90586C}"/>
    <cellStyle name="Walutowy 3 3 5 2 8" xfId="3384" xr:uid="{64812E85-2B77-47FB-95EB-2C46C059FAF4}"/>
    <cellStyle name="Walutowy 3 3 5 3" xfId="550" xr:uid="{00000000-0005-0000-0000-000068050000}"/>
    <cellStyle name="Walutowy 3 3 5 3 2" xfId="954" xr:uid="{00000000-0005-0000-0000-000069050000}"/>
    <cellStyle name="Walutowy 3 3 5 3 2 2" xfId="3921" xr:uid="{2654943A-D3E8-41AD-B402-8B857E75D31A}"/>
    <cellStyle name="Walutowy 3 3 5 3 3" xfId="1486" xr:uid="{00000000-0005-0000-0000-00006A050000}"/>
    <cellStyle name="Walutowy 3 3 5 3 3 2" xfId="4453" xr:uid="{207753E9-EF21-411F-BFAC-95DE34AA897E}"/>
    <cellStyle name="Walutowy 3 3 5 3 4" xfId="1890" xr:uid="{00000000-0005-0000-0000-00006B050000}"/>
    <cellStyle name="Walutowy 3 3 5 3 4 2" xfId="4857" xr:uid="{9048AC9D-F6B1-48B0-9626-C7E82A2A4716}"/>
    <cellStyle name="Walutowy 3 3 5 3 5" xfId="2294" xr:uid="{00000000-0005-0000-0000-00006C050000}"/>
    <cellStyle name="Walutowy 3 3 5 3 5 2" xfId="5261" xr:uid="{630E0EC5-D478-4A2A-AC9A-061C6946EC56}"/>
    <cellStyle name="Walutowy 3 3 5 3 6" xfId="2698" xr:uid="{00000000-0005-0000-0000-00006D050000}"/>
    <cellStyle name="Walutowy 3 3 5 3 6 2" xfId="5665" xr:uid="{B8FAB5C5-529C-4111-B818-69A25CA53C8C}"/>
    <cellStyle name="Walutowy 3 3 5 3 7" xfId="3107" xr:uid="{00000000-0005-0000-0000-00006E050000}"/>
    <cellStyle name="Walutowy 3 3 5 3 7 2" xfId="6074" xr:uid="{953B12BD-0202-48E3-8CFC-935DCC51B089}"/>
    <cellStyle name="Walutowy 3 3 5 3 8" xfId="3517" xr:uid="{13CD0130-4BD8-4A55-BBA6-153BEFBCEE3C}"/>
    <cellStyle name="Walutowy 3 3 5 4" xfId="683" xr:uid="{00000000-0005-0000-0000-00006F050000}"/>
    <cellStyle name="Walutowy 3 3 5 4 2" xfId="3650" xr:uid="{A98958AD-9B45-446E-9652-253C184FE3CC}"/>
    <cellStyle name="Walutowy 3 3 5 5" xfId="1087" xr:uid="{00000000-0005-0000-0000-000070050000}"/>
    <cellStyle name="Walutowy 3 3 5 5 2" xfId="4054" xr:uid="{4FBA1674-E60E-4D7F-B018-FB9638B51050}"/>
    <cellStyle name="Walutowy 3 3 5 6" xfId="1220" xr:uid="{00000000-0005-0000-0000-000071050000}"/>
    <cellStyle name="Walutowy 3 3 5 6 2" xfId="4187" xr:uid="{23389C91-36FF-4C85-A81B-F111EDD3AE78}"/>
    <cellStyle name="Walutowy 3 3 5 7" xfId="1619" xr:uid="{00000000-0005-0000-0000-000072050000}"/>
    <cellStyle name="Walutowy 3 3 5 7 2" xfId="4586" xr:uid="{3152E37F-944F-40B9-84FA-1E644EF87F54}"/>
    <cellStyle name="Walutowy 3 3 5 8" xfId="2023" xr:uid="{00000000-0005-0000-0000-000073050000}"/>
    <cellStyle name="Walutowy 3 3 5 8 2" xfId="4990" xr:uid="{52DB73BA-B68A-4C60-9421-65EC01E66497}"/>
    <cellStyle name="Walutowy 3 3 5 9" xfId="2427" xr:uid="{00000000-0005-0000-0000-000074050000}"/>
    <cellStyle name="Walutowy 3 3 5 9 2" xfId="5394" xr:uid="{BBBDD4EC-49FD-40DB-AAB9-9F8554043F71}"/>
    <cellStyle name="Walutowy 3 3 6" xfId="185" xr:uid="{00000000-0005-0000-0000-000075050000}"/>
    <cellStyle name="Walutowy 3 3 6 10" xfId="2837" xr:uid="{00000000-0005-0000-0000-000076050000}"/>
    <cellStyle name="Walutowy 3 3 6 10 2" xfId="5804" xr:uid="{726B4902-0523-4307-B438-0778680D2AF1}"/>
    <cellStyle name="Walutowy 3 3 6 11" xfId="3247" xr:uid="{381AA61E-E6BD-485B-8237-6CAB1B679B3A}"/>
    <cellStyle name="Walutowy 3 3 6 2" xfId="398" xr:uid="{00000000-0005-0000-0000-000077050000}"/>
    <cellStyle name="Walutowy 3 3 6 2 2" xfId="822" xr:uid="{00000000-0005-0000-0000-000078050000}"/>
    <cellStyle name="Walutowy 3 3 6 2 2 2" xfId="3789" xr:uid="{33AF742E-D1CE-4B48-9C9E-88FEEA84E5EC}"/>
    <cellStyle name="Walutowy 3 3 6 2 3" xfId="1354" xr:uid="{00000000-0005-0000-0000-000079050000}"/>
    <cellStyle name="Walutowy 3 3 6 2 3 2" xfId="4321" xr:uid="{FF1F6194-968F-43E7-9CF9-2CCBF6981A10}"/>
    <cellStyle name="Walutowy 3 3 6 2 4" xfId="1758" xr:uid="{00000000-0005-0000-0000-00007A050000}"/>
    <cellStyle name="Walutowy 3 3 6 2 4 2" xfId="4725" xr:uid="{C0D68435-700E-4E5B-8E97-974AF7762E68}"/>
    <cellStyle name="Walutowy 3 3 6 2 5" xfId="2162" xr:uid="{00000000-0005-0000-0000-00007B050000}"/>
    <cellStyle name="Walutowy 3 3 6 2 5 2" xfId="5129" xr:uid="{10F44BCA-6032-4639-A5EE-0043B3E01D92}"/>
    <cellStyle name="Walutowy 3 3 6 2 6" xfId="2566" xr:uid="{00000000-0005-0000-0000-00007C050000}"/>
    <cellStyle name="Walutowy 3 3 6 2 6 2" xfId="5533" xr:uid="{D5DCAD7E-BC9C-448C-BFCA-2097B7DD14AD}"/>
    <cellStyle name="Walutowy 3 3 6 2 7" xfId="2975" xr:uid="{00000000-0005-0000-0000-00007D050000}"/>
    <cellStyle name="Walutowy 3 3 6 2 7 2" xfId="5942" xr:uid="{C74A4110-A593-446D-B418-932A7B3EC145}"/>
    <cellStyle name="Walutowy 3 3 6 2 8" xfId="3385" xr:uid="{1952DB92-825F-466C-B7E5-A0E8A702149A}"/>
    <cellStyle name="Walutowy 3 3 6 3" xfId="551" xr:uid="{00000000-0005-0000-0000-00007E050000}"/>
    <cellStyle name="Walutowy 3 3 6 3 2" xfId="955" xr:uid="{00000000-0005-0000-0000-00007F050000}"/>
    <cellStyle name="Walutowy 3 3 6 3 2 2" xfId="3922" xr:uid="{4F4D7F7F-9622-47A5-8C56-5E6CA2267783}"/>
    <cellStyle name="Walutowy 3 3 6 3 3" xfId="1487" xr:uid="{00000000-0005-0000-0000-000080050000}"/>
    <cellStyle name="Walutowy 3 3 6 3 3 2" xfId="4454" xr:uid="{89648617-F5EB-4A04-A40F-16734576159B}"/>
    <cellStyle name="Walutowy 3 3 6 3 4" xfId="1891" xr:uid="{00000000-0005-0000-0000-000081050000}"/>
    <cellStyle name="Walutowy 3 3 6 3 4 2" xfId="4858" xr:uid="{42755F04-5277-4AD0-997C-B7860B6B994D}"/>
    <cellStyle name="Walutowy 3 3 6 3 5" xfId="2295" xr:uid="{00000000-0005-0000-0000-000082050000}"/>
    <cellStyle name="Walutowy 3 3 6 3 5 2" xfId="5262" xr:uid="{63C6C1AB-6228-43D3-8204-240C07BB112A}"/>
    <cellStyle name="Walutowy 3 3 6 3 6" xfId="2699" xr:uid="{00000000-0005-0000-0000-000083050000}"/>
    <cellStyle name="Walutowy 3 3 6 3 6 2" xfId="5666" xr:uid="{91DFE5DC-1AC5-4AE6-84D6-503772AAB3DC}"/>
    <cellStyle name="Walutowy 3 3 6 3 7" xfId="3108" xr:uid="{00000000-0005-0000-0000-000084050000}"/>
    <cellStyle name="Walutowy 3 3 6 3 7 2" xfId="6075" xr:uid="{F018F997-7659-482F-AD83-8A158C890B36}"/>
    <cellStyle name="Walutowy 3 3 6 3 8" xfId="3518" xr:uid="{0E9C32B4-D7FF-42C3-8512-A980B89160E1}"/>
    <cellStyle name="Walutowy 3 3 6 4" xfId="684" xr:uid="{00000000-0005-0000-0000-000085050000}"/>
    <cellStyle name="Walutowy 3 3 6 4 2" xfId="3651" xr:uid="{633C31D6-A9BE-4C70-9644-8B7EC93BC236}"/>
    <cellStyle name="Walutowy 3 3 6 5" xfId="1088" xr:uid="{00000000-0005-0000-0000-000086050000}"/>
    <cellStyle name="Walutowy 3 3 6 5 2" xfId="4055" xr:uid="{6FE07BF9-03AD-476F-A36C-66464F248A26}"/>
    <cellStyle name="Walutowy 3 3 6 6" xfId="1221" xr:uid="{00000000-0005-0000-0000-000087050000}"/>
    <cellStyle name="Walutowy 3 3 6 6 2" xfId="4188" xr:uid="{8EDE95F4-9C1F-451A-8C85-AC61EDB8D00E}"/>
    <cellStyle name="Walutowy 3 3 6 7" xfId="1620" xr:uid="{00000000-0005-0000-0000-000088050000}"/>
    <cellStyle name="Walutowy 3 3 6 7 2" xfId="4587" xr:uid="{54BE76F0-696D-4D82-B11D-A061AAE8F651}"/>
    <cellStyle name="Walutowy 3 3 6 8" xfId="2024" xr:uid="{00000000-0005-0000-0000-000089050000}"/>
    <cellStyle name="Walutowy 3 3 6 8 2" xfId="4991" xr:uid="{1CE78D06-3242-4A4F-8F66-14F4A9E4B582}"/>
    <cellStyle name="Walutowy 3 3 6 9" xfId="2428" xr:uid="{00000000-0005-0000-0000-00008A050000}"/>
    <cellStyle name="Walutowy 3 3 6 9 2" xfId="5395" xr:uid="{B5F58217-F9F3-47B2-8A15-75C4AA87251B}"/>
    <cellStyle name="Walutowy 3 3 7" xfId="186" xr:uid="{00000000-0005-0000-0000-00008B050000}"/>
    <cellStyle name="Walutowy 3 3 7 10" xfId="2838" xr:uid="{00000000-0005-0000-0000-00008C050000}"/>
    <cellStyle name="Walutowy 3 3 7 10 2" xfId="5805" xr:uid="{4A811A66-68E8-46FB-93CD-9066FF4A4FCA}"/>
    <cellStyle name="Walutowy 3 3 7 11" xfId="3248" xr:uid="{35927627-44D8-48BE-B2E6-79DB44C16A50}"/>
    <cellStyle name="Walutowy 3 3 7 2" xfId="399" xr:uid="{00000000-0005-0000-0000-00008D050000}"/>
    <cellStyle name="Walutowy 3 3 7 2 2" xfId="823" xr:uid="{00000000-0005-0000-0000-00008E050000}"/>
    <cellStyle name="Walutowy 3 3 7 2 2 2" xfId="3790" xr:uid="{67EDB5BD-697E-4A2B-8B58-612ABED98DE2}"/>
    <cellStyle name="Walutowy 3 3 7 2 3" xfId="1355" xr:uid="{00000000-0005-0000-0000-00008F050000}"/>
    <cellStyle name="Walutowy 3 3 7 2 3 2" xfId="4322" xr:uid="{01612E44-2755-4CA1-90EC-2B1A8E7157E2}"/>
    <cellStyle name="Walutowy 3 3 7 2 4" xfId="1759" xr:uid="{00000000-0005-0000-0000-000090050000}"/>
    <cellStyle name="Walutowy 3 3 7 2 4 2" xfId="4726" xr:uid="{372F1A14-84D2-49C1-AA39-BAB0DA0DA588}"/>
    <cellStyle name="Walutowy 3 3 7 2 5" xfId="2163" xr:uid="{00000000-0005-0000-0000-000091050000}"/>
    <cellStyle name="Walutowy 3 3 7 2 5 2" xfId="5130" xr:uid="{70EE95CF-0BF9-4C35-8283-3FBDC82D4B0B}"/>
    <cellStyle name="Walutowy 3 3 7 2 6" xfId="2567" xr:uid="{00000000-0005-0000-0000-000092050000}"/>
    <cellStyle name="Walutowy 3 3 7 2 6 2" xfId="5534" xr:uid="{65D09028-8AF5-4C8F-B368-7292936AD425}"/>
    <cellStyle name="Walutowy 3 3 7 2 7" xfId="2976" xr:uid="{00000000-0005-0000-0000-000093050000}"/>
    <cellStyle name="Walutowy 3 3 7 2 7 2" xfId="5943" xr:uid="{1994D9F4-2906-4566-ADFD-613C3BA9A4E7}"/>
    <cellStyle name="Walutowy 3 3 7 2 8" xfId="3386" xr:uid="{FE1D6A59-6074-4472-B193-82CBC0C00F1C}"/>
    <cellStyle name="Walutowy 3 3 7 3" xfId="552" xr:uid="{00000000-0005-0000-0000-000094050000}"/>
    <cellStyle name="Walutowy 3 3 7 3 2" xfId="956" xr:uid="{00000000-0005-0000-0000-000095050000}"/>
    <cellStyle name="Walutowy 3 3 7 3 2 2" xfId="3923" xr:uid="{E801DE44-01A9-457C-8369-4F988983AC56}"/>
    <cellStyle name="Walutowy 3 3 7 3 3" xfId="1488" xr:uid="{00000000-0005-0000-0000-000096050000}"/>
    <cellStyle name="Walutowy 3 3 7 3 3 2" xfId="4455" xr:uid="{04FD4D51-7BD0-497A-98D9-F597F006CC99}"/>
    <cellStyle name="Walutowy 3 3 7 3 4" xfId="1892" xr:uid="{00000000-0005-0000-0000-000097050000}"/>
    <cellStyle name="Walutowy 3 3 7 3 4 2" xfId="4859" xr:uid="{45BABA23-9316-4CEB-9782-3451263E743D}"/>
    <cellStyle name="Walutowy 3 3 7 3 5" xfId="2296" xr:uid="{00000000-0005-0000-0000-000098050000}"/>
    <cellStyle name="Walutowy 3 3 7 3 5 2" xfId="5263" xr:uid="{88864DD5-E054-453C-AD0A-1DA1286818D7}"/>
    <cellStyle name="Walutowy 3 3 7 3 6" xfId="2700" xr:uid="{00000000-0005-0000-0000-000099050000}"/>
    <cellStyle name="Walutowy 3 3 7 3 6 2" xfId="5667" xr:uid="{D2013DBB-74BE-403E-937A-118EEAD33147}"/>
    <cellStyle name="Walutowy 3 3 7 3 7" xfId="3109" xr:uid="{00000000-0005-0000-0000-00009A050000}"/>
    <cellStyle name="Walutowy 3 3 7 3 7 2" xfId="6076" xr:uid="{829385BB-10BB-432E-B7C0-ADA054F58E4B}"/>
    <cellStyle name="Walutowy 3 3 7 3 8" xfId="3519" xr:uid="{F6CC57D4-2048-4DE0-8A30-63E24EFA497E}"/>
    <cellStyle name="Walutowy 3 3 7 4" xfId="685" xr:uid="{00000000-0005-0000-0000-00009B050000}"/>
    <cellStyle name="Walutowy 3 3 7 4 2" xfId="3652" xr:uid="{137F43D0-8B4E-4428-8D99-CAC9F319E0FF}"/>
    <cellStyle name="Walutowy 3 3 7 5" xfId="1089" xr:uid="{00000000-0005-0000-0000-00009C050000}"/>
    <cellStyle name="Walutowy 3 3 7 5 2" xfId="4056" xr:uid="{666FDD25-8C20-4A34-AAE2-77D36C5793AA}"/>
    <cellStyle name="Walutowy 3 3 7 6" xfId="1222" xr:uid="{00000000-0005-0000-0000-00009D050000}"/>
    <cellStyle name="Walutowy 3 3 7 6 2" xfId="4189" xr:uid="{3ADF8674-2B7F-4AFA-BE6D-2EF34FFF1021}"/>
    <cellStyle name="Walutowy 3 3 7 7" xfId="1621" xr:uid="{00000000-0005-0000-0000-00009E050000}"/>
    <cellStyle name="Walutowy 3 3 7 7 2" xfId="4588" xr:uid="{E6757003-3A7C-4E92-816E-7B3675004FAC}"/>
    <cellStyle name="Walutowy 3 3 7 8" xfId="2025" xr:uid="{00000000-0005-0000-0000-00009F050000}"/>
    <cellStyle name="Walutowy 3 3 7 8 2" xfId="4992" xr:uid="{72DFABED-7DB0-4721-A7CB-CEF4EC05D063}"/>
    <cellStyle name="Walutowy 3 3 7 9" xfId="2429" xr:uid="{00000000-0005-0000-0000-0000A0050000}"/>
    <cellStyle name="Walutowy 3 3 7 9 2" xfId="5396" xr:uid="{4D3C80AE-C3E0-45B0-AF65-901485760F10}"/>
    <cellStyle name="Walutowy 3 3 8" xfId="380" xr:uid="{00000000-0005-0000-0000-0000A1050000}"/>
    <cellStyle name="Walutowy 3 3 8 2" xfId="808" xr:uid="{00000000-0005-0000-0000-0000A2050000}"/>
    <cellStyle name="Walutowy 3 3 8 2 2" xfId="3775" xr:uid="{74796E4E-6030-45F7-B505-0C9E69F625E3}"/>
    <cellStyle name="Walutowy 3 3 8 3" xfId="1340" xr:uid="{00000000-0005-0000-0000-0000A3050000}"/>
    <cellStyle name="Walutowy 3 3 8 3 2" xfId="4307" xr:uid="{FE09FBCA-E347-425D-8281-09B35462F4D0}"/>
    <cellStyle name="Walutowy 3 3 8 4" xfId="1744" xr:uid="{00000000-0005-0000-0000-0000A4050000}"/>
    <cellStyle name="Walutowy 3 3 8 4 2" xfId="4711" xr:uid="{4B465D94-C6FE-4757-8EFC-6093D282DDF2}"/>
    <cellStyle name="Walutowy 3 3 8 5" xfId="2148" xr:uid="{00000000-0005-0000-0000-0000A5050000}"/>
    <cellStyle name="Walutowy 3 3 8 5 2" xfId="5115" xr:uid="{72D28C02-ECAD-4A34-86B0-C96EBE0C4D4B}"/>
    <cellStyle name="Walutowy 3 3 8 6" xfId="2552" xr:uid="{00000000-0005-0000-0000-0000A6050000}"/>
    <cellStyle name="Walutowy 3 3 8 6 2" xfId="5519" xr:uid="{7527CC73-FDDC-4B93-9AEE-0555D9EF78CE}"/>
    <cellStyle name="Walutowy 3 3 8 7" xfId="2961" xr:uid="{00000000-0005-0000-0000-0000A7050000}"/>
    <cellStyle name="Walutowy 3 3 8 7 2" xfId="5928" xr:uid="{86E5304E-4F80-4333-B6B8-9F6BD925FE86}"/>
    <cellStyle name="Walutowy 3 3 8 8" xfId="3371" xr:uid="{35222A6C-97A7-4BFA-A266-DD5D0627DB7A}"/>
    <cellStyle name="Walutowy 3 3 9" xfId="537" xr:uid="{00000000-0005-0000-0000-0000A8050000}"/>
    <cellStyle name="Walutowy 3 3 9 2" xfId="941" xr:uid="{00000000-0005-0000-0000-0000A9050000}"/>
    <cellStyle name="Walutowy 3 3 9 2 2" xfId="3908" xr:uid="{F9676059-B57D-42F0-8F36-353070AF43B7}"/>
    <cellStyle name="Walutowy 3 3 9 3" xfId="1473" xr:uid="{00000000-0005-0000-0000-0000AA050000}"/>
    <cellStyle name="Walutowy 3 3 9 3 2" xfId="4440" xr:uid="{714B0599-1A45-4A4A-BF99-BED141E26BF7}"/>
    <cellStyle name="Walutowy 3 3 9 4" xfId="1877" xr:uid="{00000000-0005-0000-0000-0000AB050000}"/>
    <cellStyle name="Walutowy 3 3 9 4 2" xfId="4844" xr:uid="{C7B85DEF-6211-41ED-9A26-7A63B0613B82}"/>
    <cellStyle name="Walutowy 3 3 9 5" xfId="2281" xr:uid="{00000000-0005-0000-0000-0000AC050000}"/>
    <cellStyle name="Walutowy 3 3 9 5 2" xfId="5248" xr:uid="{FB47B74A-6109-4AB5-84C1-C352159F0EC6}"/>
    <cellStyle name="Walutowy 3 3 9 6" xfId="2685" xr:uid="{00000000-0005-0000-0000-0000AD050000}"/>
    <cellStyle name="Walutowy 3 3 9 6 2" xfId="5652" xr:uid="{25CDDA83-7475-4572-B57F-A27AB46BC302}"/>
    <cellStyle name="Walutowy 3 3 9 7" xfId="3094" xr:uid="{00000000-0005-0000-0000-0000AE050000}"/>
    <cellStyle name="Walutowy 3 3 9 7 2" xfId="6061" xr:uid="{73A2C47C-C77D-44EE-A1E9-50130FAA47E6}"/>
    <cellStyle name="Walutowy 3 3 9 8" xfId="3504" xr:uid="{CAFA8F5B-B3C8-4F7E-9106-B932C0F149ED}"/>
    <cellStyle name="Walutowy 3 4" xfId="187" xr:uid="{00000000-0005-0000-0000-0000AF050000}"/>
    <cellStyle name="Walutowy 3 4 10" xfId="686" xr:uid="{00000000-0005-0000-0000-0000B0050000}"/>
    <cellStyle name="Walutowy 3 4 10 2" xfId="3653" xr:uid="{3E7FAF29-75A6-4173-A83F-06A9E392D3BF}"/>
    <cellStyle name="Walutowy 3 4 11" xfId="1090" xr:uid="{00000000-0005-0000-0000-0000B1050000}"/>
    <cellStyle name="Walutowy 3 4 11 2" xfId="4057" xr:uid="{6A38D7CD-16DE-4E5E-9E0C-E2CA6E1DBED5}"/>
    <cellStyle name="Walutowy 3 4 12" xfId="1223" xr:uid="{00000000-0005-0000-0000-0000B2050000}"/>
    <cellStyle name="Walutowy 3 4 12 2" xfId="4190" xr:uid="{E731747B-EE80-4DC0-AD9D-23072AD11FCC}"/>
    <cellStyle name="Walutowy 3 4 13" xfId="1622" xr:uid="{00000000-0005-0000-0000-0000B3050000}"/>
    <cellStyle name="Walutowy 3 4 13 2" xfId="4589" xr:uid="{CBD4D6A2-E1B1-4586-BB07-4BABDDA298D7}"/>
    <cellStyle name="Walutowy 3 4 14" xfId="2026" xr:uid="{00000000-0005-0000-0000-0000B4050000}"/>
    <cellStyle name="Walutowy 3 4 14 2" xfId="4993" xr:uid="{0D3CCB2C-BD2D-4C79-A3E2-FBB636BD489E}"/>
    <cellStyle name="Walutowy 3 4 15" xfId="2430" xr:uid="{00000000-0005-0000-0000-0000B5050000}"/>
    <cellStyle name="Walutowy 3 4 15 2" xfId="5397" xr:uid="{73E51E51-27F5-4A82-A7BE-2962E754E4C4}"/>
    <cellStyle name="Walutowy 3 4 16" xfId="2839" xr:uid="{00000000-0005-0000-0000-0000B6050000}"/>
    <cellStyle name="Walutowy 3 4 16 2" xfId="5806" xr:uid="{F417B5CF-C150-49FC-A9F1-E91613E20456}"/>
    <cellStyle name="Walutowy 3 4 17" xfId="3249" xr:uid="{2355DBE1-803D-4CDC-8BF9-0FB5AADB53FA}"/>
    <cellStyle name="Walutowy 3 4 2" xfId="188" xr:uid="{00000000-0005-0000-0000-0000B7050000}"/>
    <cellStyle name="Walutowy 3 4 2 10" xfId="1091" xr:uid="{00000000-0005-0000-0000-0000B8050000}"/>
    <cellStyle name="Walutowy 3 4 2 10 2" xfId="4058" xr:uid="{7EE9E872-E6B9-43D8-B966-F4CC3B0B3562}"/>
    <cellStyle name="Walutowy 3 4 2 11" xfId="1224" xr:uid="{00000000-0005-0000-0000-0000B9050000}"/>
    <cellStyle name="Walutowy 3 4 2 11 2" xfId="4191" xr:uid="{5BF6B6B3-F293-44C0-BDF7-A5AF096D94F6}"/>
    <cellStyle name="Walutowy 3 4 2 12" xfId="1623" xr:uid="{00000000-0005-0000-0000-0000BA050000}"/>
    <cellStyle name="Walutowy 3 4 2 12 2" xfId="4590" xr:uid="{1FE7DB36-5BD4-4779-9BBA-128E02E30571}"/>
    <cellStyle name="Walutowy 3 4 2 13" xfId="2027" xr:uid="{00000000-0005-0000-0000-0000BB050000}"/>
    <cellStyle name="Walutowy 3 4 2 13 2" xfId="4994" xr:uid="{5B5B4B5A-FA58-41FF-822E-51013BED2123}"/>
    <cellStyle name="Walutowy 3 4 2 14" xfId="2431" xr:uid="{00000000-0005-0000-0000-0000BC050000}"/>
    <cellStyle name="Walutowy 3 4 2 14 2" xfId="5398" xr:uid="{48A21C0B-51E7-4DF7-96A9-8E09DC4F20C7}"/>
    <cellStyle name="Walutowy 3 4 2 15" xfId="2840" xr:uid="{00000000-0005-0000-0000-0000BD050000}"/>
    <cellStyle name="Walutowy 3 4 2 15 2" xfId="5807" xr:uid="{DEE03166-FA66-4B7F-84AE-0A0204BF82F2}"/>
    <cellStyle name="Walutowy 3 4 2 16" xfId="3250" xr:uid="{ECBB761D-8CD1-499C-9677-2E885465E6D2}"/>
    <cellStyle name="Walutowy 3 4 2 2" xfId="189" xr:uid="{00000000-0005-0000-0000-0000BE050000}"/>
    <cellStyle name="Walutowy 3 4 2 2 10" xfId="1225" xr:uid="{00000000-0005-0000-0000-0000BF050000}"/>
    <cellStyle name="Walutowy 3 4 2 2 10 2" xfId="4192" xr:uid="{048821C4-AD20-4142-9629-AFE60D4A48FA}"/>
    <cellStyle name="Walutowy 3 4 2 2 11" xfId="1624" xr:uid="{00000000-0005-0000-0000-0000C0050000}"/>
    <cellStyle name="Walutowy 3 4 2 2 11 2" xfId="4591" xr:uid="{4FB7D5CA-471A-493D-800B-CE9CDBA965B2}"/>
    <cellStyle name="Walutowy 3 4 2 2 12" xfId="2028" xr:uid="{00000000-0005-0000-0000-0000C1050000}"/>
    <cellStyle name="Walutowy 3 4 2 2 12 2" xfId="4995" xr:uid="{02C1F5B3-C8EE-4376-8757-1200B97D80B2}"/>
    <cellStyle name="Walutowy 3 4 2 2 13" xfId="2432" xr:uid="{00000000-0005-0000-0000-0000C2050000}"/>
    <cellStyle name="Walutowy 3 4 2 2 13 2" xfId="5399" xr:uid="{C0339E27-9AFE-4387-86B6-1922DBD9AA7C}"/>
    <cellStyle name="Walutowy 3 4 2 2 14" xfId="2841" xr:uid="{00000000-0005-0000-0000-0000C3050000}"/>
    <cellStyle name="Walutowy 3 4 2 2 14 2" xfId="5808" xr:uid="{A7915FF3-9470-434D-AF25-158FBD90E866}"/>
    <cellStyle name="Walutowy 3 4 2 2 15" xfId="3251" xr:uid="{EB80387C-7E05-4A00-8B8A-08B30097B147}"/>
    <cellStyle name="Walutowy 3 4 2 2 2" xfId="190" xr:uid="{00000000-0005-0000-0000-0000C4050000}"/>
    <cellStyle name="Walutowy 3 4 2 2 2 2" xfId="191" xr:uid="{00000000-0005-0000-0000-0000C5050000}"/>
    <cellStyle name="Walutowy 3 4 2 2 2 2 2" xfId="403" xr:uid="{00000000-0005-0000-0000-0000C6050000}"/>
    <cellStyle name="Walutowy 3 4 2 2 3" xfId="192" xr:uid="{00000000-0005-0000-0000-0000C7050000}"/>
    <cellStyle name="Walutowy 3 4 2 2 3 10" xfId="2842" xr:uid="{00000000-0005-0000-0000-0000C8050000}"/>
    <cellStyle name="Walutowy 3 4 2 2 3 10 2" xfId="5809" xr:uid="{F561489F-4532-40ED-BE72-7FDC778B0C4E}"/>
    <cellStyle name="Walutowy 3 4 2 2 3 11" xfId="3252" xr:uid="{619E9EC8-AAA8-455F-9672-28A5D3EA5663}"/>
    <cellStyle name="Walutowy 3 4 2 2 3 2" xfId="404" xr:uid="{00000000-0005-0000-0000-0000C9050000}"/>
    <cellStyle name="Walutowy 3 4 2 2 3 2 2" xfId="827" xr:uid="{00000000-0005-0000-0000-0000CA050000}"/>
    <cellStyle name="Walutowy 3 4 2 2 3 2 2 2" xfId="3794" xr:uid="{95AB3815-CCA2-443C-A131-A4DA9BA055AA}"/>
    <cellStyle name="Walutowy 3 4 2 2 3 2 3" xfId="1359" xr:uid="{00000000-0005-0000-0000-0000CB050000}"/>
    <cellStyle name="Walutowy 3 4 2 2 3 2 3 2" xfId="4326" xr:uid="{35F83E1D-9645-4BA9-8684-102C67A016E8}"/>
    <cellStyle name="Walutowy 3 4 2 2 3 2 4" xfId="1763" xr:uid="{00000000-0005-0000-0000-0000CC050000}"/>
    <cellStyle name="Walutowy 3 4 2 2 3 2 4 2" xfId="4730" xr:uid="{638E4A77-940E-40BD-B73E-C1BDD467B9C0}"/>
    <cellStyle name="Walutowy 3 4 2 2 3 2 5" xfId="2167" xr:uid="{00000000-0005-0000-0000-0000CD050000}"/>
    <cellStyle name="Walutowy 3 4 2 2 3 2 5 2" xfId="5134" xr:uid="{FE4600F5-1E77-4D1D-A781-19F186AF180A}"/>
    <cellStyle name="Walutowy 3 4 2 2 3 2 6" xfId="2571" xr:uid="{00000000-0005-0000-0000-0000CE050000}"/>
    <cellStyle name="Walutowy 3 4 2 2 3 2 6 2" xfId="5538" xr:uid="{62786233-7BFB-43CE-9780-F503012ADE74}"/>
    <cellStyle name="Walutowy 3 4 2 2 3 2 7" xfId="2980" xr:uid="{00000000-0005-0000-0000-0000CF050000}"/>
    <cellStyle name="Walutowy 3 4 2 2 3 2 7 2" xfId="5947" xr:uid="{269F403E-2A89-45A3-8E5A-3564D322D8DD}"/>
    <cellStyle name="Walutowy 3 4 2 2 3 2 8" xfId="3390" xr:uid="{CFF94FDE-5BA8-499B-AA6C-393A962C9E85}"/>
    <cellStyle name="Walutowy 3 4 2 2 3 3" xfId="556" xr:uid="{00000000-0005-0000-0000-0000D0050000}"/>
    <cellStyle name="Walutowy 3 4 2 2 3 3 2" xfId="960" xr:uid="{00000000-0005-0000-0000-0000D1050000}"/>
    <cellStyle name="Walutowy 3 4 2 2 3 3 2 2" xfId="3927" xr:uid="{A70E6391-243D-46B7-A3B6-199710A1D514}"/>
    <cellStyle name="Walutowy 3 4 2 2 3 3 3" xfId="1492" xr:uid="{00000000-0005-0000-0000-0000D2050000}"/>
    <cellStyle name="Walutowy 3 4 2 2 3 3 3 2" xfId="4459" xr:uid="{D367D65E-ECD6-418A-8C8E-831338E3B8BF}"/>
    <cellStyle name="Walutowy 3 4 2 2 3 3 4" xfId="1896" xr:uid="{00000000-0005-0000-0000-0000D3050000}"/>
    <cellStyle name="Walutowy 3 4 2 2 3 3 4 2" xfId="4863" xr:uid="{A6D29BF3-D076-4CA6-9416-8B4B5E9503AC}"/>
    <cellStyle name="Walutowy 3 4 2 2 3 3 5" xfId="2300" xr:uid="{00000000-0005-0000-0000-0000D4050000}"/>
    <cellStyle name="Walutowy 3 4 2 2 3 3 5 2" xfId="5267" xr:uid="{1323F3BA-2FEA-497A-AF22-A6AD8A01DEDD}"/>
    <cellStyle name="Walutowy 3 4 2 2 3 3 6" xfId="2704" xr:uid="{00000000-0005-0000-0000-0000D5050000}"/>
    <cellStyle name="Walutowy 3 4 2 2 3 3 6 2" xfId="5671" xr:uid="{1E3B42FF-2FE1-4A3B-9B66-EEC4569EE09C}"/>
    <cellStyle name="Walutowy 3 4 2 2 3 3 7" xfId="3113" xr:uid="{00000000-0005-0000-0000-0000D6050000}"/>
    <cellStyle name="Walutowy 3 4 2 2 3 3 7 2" xfId="6080" xr:uid="{5A599A74-BE4B-428F-A662-46DCBF1B7902}"/>
    <cellStyle name="Walutowy 3 4 2 2 3 3 8" xfId="3523" xr:uid="{5D169BAF-3C5B-444E-B18F-35C2C8344653}"/>
    <cellStyle name="Walutowy 3 4 2 2 3 4" xfId="689" xr:uid="{00000000-0005-0000-0000-0000D7050000}"/>
    <cellStyle name="Walutowy 3 4 2 2 3 4 2" xfId="3656" xr:uid="{8750594A-E28E-4041-8EC8-BB6462C3E3C9}"/>
    <cellStyle name="Walutowy 3 4 2 2 3 5" xfId="1093" xr:uid="{00000000-0005-0000-0000-0000D8050000}"/>
    <cellStyle name="Walutowy 3 4 2 2 3 5 2" xfId="4060" xr:uid="{FE2DDFB1-1239-4925-BD7D-7E54B2B9E565}"/>
    <cellStyle name="Walutowy 3 4 2 2 3 6" xfId="1226" xr:uid="{00000000-0005-0000-0000-0000D9050000}"/>
    <cellStyle name="Walutowy 3 4 2 2 3 6 2" xfId="4193" xr:uid="{A5825704-EB22-4F7C-8AAC-58D77B36649F}"/>
    <cellStyle name="Walutowy 3 4 2 2 3 7" xfId="1625" xr:uid="{00000000-0005-0000-0000-0000DA050000}"/>
    <cellStyle name="Walutowy 3 4 2 2 3 7 2" xfId="4592" xr:uid="{EEF035C8-3D2C-4513-9514-0CA825E714E0}"/>
    <cellStyle name="Walutowy 3 4 2 2 3 8" xfId="2029" xr:uid="{00000000-0005-0000-0000-0000DB050000}"/>
    <cellStyle name="Walutowy 3 4 2 2 3 8 2" xfId="4996" xr:uid="{614C52A7-27AB-491F-9627-0B3839359E7C}"/>
    <cellStyle name="Walutowy 3 4 2 2 3 9" xfId="2433" xr:uid="{00000000-0005-0000-0000-0000DC050000}"/>
    <cellStyle name="Walutowy 3 4 2 2 3 9 2" xfId="5400" xr:uid="{C08BA1C6-6851-4E6B-9908-F06EBE4BE3E2}"/>
    <cellStyle name="Walutowy 3 4 2 2 4" xfId="193" xr:uid="{00000000-0005-0000-0000-0000DD050000}"/>
    <cellStyle name="Walutowy 3 4 2 2 4 10" xfId="2843" xr:uid="{00000000-0005-0000-0000-0000DE050000}"/>
    <cellStyle name="Walutowy 3 4 2 2 4 10 2" xfId="5810" xr:uid="{79F26269-3FB0-4C13-A9D7-FFA64F3E7192}"/>
    <cellStyle name="Walutowy 3 4 2 2 4 11" xfId="3253" xr:uid="{0FE92E98-51D7-4858-8372-B40097148CE7}"/>
    <cellStyle name="Walutowy 3 4 2 2 4 2" xfId="405" xr:uid="{00000000-0005-0000-0000-0000DF050000}"/>
    <cellStyle name="Walutowy 3 4 2 2 4 2 2" xfId="828" xr:uid="{00000000-0005-0000-0000-0000E0050000}"/>
    <cellStyle name="Walutowy 3 4 2 2 4 2 2 2" xfId="3795" xr:uid="{469045FA-D193-4E84-A0A5-9951BEBAFC02}"/>
    <cellStyle name="Walutowy 3 4 2 2 4 2 3" xfId="1360" xr:uid="{00000000-0005-0000-0000-0000E1050000}"/>
    <cellStyle name="Walutowy 3 4 2 2 4 2 3 2" xfId="4327" xr:uid="{14F48986-E870-4227-8271-485CE3BB1B48}"/>
    <cellStyle name="Walutowy 3 4 2 2 4 2 4" xfId="1764" xr:uid="{00000000-0005-0000-0000-0000E2050000}"/>
    <cellStyle name="Walutowy 3 4 2 2 4 2 4 2" xfId="4731" xr:uid="{EE4BA650-2B57-4522-86F4-A5B39E702BA5}"/>
    <cellStyle name="Walutowy 3 4 2 2 4 2 5" xfId="2168" xr:uid="{00000000-0005-0000-0000-0000E3050000}"/>
    <cellStyle name="Walutowy 3 4 2 2 4 2 5 2" xfId="5135" xr:uid="{EFE4E66F-5816-4321-8702-70E0A0889375}"/>
    <cellStyle name="Walutowy 3 4 2 2 4 2 6" xfId="2572" xr:uid="{00000000-0005-0000-0000-0000E4050000}"/>
    <cellStyle name="Walutowy 3 4 2 2 4 2 6 2" xfId="5539" xr:uid="{38618C41-F62B-4D37-8B4B-07C44A75AC49}"/>
    <cellStyle name="Walutowy 3 4 2 2 4 2 7" xfId="2981" xr:uid="{00000000-0005-0000-0000-0000E5050000}"/>
    <cellStyle name="Walutowy 3 4 2 2 4 2 7 2" xfId="5948" xr:uid="{A06813ED-FECC-441A-97BE-8B704ECAC58B}"/>
    <cellStyle name="Walutowy 3 4 2 2 4 2 8" xfId="3391" xr:uid="{6C7AC7EF-9B81-4AE1-A869-B19284B6BA98}"/>
    <cellStyle name="Walutowy 3 4 2 2 4 3" xfId="557" xr:uid="{00000000-0005-0000-0000-0000E6050000}"/>
    <cellStyle name="Walutowy 3 4 2 2 4 3 2" xfId="961" xr:uid="{00000000-0005-0000-0000-0000E7050000}"/>
    <cellStyle name="Walutowy 3 4 2 2 4 3 2 2" xfId="3928" xr:uid="{7A135BAC-36FA-4441-A982-58C02507AE1C}"/>
    <cellStyle name="Walutowy 3 4 2 2 4 3 3" xfId="1493" xr:uid="{00000000-0005-0000-0000-0000E8050000}"/>
    <cellStyle name="Walutowy 3 4 2 2 4 3 3 2" xfId="4460" xr:uid="{209B4305-15AE-44A1-8304-158BEB0C654F}"/>
    <cellStyle name="Walutowy 3 4 2 2 4 3 4" xfId="1897" xr:uid="{00000000-0005-0000-0000-0000E9050000}"/>
    <cellStyle name="Walutowy 3 4 2 2 4 3 4 2" xfId="4864" xr:uid="{2F85CC8C-7D09-47BC-8546-D3A06386B24B}"/>
    <cellStyle name="Walutowy 3 4 2 2 4 3 5" xfId="2301" xr:uid="{00000000-0005-0000-0000-0000EA050000}"/>
    <cellStyle name="Walutowy 3 4 2 2 4 3 5 2" xfId="5268" xr:uid="{3B78C29E-F974-42AB-84AF-35CF93C0A002}"/>
    <cellStyle name="Walutowy 3 4 2 2 4 3 6" xfId="2705" xr:uid="{00000000-0005-0000-0000-0000EB050000}"/>
    <cellStyle name="Walutowy 3 4 2 2 4 3 6 2" xfId="5672" xr:uid="{5F094831-F55D-41FF-A9DF-60F3200A4862}"/>
    <cellStyle name="Walutowy 3 4 2 2 4 3 7" xfId="3114" xr:uid="{00000000-0005-0000-0000-0000EC050000}"/>
    <cellStyle name="Walutowy 3 4 2 2 4 3 7 2" xfId="6081" xr:uid="{610FD420-B5A6-4224-9EBA-A5150596C47D}"/>
    <cellStyle name="Walutowy 3 4 2 2 4 3 8" xfId="3524" xr:uid="{33038D2E-0128-4F8F-8A0B-7B141BDAD03B}"/>
    <cellStyle name="Walutowy 3 4 2 2 4 4" xfId="690" xr:uid="{00000000-0005-0000-0000-0000ED050000}"/>
    <cellStyle name="Walutowy 3 4 2 2 4 4 2" xfId="3657" xr:uid="{74974ECD-B2C8-4C06-8DDA-9A6D297CC177}"/>
    <cellStyle name="Walutowy 3 4 2 2 4 5" xfId="1094" xr:uid="{00000000-0005-0000-0000-0000EE050000}"/>
    <cellStyle name="Walutowy 3 4 2 2 4 5 2" xfId="4061" xr:uid="{99E81A12-B205-46F9-BB7C-A00BDCD12655}"/>
    <cellStyle name="Walutowy 3 4 2 2 4 6" xfId="1227" xr:uid="{00000000-0005-0000-0000-0000EF050000}"/>
    <cellStyle name="Walutowy 3 4 2 2 4 6 2" xfId="4194" xr:uid="{B58E2664-04B7-4405-820D-0D27AD876ABE}"/>
    <cellStyle name="Walutowy 3 4 2 2 4 7" xfId="1626" xr:uid="{00000000-0005-0000-0000-0000F0050000}"/>
    <cellStyle name="Walutowy 3 4 2 2 4 7 2" xfId="4593" xr:uid="{FD5E4997-EBC1-4FF6-BAEC-359DD4554A8D}"/>
    <cellStyle name="Walutowy 3 4 2 2 4 8" xfId="2030" xr:uid="{00000000-0005-0000-0000-0000F1050000}"/>
    <cellStyle name="Walutowy 3 4 2 2 4 8 2" xfId="4997" xr:uid="{6FA7643F-5890-412E-8CAD-8594DE5FA42B}"/>
    <cellStyle name="Walutowy 3 4 2 2 4 9" xfId="2434" xr:uid="{00000000-0005-0000-0000-0000F2050000}"/>
    <cellStyle name="Walutowy 3 4 2 2 4 9 2" xfId="5401" xr:uid="{A72B5071-29B6-45F2-BF73-5D0057BD1CB1}"/>
    <cellStyle name="Walutowy 3 4 2 2 5" xfId="194" xr:uid="{00000000-0005-0000-0000-0000F3050000}"/>
    <cellStyle name="Walutowy 3 4 2 2 5 10" xfId="2844" xr:uid="{00000000-0005-0000-0000-0000F4050000}"/>
    <cellStyle name="Walutowy 3 4 2 2 5 10 2" xfId="5811" xr:uid="{11EEAD37-DF14-465B-9D40-CCFCF9650197}"/>
    <cellStyle name="Walutowy 3 4 2 2 5 11" xfId="3254" xr:uid="{67E28525-DAD3-4982-A93E-2E3C3E92D683}"/>
    <cellStyle name="Walutowy 3 4 2 2 5 2" xfId="406" xr:uid="{00000000-0005-0000-0000-0000F5050000}"/>
    <cellStyle name="Walutowy 3 4 2 2 5 2 2" xfId="829" xr:uid="{00000000-0005-0000-0000-0000F6050000}"/>
    <cellStyle name="Walutowy 3 4 2 2 5 2 2 2" xfId="3796" xr:uid="{D53D129E-5DAB-4109-96D7-AF9F6EBD51D2}"/>
    <cellStyle name="Walutowy 3 4 2 2 5 2 3" xfId="1361" xr:uid="{00000000-0005-0000-0000-0000F7050000}"/>
    <cellStyle name="Walutowy 3 4 2 2 5 2 3 2" xfId="4328" xr:uid="{4B0CB65C-B14B-471C-89C6-C61AA30D4CA2}"/>
    <cellStyle name="Walutowy 3 4 2 2 5 2 4" xfId="1765" xr:uid="{00000000-0005-0000-0000-0000F8050000}"/>
    <cellStyle name="Walutowy 3 4 2 2 5 2 4 2" xfId="4732" xr:uid="{552CEFCD-57C5-416A-AB82-104934C0AF40}"/>
    <cellStyle name="Walutowy 3 4 2 2 5 2 5" xfId="2169" xr:uid="{00000000-0005-0000-0000-0000F9050000}"/>
    <cellStyle name="Walutowy 3 4 2 2 5 2 5 2" xfId="5136" xr:uid="{DA2FFFC0-DE61-4E96-B12D-EF56A79764F2}"/>
    <cellStyle name="Walutowy 3 4 2 2 5 2 6" xfId="2573" xr:uid="{00000000-0005-0000-0000-0000FA050000}"/>
    <cellStyle name="Walutowy 3 4 2 2 5 2 6 2" xfId="5540" xr:uid="{A2C1068F-8F0E-4AD6-8D26-628862336EDF}"/>
    <cellStyle name="Walutowy 3 4 2 2 5 2 7" xfId="2982" xr:uid="{00000000-0005-0000-0000-0000FB050000}"/>
    <cellStyle name="Walutowy 3 4 2 2 5 2 7 2" xfId="5949" xr:uid="{04C6B84F-BB00-4BB1-920A-25398F442A9B}"/>
    <cellStyle name="Walutowy 3 4 2 2 5 2 8" xfId="3392" xr:uid="{35187D50-BC8A-4996-A8B9-C068EA89D697}"/>
    <cellStyle name="Walutowy 3 4 2 2 5 3" xfId="558" xr:uid="{00000000-0005-0000-0000-0000FC050000}"/>
    <cellStyle name="Walutowy 3 4 2 2 5 3 2" xfId="962" xr:uid="{00000000-0005-0000-0000-0000FD050000}"/>
    <cellStyle name="Walutowy 3 4 2 2 5 3 2 2" xfId="3929" xr:uid="{6240A30A-D00D-4659-AB3B-79C94E25DD20}"/>
    <cellStyle name="Walutowy 3 4 2 2 5 3 3" xfId="1494" xr:uid="{00000000-0005-0000-0000-0000FE050000}"/>
    <cellStyle name="Walutowy 3 4 2 2 5 3 3 2" xfId="4461" xr:uid="{01DC573A-0013-4CBC-9483-1D541CDBDAE4}"/>
    <cellStyle name="Walutowy 3 4 2 2 5 3 4" xfId="1898" xr:uid="{00000000-0005-0000-0000-0000FF050000}"/>
    <cellStyle name="Walutowy 3 4 2 2 5 3 4 2" xfId="4865" xr:uid="{A7DA7800-FFA3-4B40-9B49-B28849DB70C7}"/>
    <cellStyle name="Walutowy 3 4 2 2 5 3 5" xfId="2302" xr:uid="{00000000-0005-0000-0000-000000060000}"/>
    <cellStyle name="Walutowy 3 4 2 2 5 3 5 2" xfId="5269" xr:uid="{F2408553-5759-425B-9FE8-01680BE0EEC4}"/>
    <cellStyle name="Walutowy 3 4 2 2 5 3 6" xfId="2706" xr:uid="{00000000-0005-0000-0000-000001060000}"/>
    <cellStyle name="Walutowy 3 4 2 2 5 3 6 2" xfId="5673" xr:uid="{D22833D5-41A3-447E-9A60-835A0F292DF0}"/>
    <cellStyle name="Walutowy 3 4 2 2 5 3 7" xfId="3115" xr:uid="{00000000-0005-0000-0000-000002060000}"/>
    <cellStyle name="Walutowy 3 4 2 2 5 3 7 2" xfId="6082" xr:uid="{67391A95-ED92-46BA-98EC-BB6281AE051C}"/>
    <cellStyle name="Walutowy 3 4 2 2 5 3 8" xfId="3525" xr:uid="{5DE24203-79B4-4FB0-B881-7814B08D52FF}"/>
    <cellStyle name="Walutowy 3 4 2 2 5 4" xfId="691" xr:uid="{00000000-0005-0000-0000-000003060000}"/>
    <cellStyle name="Walutowy 3 4 2 2 5 4 2" xfId="3658" xr:uid="{D44314A0-B7AE-4C4C-B30F-4DACF16A7541}"/>
    <cellStyle name="Walutowy 3 4 2 2 5 5" xfId="1095" xr:uid="{00000000-0005-0000-0000-000004060000}"/>
    <cellStyle name="Walutowy 3 4 2 2 5 5 2" xfId="4062" xr:uid="{839C394D-50B5-47C0-BDDF-09BCC2B0D769}"/>
    <cellStyle name="Walutowy 3 4 2 2 5 6" xfId="1228" xr:uid="{00000000-0005-0000-0000-000005060000}"/>
    <cellStyle name="Walutowy 3 4 2 2 5 6 2" xfId="4195" xr:uid="{29843DDC-2F41-49C0-9225-3EC3A998F7CF}"/>
    <cellStyle name="Walutowy 3 4 2 2 5 7" xfId="1627" xr:uid="{00000000-0005-0000-0000-000006060000}"/>
    <cellStyle name="Walutowy 3 4 2 2 5 7 2" xfId="4594" xr:uid="{D0F78538-D226-428A-9BA8-13B6305377A1}"/>
    <cellStyle name="Walutowy 3 4 2 2 5 8" xfId="2031" xr:uid="{00000000-0005-0000-0000-000007060000}"/>
    <cellStyle name="Walutowy 3 4 2 2 5 8 2" xfId="4998" xr:uid="{EC0D8DFB-7FE6-45A5-8509-D06FAD328460}"/>
    <cellStyle name="Walutowy 3 4 2 2 5 9" xfId="2435" xr:uid="{00000000-0005-0000-0000-000008060000}"/>
    <cellStyle name="Walutowy 3 4 2 2 5 9 2" xfId="5402" xr:uid="{F951CB20-68E7-4CE2-A0E9-E3B31C6A60DA}"/>
    <cellStyle name="Walutowy 3 4 2 2 6" xfId="402" xr:uid="{00000000-0005-0000-0000-000009060000}"/>
    <cellStyle name="Walutowy 3 4 2 2 6 2" xfId="826" xr:uid="{00000000-0005-0000-0000-00000A060000}"/>
    <cellStyle name="Walutowy 3 4 2 2 6 2 2" xfId="3793" xr:uid="{D69FC4DA-58D8-45D3-B5AA-A32295110F9D}"/>
    <cellStyle name="Walutowy 3 4 2 2 6 3" xfId="1358" xr:uid="{00000000-0005-0000-0000-00000B060000}"/>
    <cellStyle name="Walutowy 3 4 2 2 6 3 2" xfId="4325" xr:uid="{4EEBDC04-3593-44AD-99EA-8891C2F3D9A3}"/>
    <cellStyle name="Walutowy 3 4 2 2 6 4" xfId="1762" xr:uid="{00000000-0005-0000-0000-00000C060000}"/>
    <cellStyle name="Walutowy 3 4 2 2 6 4 2" xfId="4729" xr:uid="{94B63886-6034-472E-AA05-421C6677AED7}"/>
    <cellStyle name="Walutowy 3 4 2 2 6 5" xfId="2166" xr:uid="{00000000-0005-0000-0000-00000D060000}"/>
    <cellStyle name="Walutowy 3 4 2 2 6 5 2" xfId="5133" xr:uid="{6A08F66A-5A3B-4855-8A4F-3F783BBFACDB}"/>
    <cellStyle name="Walutowy 3 4 2 2 6 6" xfId="2570" xr:uid="{00000000-0005-0000-0000-00000E060000}"/>
    <cellStyle name="Walutowy 3 4 2 2 6 6 2" xfId="5537" xr:uid="{F4FB2464-6CC2-460A-ADDA-2EE165792F44}"/>
    <cellStyle name="Walutowy 3 4 2 2 6 7" xfId="2979" xr:uid="{00000000-0005-0000-0000-00000F060000}"/>
    <cellStyle name="Walutowy 3 4 2 2 6 7 2" xfId="5946" xr:uid="{B4D63EC2-E855-4068-96E4-48957F117532}"/>
    <cellStyle name="Walutowy 3 4 2 2 6 8" xfId="3389" xr:uid="{352927D6-1CFB-4F09-B143-79E023ABE558}"/>
    <cellStyle name="Walutowy 3 4 2 2 7" xfId="555" xr:uid="{00000000-0005-0000-0000-000010060000}"/>
    <cellStyle name="Walutowy 3 4 2 2 7 2" xfId="959" xr:uid="{00000000-0005-0000-0000-000011060000}"/>
    <cellStyle name="Walutowy 3 4 2 2 7 2 2" xfId="3926" xr:uid="{05FE4C04-2C96-4CE8-BDFC-FDE93E790D44}"/>
    <cellStyle name="Walutowy 3 4 2 2 7 3" xfId="1491" xr:uid="{00000000-0005-0000-0000-000012060000}"/>
    <cellStyle name="Walutowy 3 4 2 2 7 3 2" xfId="4458" xr:uid="{BE01A47B-64C6-4103-BBA5-9D42D8253F6B}"/>
    <cellStyle name="Walutowy 3 4 2 2 7 4" xfId="1895" xr:uid="{00000000-0005-0000-0000-000013060000}"/>
    <cellStyle name="Walutowy 3 4 2 2 7 4 2" xfId="4862" xr:uid="{89D63B92-7CC0-40DE-87D4-C8B8FE30E3B4}"/>
    <cellStyle name="Walutowy 3 4 2 2 7 5" xfId="2299" xr:uid="{00000000-0005-0000-0000-000014060000}"/>
    <cellStyle name="Walutowy 3 4 2 2 7 5 2" xfId="5266" xr:uid="{DCEDF7EC-BED5-45B0-8467-FBFF84023C71}"/>
    <cellStyle name="Walutowy 3 4 2 2 7 6" xfId="2703" xr:uid="{00000000-0005-0000-0000-000015060000}"/>
    <cellStyle name="Walutowy 3 4 2 2 7 6 2" xfId="5670" xr:uid="{345B8905-4FBC-43B9-97DB-6B13A70E6E22}"/>
    <cellStyle name="Walutowy 3 4 2 2 7 7" xfId="3112" xr:uid="{00000000-0005-0000-0000-000016060000}"/>
    <cellStyle name="Walutowy 3 4 2 2 7 7 2" xfId="6079" xr:uid="{B8A558FD-EED8-46FA-B4C4-AF5C7B071485}"/>
    <cellStyle name="Walutowy 3 4 2 2 7 8" xfId="3522" xr:uid="{01319E04-D934-46B2-84B9-1F3FE425105A}"/>
    <cellStyle name="Walutowy 3 4 2 2 8" xfId="688" xr:uid="{00000000-0005-0000-0000-000017060000}"/>
    <cellStyle name="Walutowy 3 4 2 2 8 2" xfId="3655" xr:uid="{64554335-E17E-4823-9B8B-A9799E2C6348}"/>
    <cellStyle name="Walutowy 3 4 2 2 9" xfId="1092" xr:uid="{00000000-0005-0000-0000-000018060000}"/>
    <cellStyle name="Walutowy 3 4 2 2 9 2" xfId="4059" xr:uid="{4B4DD89B-F9ED-4706-8791-ED46EB50CA05}"/>
    <cellStyle name="Walutowy 3 4 2 3" xfId="195" xr:uid="{00000000-0005-0000-0000-000019060000}"/>
    <cellStyle name="Walutowy 3 4 2 3 2" xfId="196" xr:uid="{00000000-0005-0000-0000-00001A060000}"/>
    <cellStyle name="Walutowy 3 4 2 3 2 2" xfId="407" xr:uid="{00000000-0005-0000-0000-00001B060000}"/>
    <cellStyle name="Walutowy 3 4 2 4" xfId="197" xr:uid="{00000000-0005-0000-0000-00001C060000}"/>
    <cellStyle name="Walutowy 3 4 2 4 10" xfId="2845" xr:uid="{00000000-0005-0000-0000-00001D060000}"/>
    <cellStyle name="Walutowy 3 4 2 4 10 2" xfId="5812" xr:uid="{E67FACC1-41D7-4934-A6C9-7D6B97861BC6}"/>
    <cellStyle name="Walutowy 3 4 2 4 11" xfId="3255" xr:uid="{AE94290F-C5F9-4AE8-B9B7-7C68C6B94C9A}"/>
    <cellStyle name="Walutowy 3 4 2 4 2" xfId="408" xr:uid="{00000000-0005-0000-0000-00001E060000}"/>
    <cellStyle name="Walutowy 3 4 2 4 2 2" xfId="830" xr:uid="{00000000-0005-0000-0000-00001F060000}"/>
    <cellStyle name="Walutowy 3 4 2 4 2 2 2" xfId="3797" xr:uid="{AD85EC23-CFF8-4594-BCEE-DD032FB8981F}"/>
    <cellStyle name="Walutowy 3 4 2 4 2 3" xfId="1362" xr:uid="{00000000-0005-0000-0000-000020060000}"/>
    <cellStyle name="Walutowy 3 4 2 4 2 3 2" xfId="4329" xr:uid="{DBC21464-E04B-473D-A86A-8030F1923187}"/>
    <cellStyle name="Walutowy 3 4 2 4 2 4" xfId="1766" xr:uid="{00000000-0005-0000-0000-000021060000}"/>
    <cellStyle name="Walutowy 3 4 2 4 2 4 2" xfId="4733" xr:uid="{C4ADE4B9-A026-41BA-847D-69997912DA86}"/>
    <cellStyle name="Walutowy 3 4 2 4 2 5" xfId="2170" xr:uid="{00000000-0005-0000-0000-000022060000}"/>
    <cellStyle name="Walutowy 3 4 2 4 2 5 2" xfId="5137" xr:uid="{46081602-F007-4AC0-8196-24032D69B8C4}"/>
    <cellStyle name="Walutowy 3 4 2 4 2 6" xfId="2574" xr:uid="{00000000-0005-0000-0000-000023060000}"/>
    <cellStyle name="Walutowy 3 4 2 4 2 6 2" xfId="5541" xr:uid="{056910FB-BF7B-4108-8BDB-0916B97204AB}"/>
    <cellStyle name="Walutowy 3 4 2 4 2 7" xfId="2983" xr:uid="{00000000-0005-0000-0000-000024060000}"/>
    <cellStyle name="Walutowy 3 4 2 4 2 7 2" xfId="5950" xr:uid="{BD046513-D4D6-445C-AB6C-8D699FC5B68A}"/>
    <cellStyle name="Walutowy 3 4 2 4 2 8" xfId="3393" xr:uid="{1CEBE47A-310A-4066-8DC9-0E40517ACAD1}"/>
    <cellStyle name="Walutowy 3 4 2 4 3" xfId="559" xr:uid="{00000000-0005-0000-0000-000025060000}"/>
    <cellStyle name="Walutowy 3 4 2 4 3 2" xfId="963" xr:uid="{00000000-0005-0000-0000-000026060000}"/>
    <cellStyle name="Walutowy 3 4 2 4 3 2 2" xfId="3930" xr:uid="{ED7AB739-1EE1-4134-A050-5EC6E7AAAF7D}"/>
    <cellStyle name="Walutowy 3 4 2 4 3 3" xfId="1495" xr:uid="{00000000-0005-0000-0000-000027060000}"/>
    <cellStyle name="Walutowy 3 4 2 4 3 3 2" xfId="4462" xr:uid="{FEBF3CEA-B29B-47B1-863A-9BBDCD308380}"/>
    <cellStyle name="Walutowy 3 4 2 4 3 4" xfId="1899" xr:uid="{00000000-0005-0000-0000-000028060000}"/>
    <cellStyle name="Walutowy 3 4 2 4 3 4 2" xfId="4866" xr:uid="{EEA9E80F-062C-4E00-BA63-4A7420FEBE81}"/>
    <cellStyle name="Walutowy 3 4 2 4 3 5" xfId="2303" xr:uid="{00000000-0005-0000-0000-000029060000}"/>
    <cellStyle name="Walutowy 3 4 2 4 3 5 2" xfId="5270" xr:uid="{D92B8BAA-BE7F-4527-9A5F-9B9E4A5B1A3D}"/>
    <cellStyle name="Walutowy 3 4 2 4 3 6" xfId="2707" xr:uid="{00000000-0005-0000-0000-00002A060000}"/>
    <cellStyle name="Walutowy 3 4 2 4 3 6 2" xfId="5674" xr:uid="{BE0747A1-A319-4B29-AAE5-84F8B3112A4A}"/>
    <cellStyle name="Walutowy 3 4 2 4 3 7" xfId="3116" xr:uid="{00000000-0005-0000-0000-00002B060000}"/>
    <cellStyle name="Walutowy 3 4 2 4 3 7 2" xfId="6083" xr:uid="{919F78B9-26DA-49F4-8C9A-EB087B932065}"/>
    <cellStyle name="Walutowy 3 4 2 4 3 8" xfId="3526" xr:uid="{986FF90D-42AA-47D9-8E0A-947327765BE5}"/>
    <cellStyle name="Walutowy 3 4 2 4 4" xfId="692" xr:uid="{00000000-0005-0000-0000-00002C060000}"/>
    <cellStyle name="Walutowy 3 4 2 4 4 2" xfId="3659" xr:uid="{6CC1D3A9-C6C2-4D08-997D-800DDF716200}"/>
    <cellStyle name="Walutowy 3 4 2 4 5" xfId="1096" xr:uid="{00000000-0005-0000-0000-00002D060000}"/>
    <cellStyle name="Walutowy 3 4 2 4 5 2" xfId="4063" xr:uid="{51A7D4D8-D081-4A8D-B02F-0683D14E649C}"/>
    <cellStyle name="Walutowy 3 4 2 4 6" xfId="1229" xr:uid="{00000000-0005-0000-0000-00002E060000}"/>
    <cellStyle name="Walutowy 3 4 2 4 6 2" xfId="4196" xr:uid="{EBB90FC9-3394-49BE-BD67-E9E2FBB0E98C}"/>
    <cellStyle name="Walutowy 3 4 2 4 7" xfId="1628" xr:uid="{00000000-0005-0000-0000-00002F060000}"/>
    <cellStyle name="Walutowy 3 4 2 4 7 2" xfId="4595" xr:uid="{AA8E1FBB-6DFD-44DE-A868-A8C9696A2C34}"/>
    <cellStyle name="Walutowy 3 4 2 4 8" xfId="2032" xr:uid="{00000000-0005-0000-0000-000030060000}"/>
    <cellStyle name="Walutowy 3 4 2 4 8 2" xfId="4999" xr:uid="{7BCD3985-C9EA-4E31-9328-E2DD39813043}"/>
    <cellStyle name="Walutowy 3 4 2 4 9" xfId="2436" xr:uid="{00000000-0005-0000-0000-000031060000}"/>
    <cellStyle name="Walutowy 3 4 2 4 9 2" xfId="5403" xr:uid="{A67A0830-1991-4FE2-BB27-FBC6D20FA01E}"/>
    <cellStyle name="Walutowy 3 4 2 5" xfId="198" xr:uid="{00000000-0005-0000-0000-000032060000}"/>
    <cellStyle name="Walutowy 3 4 2 5 10" xfId="2846" xr:uid="{00000000-0005-0000-0000-000033060000}"/>
    <cellStyle name="Walutowy 3 4 2 5 10 2" xfId="5813" xr:uid="{F72240AB-444B-4181-98C1-436CA4A68BD7}"/>
    <cellStyle name="Walutowy 3 4 2 5 11" xfId="3256" xr:uid="{97CB4767-6A5E-4AC1-A5B2-2B266F332121}"/>
    <cellStyle name="Walutowy 3 4 2 5 2" xfId="409" xr:uid="{00000000-0005-0000-0000-000034060000}"/>
    <cellStyle name="Walutowy 3 4 2 5 2 2" xfId="831" xr:uid="{00000000-0005-0000-0000-000035060000}"/>
    <cellStyle name="Walutowy 3 4 2 5 2 2 2" xfId="3798" xr:uid="{C7007C7B-EB85-4524-89F5-CC5A6E3F6DBE}"/>
    <cellStyle name="Walutowy 3 4 2 5 2 3" xfId="1363" xr:uid="{00000000-0005-0000-0000-000036060000}"/>
    <cellStyle name="Walutowy 3 4 2 5 2 3 2" xfId="4330" xr:uid="{08DD65EE-7D74-4D48-BBC4-9BD0BBB9332F}"/>
    <cellStyle name="Walutowy 3 4 2 5 2 4" xfId="1767" xr:uid="{00000000-0005-0000-0000-000037060000}"/>
    <cellStyle name="Walutowy 3 4 2 5 2 4 2" xfId="4734" xr:uid="{03CB7537-C3B1-4E6E-A499-175B8F52C1CE}"/>
    <cellStyle name="Walutowy 3 4 2 5 2 5" xfId="2171" xr:uid="{00000000-0005-0000-0000-000038060000}"/>
    <cellStyle name="Walutowy 3 4 2 5 2 5 2" xfId="5138" xr:uid="{10121AED-B7EC-4FA4-ADAE-64EA30A6C911}"/>
    <cellStyle name="Walutowy 3 4 2 5 2 6" xfId="2575" xr:uid="{00000000-0005-0000-0000-000039060000}"/>
    <cellStyle name="Walutowy 3 4 2 5 2 6 2" xfId="5542" xr:uid="{485905F9-7F5F-448B-8220-F66251F0CF5C}"/>
    <cellStyle name="Walutowy 3 4 2 5 2 7" xfId="2984" xr:uid="{00000000-0005-0000-0000-00003A060000}"/>
    <cellStyle name="Walutowy 3 4 2 5 2 7 2" xfId="5951" xr:uid="{605C6205-2670-4FB8-879F-5AA1C8FE9924}"/>
    <cellStyle name="Walutowy 3 4 2 5 2 8" xfId="3394" xr:uid="{1AD365AA-6507-45BE-8394-BE458E800350}"/>
    <cellStyle name="Walutowy 3 4 2 5 3" xfId="560" xr:uid="{00000000-0005-0000-0000-00003B060000}"/>
    <cellStyle name="Walutowy 3 4 2 5 3 2" xfId="964" xr:uid="{00000000-0005-0000-0000-00003C060000}"/>
    <cellStyle name="Walutowy 3 4 2 5 3 2 2" xfId="3931" xr:uid="{EECF2FC0-4E04-48E5-BF47-5B60851EE5CD}"/>
    <cellStyle name="Walutowy 3 4 2 5 3 3" xfId="1496" xr:uid="{00000000-0005-0000-0000-00003D060000}"/>
    <cellStyle name="Walutowy 3 4 2 5 3 3 2" xfId="4463" xr:uid="{44A3610C-8D3F-4087-838F-226163549008}"/>
    <cellStyle name="Walutowy 3 4 2 5 3 4" xfId="1900" xr:uid="{00000000-0005-0000-0000-00003E060000}"/>
    <cellStyle name="Walutowy 3 4 2 5 3 4 2" xfId="4867" xr:uid="{F7DFF23E-0CCB-47A9-8A97-EF1934623A46}"/>
    <cellStyle name="Walutowy 3 4 2 5 3 5" xfId="2304" xr:uid="{00000000-0005-0000-0000-00003F060000}"/>
    <cellStyle name="Walutowy 3 4 2 5 3 5 2" xfId="5271" xr:uid="{AD03FA55-815D-4263-8B7A-EBEB20D4612F}"/>
    <cellStyle name="Walutowy 3 4 2 5 3 6" xfId="2708" xr:uid="{00000000-0005-0000-0000-000040060000}"/>
    <cellStyle name="Walutowy 3 4 2 5 3 6 2" xfId="5675" xr:uid="{87CADB68-138D-4F7B-A108-FE9DB31EF347}"/>
    <cellStyle name="Walutowy 3 4 2 5 3 7" xfId="3117" xr:uid="{00000000-0005-0000-0000-000041060000}"/>
    <cellStyle name="Walutowy 3 4 2 5 3 7 2" xfId="6084" xr:uid="{AF49C794-127A-40CC-84D4-5AFC7907607D}"/>
    <cellStyle name="Walutowy 3 4 2 5 3 8" xfId="3527" xr:uid="{2669968E-09DD-4385-B127-B781C63AC8C4}"/>
    <cellStyle name="Walutowy 3 4 2 5 4" xfId="693" xr:uid="{00000000-0005-0000-0000-000042060000}"/>
    <cellStyle name="Walutowy 3 4 2 5 4 2" xfId="3660" xr:uid="{303F31A0-D169-484B-B307-F314DD2B62BE}"/>
    <cellStyle name="Walutowy 3 4 2 5 5" xfId="1097" xr:uid="{00000000-0005-0000-0000-000043060000}"/>
    <cellStyle name="Walutowy 3 4 2 5 5 2" xfId="4064" xr:uid="{A4C12DB5-05E8-4E0D-994B-CBB0D19A0315}"/>
    <cellStyle name="Walutowy 3 4 2 5 6" xfId="1230" xr:uid="{00000000-0005-0000-0000-000044060000}"/>
    <cellStyle name="Walutowy 3 4 2 5 6 2" xfId="4197" xr:uid="{78403C99-87BC-48E5-B8B6-4814BC96EABC}"/>
    <cellStyle name="Walutowy 3 4 2 5 7" xfId="1629" xr:uid="{00000000-0005-0000-0000-000045060000}"/>
    <cellStyle name="Walutowy 3 4 2 5 7 2" xfId="4596" xr:uid="{00CA7F24-8CAD-4C3C-AA70-2833994D6D35}"/>
    <cellStyle name="Walutowy 3 4 2 5 8" xfId="2033" xr:uid="{00000000-0005-0000-0000-000046060000}"/>
    <cellStyle name="Walutowy 3 4 2 5 8 2" xfId="5000" xr:uid="{01A90BBE-ACC9-4A73-B0C9-592FED34BD86}"/>
    <cellStyle name="Walutowy 3 4 2 5 9" xfId="2437" xr:uid="{00000000-0005-0000-0000-000047060000}"/>
    <cellStyle name="Walutowy 3 4 2 5 9 2" xfId="5404" xr:uid="{D967D110-3147-49D6-86BC-2862D0686126}"/>
    <cellStyle name="Walutowy 3 4 2 6" xfId="199" xr:uid="{00000000-0005-0000-0000-000048060000}"/>
    <cellStyle name="Walutowy 3 4 2 6 10" xfId="2847" xr:uid="{00000000-0005-0000-0000-000049060000}"/>
    <cellStyle name="Walutowy 3 4 2 6 10 2" xfId="5814" xr:uid="{67430CFD-F8B3-4B46-8A79-6A5DAD50A5C8}"/>
    <cellStyle name="Walutowy 3 4 2 6 11" xfId="3257" xr:uid="{B063AAB0-CAC2-4579-B2EB-677DCA69DECC}"/>
    <cellStyle name="Walutowy 3 4 2 6 2" xfId="410" xr:uid="{00000000-0005-0000-0000-00004A060000}"/>
    <cellStyle name="Walutowy 3 4 2 6 2 2" xfId="832" xr:uid="{00000000-0005-0000-0000-00004B060000}"/>
    <cellStyle name="Walutowy 3 4 2 6 2 2 2" xfId="3799" xr:uid="{C577B2E4-3A4F-4659-B024-43278B7222D6}"/>
    <cellStyle name="Walutowy 3 4 2 6 2 3" xfId="1364" xr:uid="{00000000-0005-0000-0000-00004C060000}"/>
    <cellStyle name="Walutowy 3 4 2 6 2 3 2" xfId="4331" xr:uid="{5EA3E4EE-8AA5-44FD-BB55-EC203AACE078}"/>
    <cellStyle name="Walutowy 3 4 2 6 2 4" xfId="1768" xr:uid="{00000000-0005-0000-0000-00004D060000}"/>
    <cellStyle name="Walutowy 3 4 2 6 2 4 2" xfId="4735" xr:uid="{A4F882E8-0738-4ED7-9E37-BD40AEF7175D}"/>
    <cellStyle name="Walutowy 3 4 2 6 2 5" xfId="2172" xr:uid="{00000000-0005-0000-0000-00004E060000}"/>
    <cellStyle name="Walutowy 3 4 2 6 2 5 2" xfId="5139" xr:uid="{B4431E51-D2FD-42A1-B00F-2339294F9017}"/>
    <cellStyle name="Walutowy 3 4 2 6 2 6" xfId="2576" xr:uid="{00000000-0005-0000-0000-00004F060000}"/>
    <cellStyle name="Walutowy 3 4 2 6 2 6 2" xfId="5543" xr:uid="{7CED3DC5-7271-4D91-B0AB-98FAC80A2AE4}"/>
    <cellStyle name="Walutowy 3 4 2 6 2 7" xfId="2985" xr:uid="{00000000-0005-0000-0000-000050060000}"/>
    <cellStyle name="Walutowy 3 4 2 6 2 7 2" xfId="5952" xr:uid="{ED87AE4D-7D2D-4093-9F3A-712C20FBE089}"/>
    <cellStyle name="Walutowy 3 4 2 6 2 8" xfId="3395" xr:uid="{6616FE6F-AA01-4027-B9DC-1EF7BD6FEA87}"/>
    <cellStyle name="Walutowy 3 4 2 6 3" xfId="561" xr:uid="{00000000-0005-0000-0000-000051060000}"/>
    <cellStyle name="Walutowy 3 4 2 6 3 2" xfId="965" xr:uid="{00000000-0005-0000-0000-000052060000}"/>
    <cellStyle name="Walutowy 3 4 2 6 3 2 2" xfId="3932" xr:uid="{1C4800DC-9A68-4238-A12A-F2FD66C584DB}"/>
    <cellStyle name="Walutowy 3 4 2 6 3 3" xfId="1497" xr:uid="{00000000-0005-0000-0000-000053060000}"/>
    <cellStyle name="Walutowy 3 4 2 6 3 3 2" xfId="4464" xr:uid="{335A99AB-01D8-4154-98B6-C0AD6FEBB64F}"/>
    <cellStyle name="Walutowy 3 4 2 6 3 4" xfId="1901" xr:uid="{00000000-0005-0000-0000-000054060000}"/>
    <cellStyle name="Walutowy 3 4 2 6 3 4 2" xfId="4868" xr:uid="{77415989-7EEE-4239-9305-F9C7A4C2A7EC}"/>
    <cellStyle name="Walutowy 3 4 2 6 3 5" xfId="2305" xr:uid="{00000000-0005-0000-0000-000055060000}"/>
    <cellStyle name="Walutowy 3 4 2 6 3 5 2" xfId="5272" xr:uid="{DBF4416C-348D-4078-9636-AFA7FB62B5DA}"/>
    <cellStyle name="Walutowy 3 4 2 6 3 6" xfId="2709" xr:uid="{00000000-0005-0000-0000-000056060000}"/>
    <cellStyle name="Walutowy 3 4 2 6 3 6 2" xfId="5676" xr:uid="{7241AFAF-D6A5-4006-8C80-3F70EC01C05D}"/>
    <cellStyle name="Walutowy 3 4 2 6 3 7" xfId="3118" xr:uid="{00000000-0005-0000-0000-000057060000}"/>
    <cellStyle name="Walutowy 3 4 2 6 3 7 2" xfId="6085" xr:uid="{B95B645B-B9A4-49D7-9C4A-BCE77C6D5F41}"/>
    <cellStyle name="Walutowy 3 4 2 6 3 8" xfId="3528" xr:uid="{5C0764DF-EAF7-498B-85B1-FD46E68DC035}"/>
    <cellStyle name="Walutowy 3 4 2 6 4" xfId="694" xr:uid="{00000000-0005-0000-0000-000058060000}"/>
    <cellStyle name="Walutowy 3 4 2 6 4 2" xfId="3661" xr:uid="{344AE369-44CE-48DA-BDAA-DA3C8951C863}"/>
    <cellStyle name="Walutowy 3 4 2 6 5" xfId="1098" xr:uid="{00000000-0005-0000-0000-000059060000}"/>
    <cellStyle name="Walutowy 3 4 2 6 5 2" xfId="4065" xr:uid="{3982AD54-6D6E-4277-87FD-89E7B9528D66}"/>
    <cellStyle name="Walutowy 3 4 2 6 6" xfId="1231" xr:uid="{00000000-0005-0000-0000-00005A060000}"/>
    <cellStyle name="Walutowy 3 4 2 6 6 2" xfId="4198" xr:uid="{F6B1A0F5-0BD7-458A-8ED6-17382EB3EB69}"/>
    <cellStyle name="Walutowy 3 4 2 6 7" xfId="1630" xr:uid="{00000000-0005-0000-0000-00005B060000}"/>
    <cellStyle name="Walutowy 3 4 2 6 7 2" xfId="4597" xr:uid="{D04A4AA1-69A5-459D-B4AB-258E34AF1C47}"/>
    <cellStyle name="Walutowy 3 4 2 6 8" xfId="2034" xr:uid="{00000000-0005-0000-0000-00005C060000}"/>
    <cellStyle name="Walutowy 3 4 2 6 8 2" xfId="5001" xr:uid="{9B3AF244-98C8-46A4-89AF-015DA0BB7279}"/>
    <cellStyle name="Walutowy 3 4 2 6 9" xfId="2438" xr:uid="{00000000-0005-0000-0000-00005D060000}"/>
    <cellStyle name="Walutowy 3 4 2 6 9 2" xfId="5405" xr:uid="{37769B71-8F8C-42F8-B8D3-35B2F2C1DE94}"/>
    <cellStyle name="Walutowy 3 4 2 7" xfId="401" xr:uid="{00000000-0005-0000-0000-00005E060000}"/>
    <cellStyle name="Walutowy 3 4 2 7 2" xfId="825" xr:uid="{00000000-0005-0000-0000-00005F060000}"/>
    <cellStyle name="Walutowy 3 4 2 7 2 2" xfId="3792" xr:uid="{1D3BA74E-CCDC-4B69-A660-595C941BA96E}"/>
    <cellStyle name="Walutowy 3 4 2 7 3" xfId="1357" xr:uid="{00000000-0005-0000-0000-000060060000}"/>
    <cellStyle name="Walutowy 3 4 2 7 3 2" xfId="4324" xr:uid="{ECE8FD85-F799-4CDD-9566-D0ADAC0BA778}"/>
    <cellStyle name="Walutowy 3 4 2 7 4" xfId="1761" xr:uid="{00000000-0005-0000-0000-000061060000}"/>
    <cellStyle name="Walutowy 3 4 2 7 4 2" xfId="4728" xr:uid="{6993E8DE-14A2-4E28-B4D8-FFCA1EE8DF0D}"/>
    <cellStyle name="Walutowy 3 4 2 7 5" xfId="2165" xr:uid="{00000000-0005-0000-0000-000062060000}"/>
    <cellStyle name="Walutowy 3 4 2 7 5 2" xfId="5132" xr:uid="{59875B25-211C-4A89-B785-FDB099F58415}"/>
    <cellStyle name="Walutowy 3 4 2 7 6" xfId="2569" xr:uid="{00000000-0005-0000-0000-000063060000}"/>
    <cellStyle name="Walutowy 3 4 2 7 6 2" xfId="5536" xr:uid="{A7FB3138-C396-4049-8407-C72CABE419A7}"/>
    <cellStyle name="Walutowy 3 4 2 7 7" xfId="2978" xr:uid="{00000000-0005-0000-0000-000064060000}"/>
    <cellStyle name="Walutowy 3 4 2 7 7 2" xfId="5945" xr:uid="{914C4F3C-1D54-4D41-92AC-D0489414D033}"/>
    <cellStyle name="Walutowy 3 4 2 7 8" xfId="3388" xr:uid="{81D11BC8-9C76-447C-8EAE-5BF31D042C9D}"/>
    <cellStyle name="Walutowy 3 4 2 8" xfId="554" xr:uid="{00000000-0005-0000-0000-000065060000}"/>
    <cellStyle name="Walutowy 3 4 2 8 2" xfId="958" xr:uid="{00000000-0005-0000-0000-000066060000}"/>
    <cellStyle name="Walutowy 3 4 2 8 2 2" xfId="3925" xr:uid="{0E7416F7-27D4-4110-AF69-E9B0A8B0329B}"/>
    <cellStyle name="Walutowy 3 4 2 8 3" xfId="1490" xr:uid="{00000000-0005-0000-0000-000067060000}"/>
    <cellStyle name="Walutowy 3 4 2 8 3 2" xfId="4457" xr:uid="{ED347D82-8087-4431-B8E0-C6FF2268C357}"/>
    <cellStyle name="Walutowy 3 4 2 8 4" xfId="1894" xr:uid="{00000000-0005-0000-0000-000068060000}"/>
    <cellStyle name="Walutowy 3 4 2 8 4 2" xfId="4861" xr:uid="{D4FC9470-E23B-44A6-A3AE-3D45AF4E0CC9}"/>
    <cellStyle name="Walutowy 3 4 2 8 5" xfId="2298" xr:uid="{00000000-0005-0000-0000-000069060000}"/>
    <cellStyle name="Walutowy 3 4 2 8 5 2" xfId="5265" xr:uid="{093EE306-59B1-41D5-B55C-80C8A50778EE}"/>
    <cellStyle name="Walutowy 3 4 2 8 6" xfId="2702" xr:uid="{00000000-0005-0000-0000-00006A060000}"/>
    <cellStyle name="Walutowy 3 4 2 8 6 2" xfId="5669" xr:uid="{56521EFF-C552-4955-9A5D-4E5106A85C62}"/>
    <cellStyle name="Walutowy 3 4 2 8 7" xfId="3111" xr:uid="{00000000-0005-0000-0000-00006B060000}"/>
    <cellStyle name="Walutowy 3 4 2 8 7 2" xfId="6078" xr:uid="{CB9A32A1-692C-4FE1-A0AF-92AD5AEF1A35}"/>
    <cellStyle name="Walutowy 3 4 2 8 8" xfId="3521" xr:uid="{183BA5E7-75DD-441E-907A-F68DFF0331B9}"/>
    <cellStyle name="Walutowy 3 4 2 9" xfId="687" xr:uid="{00000000-0005-0000-0000-00006C060000}"/>
    <cellStyle name="Walutowy 3 4 2 9 2" xfId="3654" xr:uid="{7BDA4163-0C80-4B98-B527-54549EFA696D}"/>
    <cellStyle name="Walutowy 3 4 3" xfId="200" xr:uid="{00000000-0005-0000-0000-00006D060000}"/>
    <cellStyle name="Walutowy 3 4 3 10" xfId="1232" xr:uid="{00000000-0005-0000-0000-00006E060000}"/>
    <cellStyle name="Walutowy 3 4 3 10 2" xfId="4199" xr:uid="{8B133619-984A-48A4-A2E9-A13DA3FA499E}"/>
    <cellStyle name="Walutowy 3 4 3 11" xfId="1631" xr:uid="{00000000-0005-0000-0000-00006F060000}"/>
    <cellStyle name="Walutowy 3 4 3 11 2" xfId="4598" xr:uid="{6B65CFCE-DDC3-4A14-AB7F-DE2CD63969FC}"/>
    <cellStyle name="Walutowy 3 4 3 12" xfId="2035" xr:uid="{00000000-0005-0000-0000-000070060000}"/>
    <cellStyle name="Walutowy 3 4 3 12 2" xfId="5002" xr:uid="{5D82A60B-9766-406E-94D0-AA9ECFA96FA8}"/>
    <cellStyle name="Walutowy 3 4 3 13" xfId="2439" xr:uid="{00000000-0005-0000-0000-000071060000}"/>
    <cellStyle name="Walutowy 3 4 3 13 2" xfId="5406" xr:uid="{73CBBBBD-53D0-4CA2-9A9E-3853B57D8121}"/>
    <cellStyle name="Walutowy 3 4 3 14" xfId="2848" xr:uid="{00000000-0005-0000-0000-000072060000}"/>
    <cellStyle name="Walutowy 3 4 3 14 2" xfId="5815" xr:uid="{186B7C34-C3B1-4D94-971B-DEE1FCDC01A5}"/>
    <cellStyle name="Walutowy 3 4 3 15" xfId="3258" xr:uid="{90A71372-9481-43C1-BA33-BC566A26BF2F}"/>
    <cellStyle name="Walutowy 3 4 3 2" xfId="201" xr:uid="{00000000-0005-0000-0000-000073060000}"/>
    <cellStyle name="Walutowy 3 4 3 2 2" xfId="202" xr:uid="{00000000-0005-0000-0000-000074060000}"/>
    <cellStyle name="Walutowy 3 4 3 2 2 2" xfId="412" xr:uid="{00000000-0005-0000-0000-000075060000}"/>
    <cellStyle name="Walutowy 3 4 3 3" xfId="203" xr:uid="{00000000-0005-0000-0000-000076060000}"/>
    <cellStyle name="Walutowy 3 4 3 3 10" xfId="2849" xr:uid="{00000000-0005-0000-0000-000077060000}"/>
    <cellStyle name="Walutowy 3 4 3 3 10 2" xfId="5816" xr:uid="{D729F298-1B97-4AA3-9160-6BBABCDB0360}"/>
    <cellStyle name="Walutowy 3 4 3 3 11" xfId="3259" xr:uid="{71E2C7CD-8657-4CF1-BD65-9F0D812E33F2}"/>
    <cellStyle name="Walutowy 3 4 3 3 2" xfId="413" xr:uid="{00000000-0005-0000-0000-000078060000}"/>
    <cellStyle name="Walutowy 3 4 3 3 2 2" xfId="834" xr:uid="{00000000-0005-0000-0000-000079060000}"/>
    <cellStyle name="Walutowy 3 4 3 3 2 2 2" xfId="3801" xr:uid="{DBD7AB74-507F-41AE-B50C-674D607E15B4}"/>
    <cellStyle name="Walutowy 3 4 3 3 2 3" xfId="1366" xr:uid="{00000000-0005-0000-0000-00007A060000}"/>
    <cellStyle name="Walutowy 3 4 3 3 2 3 2" xfId="4333" xr:uid="{30218BE4-7D1A-4B40-B909-1B1E8D0C2D01}"/>
    <cellStyle name="Walutowy 3 4 3 3 2 4" xfId="1770" xr:uid="{00000000-0005-0000-0000-00007B060000}"/>
    <cellStyle name="Walutowy 3 4 3 3 2 4 2" xfId="4737" xr:uid="{03193199-8FF5-4B8A-A6C7-2ADE74489158}"/>
    <cellStyle name="Walutowy 3 4 3 3 2 5" xfId="2174" xr:uid="{00000000-0005-0000-0000-00007C060000}"/>
    <cellStyle name="Walutowy 3 4 3 3 2 5 2" xfId="5141" xr:uid="{99CB9482-CA94-4E6D-BAFB-C84B278AE468}"/>
    <cellStyle name="Walutowy 3 4 3 3 2 6" xfId="2578" xr:uid="{00000000-0005-0000-0000-00007D060000}"/>
    <cellStyle name="Walutowy 3 4 3 3 2 6 2" xfId="5545" xr:uid="{BD0C95E4-8CA3-4C95-8ADA-D22011DA69F4}"/>
    <cellStyle name="Walutowy 3 4 3 3 2 7" xfId="2987" xr:uid="{00000000-0005-0000-0000-00007E060000}"/>
    <cellStyle name="Walutowy 3 4 3 3 2 7 2" xfId="5954" xr:uid="{D5C2D1C1-C07C-49C1-AE2B-12B059DD8576}"/>
    <cellStyle name="Walutowy 3 4 3 3 2 8" xfId="3397" xr:uid="{90C89AEC-FC09-4179-8C67-1133AE2FEA35}"/>
    <cellStyle name="Walutowy 3 4 3 3 3" xfId="563" xr:uid="{00000000-0005-0000-0000-00007F060000}"/>
    <cellStyle name="Walutowy 3 4 3 3 3 2" xfId="967" xr:uid="{00000000-0005-0000-0000-000080060000}"/>
    <cellStyle name="Walutowy 3 4 3 3 3 2 2" xfId="3934" xr:uid="{545470DD-15F0-40D2-895E-190F41C341B4}"/>
    <cellStyle name="Walutowy 3 4 3 3 3 3" xfId="1499" xr:uid="{00000000-0005-0000-0000-000081060000}"/>
    <cellStyle name="Walutowy 3 4 3 3 3 3 2" xfId="4466" xr:uid="{27CE97C2-C98A-4DD9-A6F0-4A4B64BB2E3B}"/>
    <cellStyle name="Walutowy 3 4 3 3 3 4" xfId="1903" xr:uid="{00000000-0005-0000-0000-000082060000}"/>
    <cellStyle name="Walutowy 3 4 3 3 3 4 2" xfId="4870" xr:uid="{E6A99696-7753-4BC5-940D-DCCD46BA6E33}"/>
    <cellStyle name="Walutowy 3 4 3 3 3 5" xfId="2307" xr:uid="{00000000-0005-0000-0000-000083060000}"/>
    <cellStyle name="Walutowy 3 4 3 3 3 5 2" xfId="5274" xr:uid="{FF15D71B-60EA-4EE7-BFF3-C6CD9794FFE1}"/>
    <cellStyle name="Walutowy 3 4 3 3 3 6" xfId="2711" xr:uid="{00000000-0005-0000-0000-000084060000}"/>
    <cellStyle name="Walutowy 3 4 3 3 3 6 2" xfId="5678" xr:uid="{56B78AFD-B456-4116-8E22-4C9CC6F833D2}"/>
    <cellStyle name="Walutowy 3 4 3 3 3 7" xfId="3120" xr:uid="{00000000-0005-0000-0000-000085060000}"/>
    <cellStyle name="Walutowy 3 4 3 3 3 7 2" xfId="6087" xr:uid="{3B61E193-40BC-4A98-9A81-E6187A6E0276}"/>
    <cellStyle name="Walutowy 3 4 3 3 3 8" xfId="3530" xr:uid="{50E54024-D95B-4334-9703-CB48ED8AFC7E}"/>
    <cellStyle name="Walutowy 3 4 3 3 4" xfId="696" xr:uid="{00000000-0005-0000-0000-000086060000}"/>
    <cellStyle name="Walutowy 3 4 3 3 4 2" xfId="3663" xr:uid="{F940B284-58CE-4FDB-99EB-FCE7B47AE9D7}"/>
    <cellStyle name="Walutowy 3 4 3 3 5" xfId="1100" xr:uid="{00000000-0005-0000-0000-000087060000}"/>
    <cellStyle name="Walutowy 3 4 3 3 5 2" xfId="4067" xr:uid="{6E0468E4-1A29-49D8-9735-5A93BEBE2B27}"/>
    <cellStyle name="Walutowy 3 4 3 3 6" xfId="1233" xr:uid="{00000000-0005-0000-0000-000088060000}"/>
    <cellStyle name="Walutowy 3 4 3 3 6 2" xfId="4200" xr:uid="{61405F54-EAB2-4ABB-8C0B-BE951217035D}"/>
    <cellStyle name="Walutowy 3 4 3 3 7" xfId="1632" xr:uid="{00000000-0005-0000-0000-000089060000}"/>
    <cellStyle name="Walutowy 3 4 3 3 7 2" xfId="4599" xr:uid="{E45F9D27-B545-4D2D-90E6-B2A5E4F57715}"/>
    <cellStyle name="Walutowy 3 4 3 3 8" xfId="2036" xr:uid="{00000000-0005-0000-0000-00008A060000}"/>
    <cellStyle name="Walutowy 3 4 3 3 8 2" xfId="5003" xr:uid="{66E97B51-FDB3-4C58-B471-ADDB301F6E89}"/>
    <cellStyle name="Walutowy 3 4 3 3 9" xfId="2440" xr:uid="{00000000-0005-0000-0000-00008B060000}"/>
    <cellStyle name="Walutowy 3 4 3 3 9 2" xfId="5407" xr:uid="{6F1EC885-B114-4F9D-860D-FF1241A03CE3}"/>
    <cellStyle name="Walutowy 3 4 3 4" xfId="204" xr:uid="{00000000-0005-0000-0000-00008C060000}"/>
    <cellStyle name="Walutowy 3 4 3 4 10" xfId="2850" xr:uid="{00000000-0005-0000-0000-00008D060000}"/>
    <cellStyle name="Walutowy 3 4 3 4 10 2" xfId="5817" xr:uid="{959714BD-FFB3-426F-A5F2-36D6B86E5298}"/>
    <cellStyle name="Walutowy 3 4 3 4 11" xfId="3260" xr:uid="{788120F3-544D-4108-81F9-A7FA214197FC}"/>
    <cellStyle name="Walutowy 3 4 3 4 2" xfId="414" xr:uid="{00000000-0005-0000-0000-00008E060000}"/>
    <cellStyle name="Walutowy 3 4 3 4 2 2" xfId="835" xr:uid="{00000000-0005-0000-0000-00008F060000}"/>
    <cellStyle name="Walutowy 3 4 3 4 2 2 2" xfId="3802" xr:uid="{26692359-29B9-4184-B4C0-01E750D72759}"/>
    <cellStyle name="Walutowy 3 4 3 4 2 3" xfId="1367" xr:uid="{00000000-0005-0000-0000-000090060000}"/>
    <cellStyle name="Walutowy 3 4 3 4 2 3 2" xfId="4334" xr:uid="{C584A647-7EAF-45E8-AA0F-6BB91F19164B}"/>
    <cellStyle name="Walutowy 3 4 3 4 2 4" xfId="1771" xr:uid="{00000000-0005-0000-0000-000091060000}"/>
    <cellStyle name="Walutowy 3 4 3 4 2 4 2" xfId="4738" xr:uid="{4A0DFE25-0D85-4D39-AD7C-8D787C01B5C9}"/>
    <cellStyle name="Walutowy 3 4 3 4 2 5" xfId="2175" xr:uid="{00000000-0005-0000-0000-000092060000}"/>
    <cellStyle name="Walutowy 3 4 3 4 2 5 2" xfId="5142" xr:uid="{341BDB42-9086-4CF2-8794-8259DCB36DD4}"/>
    <cellStyle name="Walutowy 3 4 3 4 2 6" xfId="2579" xr:uid="{00000000-0005-0000-0000-000093060000}"/>
    <cellStyle name="Walutowy 3 4 3 4 2 6 2" xfId="5546" xr:uid="{E29F5613-844B-4758-8AD9-6834D477DEFD}"/>
    <cellStyle name="Walutowy 3 4 3 4 2 7" xfId="2988" xr:uid="{00000000-0005-0000-0000-000094060000}"/>
    <cellStyle name="Walutowy 3 4 3 4 2 7 2" xfId="5955" xr:uid="{75C5E242-2A13-4C28-AB59-B3109ED91337}"/>
    <cellStyle name="Walutowy 3 4 3 4 2 8" xfId="3398" xr:uid="{3140E565-F55B-459B-9939-96304EF9149E}"/>
    <cellStyle name="Walutowy 3 4 3 4 3" xfId="564" xr:uid="{00000000-0005-0000-0000-000095060000}"/>
    <cellStyle name="Walutowy 3 4 3 4 3 2" xfId="968" xr:uid="{00000000-0005-0000-0000-000096060000}"/>
    <cellStyle name="Walutowy 3 4 3 4 3 2 2" xfId="3935" xr:uid="{03A4DF93-11F7-4BD6-9E1A-72F9CAE948F1}"/>
    <cellStyle name="Walutowy 3 4 3 4 3 3" xfId="1500" xr:uid="{00000000-0005-0000-0000-000097060000}"/>
    <cellStyle name="Walutowy 3 4 3 4 3 3 2" xfId="4467" xr:uid="{DC76760E-7818-495F-966B-7DE398EC8958}"/>
    <cellStyle name="Walutowy 3 4 3 4 3 4" xfId="1904" xr:uid="{00000000-0005-0000-0000-000098060000}"/>
    <cellStyle name="Walutowy 3 4 3 4 3 4 2" xfId="4871" xr:uid="{FD1D3ABF-13F8-4D11-A37A-3A407FE4B759}"/>
    <cellStyle name="Walutowy 3 4 3 4 3 5" xfId="2308" xr:uid="{00000000-0005-0000-0000-000099060000}"/>
    <cellStyle name="Walutowy 3 4 3 4 3 5 2" xfId="5275" xr:uid="{E967C0ED-75CD-4714-BEA7-6680F6C0431E}"/>
    <cellStyle name="Walutowy 3 4 3 4 3 6" xfId="2712" xr:uid="{00000000-0005-0000-0000-00009A060000}"/>
    <cellStyle name="Walutowy 3 4 3 4 3 6 2" xfId="5679" xr:uid="{A6547BE2-2BD4-4339-AD9C-4B7DB9203BEE}"/>
    <cellStyle name="Walutowy 3 4 3 4 3 7" xfId="3121" xr:uid="{00000000-0005-0000-0000-00009B060000}"/>
    <cellStyle name="Walutowy 3 4 3 4 3 7 2" xfId="6088" xr:uid="{1ED71908-2DCC-44B9-87CD-68DB3CD13FE5}"/>
    <cellStyle name="Walutowy 3 4 3 4 3 8" xfId="3531" xr:uid="{4FE2DCA9-7360-418F-A990-A4F86B2E2330}"/>
    <cellStyle name="Walutowy 3 4 3 4 4" xfId="697" xr:uid="{00000000-0005-0000-0000-00009C060000}"/>
    <cellStyle name="Walutowy 3 4 3 4 4 2" xfId="3664" xr:uid="{4D1C250C-0DD2-4CB7-80BB-310BBC487572}"/>
    <cellStyle name="Walutowy 3 4 3 4 5" xfId="1101" xr:uid="{00000000-0005-0000-0000-00009D060000}"/>
    <cellStyle name="Walutowy 3 4 3 4 5 2" xfId="4068" xr:uid="{5AEF4090-962B-47E8-BF7A-8C1EB8539D49}"/>
    <cellStyle name="Walutowy 3 4 3 4 6" xfId="1234" xr:uid="{00000000-0005-0000-0000-00009E060000}"/>
    <cellStyle name="Walutowy 3 4 3 4 6 2" xfId="4201" xr:uid="{C114C542-93DD-4A8D-A2A1-0AEEA46C650E}"/>
    <cellStyle name="Walutowy 3 4 3 4 7" xfId="1633" xr:uid="{00000000-0005-0000-0000-00009F060000}"/>
    <cellStyle name="Walutowy 3 4 3 4 7 2" xfId="4600" xr:uid="{C6A0E712-A96D-4642-AEEE-8F7FE9DAFB1F}"/>
    <cellStyle name="Walutowy 3 4 3 4 8" xfId="2037" xr:uid="{00000000-0005-0000-0000-0000A0060000}"/>
    <cellStyle name="Walutowy 3 4 3 4 8 2" xfId="5004" xr:uid="{8AB1E332-8D37-47DC-95FB-C703C9B4B020}"/>
    <cellStyle name="Walutowy 3 4 3 4 9" xfId="2441" xr:uid="{00000000-0005-0000-0000-0000A1060000}"/>
    <cellStyle name="Walutowy 3 4 3 4 9 2" xfId="5408" xr:uid="{597D60BB-DAD0-41C1-8449-CACD8805AB20}"/>
    <cellStyle name="Walutowy 3 4 3 5" xfId="205" xr:uid="{00000000-0005-0000-0000-0000A2060000}"/>
    <cellStyle name="Walutowy 3 4 3 5 10" xfId="2851" xr:uid="{00000000-0005-0000-0000-0000A3060000}"/>
    <cellStyle name="Walutowy 3 4 3 5 10 2" xfId="5818" xr:uid="{7F3D0DA7-1D1D-4815-B980-69771B0034F9}"/>
    <cellStyle name="Walutowy 3 4 3 5 11" xfId="3261" xr:uid="{A95CD9DE-DA1B-4E97-A5A5-2E30E7D2565E}"/>
    <cellStyle name="Walutowy 3 4 3 5 2" xfId="415" xr:uid="{00000000-0005-0000-0000-0000A4060000}"/>
    <cellStyle name="Walutowy 3 4 3 5 2 2" xfId="836" xr:uid="{00000000-0005-0000-0000-0000A5060000}"/>
    <cellStyle name="Walutowy 3 4 3 5 2 2 2" xfId="3803" xr:uid="{6831CBA8-6E1D-41F0-BC38-DAD4F350355F}"/>
    <cellStyle name="Walutowy 3 4 3 5 2 3" xfId="1368" xr:uid="{00000000-0005-0000-0000-0000A6060000}"/>
    <cellStyle name="Walutowy 3 4 3 5 2 3 2" xfId="4335" xr:uid="{7E7A6C3B-0C57-4A4B-9CA8-7D60BAF577E2}"/>
    <cellStyle name="Walutowy 3 4 3 5 2 4" xfId="1772" xr:uid="{00000000-0005-0000-0000-0000A7060000}"/>
    <cellStyle name="Walutowy 3 4 3 5 2 4 2" xfId="4739" xr:uid="{55A8EF06-83A1-4B13-BEB1-71881D42DD98}"/>
    <cellStyle name="Walutowy 3 4 3 5 2 5" xfId="2176" xr:uid="{00000000-0005-0000-0000-0000A8060000}"/>
    <cellStyle name="Walutowy 3 4 3 5 2 5 2" xfId="5143" xr:uid="{1176F49C-77C9-4C78-BC88-E62B7106723B}"/>
    <cellStyle name="Walutowy 3 4 3 5 2 6" xfId="2580" xr:uid="{00000000-0005-0000-0000-0000A9060000}"/>
    <cellStyle name="Walutowy 3 4 3 5 2 6 2" xfId="5547" xr:uid="{B10A3818-C367-4374-9704-8D8A132FF132}"/>
    <cellStyle name="Walutowy 3 4 3 5 2 7" xfId="2989" xr:uid="{00000000-0005-0000-0000-0000AA060000}"/>
    <cellStyle name="Walutowy 3 4 3 5 2 7 2" xfId="5956" xr:uid="{82066515-E06A-405D-9D51-C52F3E678C74}"/>
    <cellStyle name="Walutowy 3 4 3 5 2 8" xfId="3399" xr:uid="{7B8678F6-D2DE-4953-9B4B-F9375C3F0725}"/>
    <cellStyle name="Walutowy 3 4 3 5 3" xfId="565" xr:uid="{00000000-0005-0000-0000-0000AB060000}"/>
    <cellStyle name="Walutowy 3 4 3 5 3 2" xfId="969" xr:uid="{00000000-0005-0000-0000-0000AC060000}"/>
    <cellStyle name="Walutowy 3 4 3 5 3 2 2" xfId="3936" xr:uid="{2A079370-B68F-4E2C-BCE3-256552F2BF87}"/>
    <cellStyle name="Walutowy 3 4 3 5 3 3" xfId="1501" xr:uid="{00000000-0005-0000-0000-0000AD060000}"/>
    <cellStyle name="Walutowy 3 4 3 5 3 3 2" xfId="4468" xr:uid="{3569388F-48E6-45A0-AA6F-F52DBA8935C3}"/>
    <cellStyle name="Walutowy 3 4 3 5 3 4" xfId="1905" xr:uid="{00000000-0005-0000-0000-0000AE060000}"/>
    <cellStyle name="Walutowy 3 4 3 5 3 4 2" xfId="4872" xr:uid="{C3249B78-E854-4F0B-AEC5-4448695B9DF4}"/>
    <cellStyle name="Walutowy 3 4 3 5 3 5" xfId="2309" xr:uid="{00000000-0005-0000-0000-0000AF060000}"/>
    <cellStyle name="Walutowy 3 4 3 5 3 5 2" xfId="5276" xr:uid="{DAF63360-8A29-4AD4-9991-DE8A1C90B877}"/>
    <cellStyle name="Walutowy 3 4 3 5 3 6" xfId="2713" xr:uid="{00000000-0005-0000-0000-0000B0060000}"/>
    <cellStyle name="Walutowy 3 4 3 5 3 6 2" xfId="5680" xr:uid="{29D04976-CDCD-4D9E-BD51-C53D27CD7578}"/>
    <cellStyle name="Walutowy 3 4 3 5 3 7" xfId="3122" xr:uid="{00000000-0005-0000-0000-0000B1060000}"/>
    <cellStyle name="Walutowy 3 4 3 5 3 7 2" xfId="6089" xr:uid="{65705838-59DD-4089-8097-805664E3731B}"/>
    <cellStyle name="Walutowy 3 4 3 5 3 8" xfId="3532" xr:uid="{781EC64F-165F-4D4C-A0FA-E986D4533555}"/>
    <cellStyle name="Walutowy 3 4 3 5 4" xfId="698" xr:uid="{00000000-0005-0000-0000-0000B2060000}"/>
    <cellStyle name="Walutowy 3 4 3 5 4 2" xfId="3665" xr:uid="{8AEC8E79-BB3E-4ED7-9BC8-D8BB3C35B151}"/>
    <cellStyle name="Walutowy 3 4 3 5 5" xfId="1102" xr:uid="{00000000-0005-0000-0000-0000B3060000}"/>
    <cellStyle name="Walutowy 3 4 3 5 5 2" xfId="4069" xr:uid="{B7236605-D1DE-419E-8116-7B325548EC38}"/>
    <cellStyle name="Walutowy 3 4 3 5 6" xfId="1235" xr:uid="{00000000-0005-0000-0000-0000B4060000}"/>
    <cellStyle name="Walutowy 3 4 3 5 6 2" xfId="4202" xr:uid="{4344A5D8-EE46-47FB-B6F0-388E5E59BBFD}"/>
    <cellStyle name="Walutowy 3 4 3 5 7" xfId="1634" xr:uid="{00000000-0005-0000-0000-0000B5060000}"/>
    <cellStyle name="Walutowy 3 4 3 5 7 2" xfId="4601" xr:uid="{29A43F41-D5C8-402E-A7CE-8BB2C8E2F503}"/>
    <cellStyle name="Walutowy 3 4 3 5 8" xfId="2038" xr:uid="{00000000-0005-0000-0000-0000B6060000}"/>
    <cellStyle name="Walutowy 3 4 3 5 8 2" xfId="5005" xr:uid="{E41FE8C3-AF28-4820-AA26-2CA872D7FE8C}"/>
    <cellStyle name="Walutowy 3 4 3 5 9" xfId="2442" xr:uid="{00000000-0005-0000-0000-0000B7060000}"/>
    <cellStyle name="Walutowy 3 4 3 5 9 2" xfId="5409" xr:uid="{A8AD0929-6D10-44A5-B029-22BA1409CEC9}"/>
    <cellStyle name="Walutowy 3 4 3 6" xfId="411" xr:uid="{00000000-0005-0000-0000-0000B8060000}"/>
    <cellStyle name="Walutowy 3 4 3 6 2" xfId="833" xr:uid="{00000000-0005-0000-0000-0000B9060000}"/>
    <cellStyle name="Walutowy 3 4 3 6 2 2" xfId="3800" xr:uid="{74D2EE41-4C31-4062-B3FF-02B52CEFECA1}"/>
    <cellStyle name="Walutowy 3 4 3 6 3" xfId="1365" xr:uid="{00000000-0005-0000-0000-0000BA060000}"/>
    <cellStyle name="Walutowy 3 4 3 6 3 2" xfId="4332" xr:uid="{7EBC9CA6-12B2-43BE-9893-3B2D81EB33FF}"/>
    <cellStyle name="Walutowy 3 4 3 6 4" xfId="1769" xr:uid="{00000000-0005-0000-0000-0000BB060000}"/>
    <cellStyle name="Walutowy 3 4 3 6 4 2" xfId="4736" xr:uid="{F27F6695-6674-429F-9038-B033E490B347}"/>
    <cellStyle name="Walutowy 3 4 3 6 5" xfId="2173" xr:uid="{00000000-0005-0000-0000-0000BC060000}"/>
    <cellStyle name="Walutowy 3 4 3 6 5 2" xfId="5140" xr:uid="{09522405-1B4C-42D5-9702-80FC39B550F3}"/>
    <cellStyle name="Walutowy 3 4 3 6 6" xfId="2577" xr:uid="{00000000-0005-0000-0000-0000BD060000}"/>
    <cellStyle name="Walutowy 3 4 3 6 6 2" xfId="5544" xr:uid="{939550EE-C9AE-4817-A261-97BD3BBF716E}"/>
    <cellStyle name="Walutowy 3 4 3 6 7" xfId="2986" xr:uid="{00000000-0005-0000-0000-0000BE060000}"/>
    <cellStyle name="Walutowy 3 4 3 6 7 2" xfId="5953" xr:uid="{63B9E28E-4D8B-483D-A74A-074AA7EC42CD}"/>
    <cellStyle name="Walutowy 3 4 3 6 8" xfId="3396" xr:uid="{CBB2F093-124C-42AD-8980-F0CB68CF65CE}"/>
    <cellStyle name="Walutowy 3 4 3 7" xfId="562" xr:uid="{00000000-0005-0000-0000-0000BF060000}"/>
    <cellStyle name="Walutowy 3 4 3 7 2" xfId="966" xr:uid="{00000000-0005-0000-0000-0000C0060000}"/>
    <cellStyle name="Walutowy 3 4 3 7 2 2" xfId="3933" xr:uid="{885B62C3-1E94-4F8B-A30E-F1F1CD79A064}"/>
    <cellStyle name="Walutowy 3 4 3 7 3" xfId="1498" xr:uid="{00000000-0005-0000-0000-0000C1060000}"/>
    <cellStyle name="Walutowy 3 4 3 7 3 2" xfId="4465" xr:uid="{F81B4D8E-DA0A-4DF3-A36C-2E1B2CAAFE03}"/>
    <cellStyle name="Walutowy 3 4 3 7 4" xfId="1902" xr:uid="{00000000-0005-0000-0000-0000C2060000}"/>
    <cellStyle name="Walutowy 3 4 3 7 4 2" xfId="4869" xr:uid="{F967EF60-FB88-4B7E-B5D5-712095723A68}"/>
    <cellStyle name="Walutowy 3 4 3 7 5" xfId="2306" xr:uid="{00000000-0005-0000-0000-0000C3060000}"/>
    <cellStyle name="Walutowy 3 4 3 7 5 2" xfId="5273" xr:uid="{CB035B19-364C-49FF-B493-278F2C70066F}"/>
    <cellStyle name="Walutowy 3 4 3 7 6" xfId="2710" xr:uid="{00000000-0005-0000-0000-0000C4060000}"/>
    <cellStyle name="Walutowy 3 4 3 7 6 2" xfId="5677" xr:uid="{EED20168-0AE5-4CB1-AC3F-3F8FC953F45F}"/>
    <cellStyle name="Walutowy 3 4 3 7 7" xfId="3119" xr:uid="{00000000-0005-0000-0000-0000C5060000}"/>
    <cellStyle name="Walutowy 3 4 3 7 7 2" xfId="6086" xr:uid="{DDA03D10-BF5A-4A6E-AA57-8A13969226F1}"/>
    <cellStyle name="Walutowy 3 4 3 7 8" xfId="3529" xr:uid="{2BCB9576-7BAD-4028-90DB-2F9A87B96F0F}"/>
    <cellStyle name="Walutowy 3 4 3 8" xfId="695" xr:uid="{00000000-0005-0000-0000-0000C6060000}"/>
    <cellStyle name="Walutowy 3 4 3 8 2" xfId="3662" xr:uid="{6E1B535A-5F71-4E2F-9034-3D53057CB1AA}"/>
    <cellStyle name="Walutowy 3 4 3 9" xfId="1099" xr:uid="{00000000-0005-0000-0000-0000C7060000}"/>
    <cellStyle name="Walutowy 3 4 3 9 2" xfId="4066" xr:uid="{864B1FBB-6898-45CC-961D-15F01AA90632}"/>
    <cellStyle name="Walutowy 3 4 4" xfId="206" xr:uid="{00000000-0005-0000-0000-0000C8060000}"/>
    <cellStyle name="Walutowy 3 4 4 2" xfId="207" xr:uid="{00000000-0005-0000-0000-0000C9060000}"/>
    <cellStyle name="Walutowy 3 4 4 2 2" xfId="416" xr:uid="{00000000-0005-0000-0000-0000CA060000}"/>
    <cellStyle name="Walutowy 3 4 5" xfId="208" xr:uid="{00000000-0005-0000-0000-0000CB060000}"/>
    <cellStyle name="Walutowy 3 4 5 10" xfId="2852" xr:uid="{00000000-0005-0000-0000-0000CC060000}"/>
    <cellStyle name="Walutowy 3 4 5 10 2" xfId="5819" xr:uid="{40669104-FA47-46E9-A38D-49FCFB5C9BE9}"/>
    <cellStyle name="Walutowy 3 4 5 11" xfId="3262" xr:uid="{42A7FC92-303F-4C6A-99C2-AB97FD985A98}"/>
    <cellStyle name="Walutowy 3 4 5 2" xfId="417" xr:uid="{00000000-0005-0000-0000-0000CD060000}"/>
    <cellStyle name="Walutowy 3 4 5 2 2" xfId="837" xr:uid="{00000000-0005-0000-0000-0000CE060000}"/>
    <cellStyle name="Walutowy 3 4 5 2 2 2" xfId="3804" xr:uid="{CA00DBFC-F887-40F0-B469-B1AA085F5D63}"/>
    <cellStyle name="Walutowy 3 4 5 2 3" xfId="1369" xr:uid="{00000000-0005-0000-0000-0000CF060000}"/>
    <cellStyle name="Walutowy 3 4 5 2 3 2" xfId="4336" xr:uid="{88B9B6EA-678E-4CC3-8647-B3820080F993}"/>
    <cellStyle name="Walutowy 3 4 5 2 4" xfId="1773" xr:uid="{00000000-0005-0000-0000-0000D0060000}"/>
    <cellStyle name="Walutowy 3 4 5 2 4 2" xfId="4740" xr:uid="{F552EA69-853F-4928-9B12-C379848A99D9}"/>
    <cellStyle name="Walutowy 3 4 5 2 5" xfId="2177" xr:uid="{00000000-0005-0000-0000-0000D1060000}"/>
    <cellStyle name="Walutowy 3 4 5 2 5 2" xfId="5144" xr:uid="{BE01856F-E40D-4479-A0B9-9958AB33B19E}"/>
    <cellStyle name="Walutowy 3 4 5 2 6" xfId="2581" xr:uid="{00000000-0005-0000-0000-0000D2060000}"/>
    <cellStyle name="Walutowy 3 4 5 2 6 2" xfId="5548" xr:uid="{05FD7D7B-33CB-494C-BBAF-4238B8D92C44}"/>
    <cellStyle name="Walutowy 3 4 5 2 7" xfId="2990" xr:uid="{00000000-0005-0000-0000-0000D3060000}"/>
    <cellStyle name="Walutowy 3 4 5 2 7 2" xfId="5957" xr:uid="{570F8ADF-7646-449F-B72E-DA41E41C8627}"/>
    <cellStyle name="Walutowy 3 4 5 2 8" xfId="3400" xr:uid="{1098836B-FF24-4D11-9884-D70180278538}"/>
    <cellStyle name="Walutowy 3 4 5 3" xfId="566" xr:uid="{00000000-0005-0000-0000-0000D4060000}"/>
    <cellStyle name="Walutowy 3 4 5 3 2" xfId="970" xr:uid="{00000000-0005-0000-0000-0000D5060000}"/>
    <cellStyle name="Walutowy 3 4 5 3 2 2" xfId="3937" xr:uid="{97646669-4659-4E9B-A376-615720DD9949}"/>
    <cellStyle name="Walutowy 3 4 5 3 3" xfId="1502" xr:uid="{00000000-0005-0000-0000-0000D6060000}"/>
    <cellStyle name="Walutowy 3 4 5 3 3 2" xfId="4469" xr:uid="{66DAA466-A2FF-45F6-97AC-7C240D82AE4C}"/>
    <cellStyle name="Walutowy 3 4 5 3 4" xfId="1906" xr:uid="{00000000-0005-0000-0000-0000D7060000}"/>
    <cellStyle name="Walutowy 3 4 5 3 4 2" xfId="4873" xr:uid="{0B3BBF9F-20EE-4FF3-A5E5-EC76DF98AEA6}"/>
    <cellStyle name="Walutowy 3 4 5 3 5" xfId="2310" xr:uid="{00000000-0005-0000-0000-0000D8060000}"/>
    <cellStyle name="Walutowy 3 4 5 3 5 2" xfId="5277" xr:uid="{E752C624-F021-4EDA-9D96-D57ACD55580B}"/>
    <cellStyle name="Walutowy 3 4 5 3 6" xfId="2714" xr:uid="{00000000-0005-0000-0000-0000D9060000}"/>
    <cellStyle name="Walutowy 3 4 5 3 6 2" xfId="5681" xr:uid="{C5A438FE-98F0-4902-A308-86C91204A4B2}"/>
    <cellStyle name="Walutowy 3 4 5 3 7" xfId="3123" xr:uid="{00000000-0005-0000-0000-0000DA060000}"/>
    <cellStyle name="Walutowy 3 4 5 3 7 2" xfId="6090" xr:uid="{9D9AEDEF-9E34-4B4D-AE69-CDBF3936FBEB}"/>
    <cellStyle name="Walutowy 3 4 5 3 8" xfId="3533" xr:uid="{C5242483-6F13-410C-85A2-44EE502DE04B}"/>
    <cellStyle name="Walutowy 3 4 5 4" xfId="699" xr:uid="{00000000-0005-0000-0000-0000DB060000}"/>
    <cellStyle name="Walutowy 3 4 5 4 2" xfId="3666" xr:uid="{44F77A3C-E7DE-4802-8F68-255C5E2BC57C}"/>
    <cellStyle name="Walutowy 3 4 5 5" xfId="1103" xr:uid="{00000000-0005-0000-0000-0000DC060000}"/>
    <cellStyle name="Walutowy 3 4 5 5 2" xfId="4070" xr:uid="{9D61928C-0B44-43A6-8B33-93AC8FBAC1E6}"/>
    <cellStyle name="Walutowy 3 4 5 6" xfId="1236" xr:uid="{00000000-0005-0000-0000-0000DD060000}"/>
    <cellStyle name="Walutowy 3 4 5 6 2" xfId="4203" xr:uid="{CA5A4875-5005-4BEE-9ECB-4228D48E9C99}"/>
    <cellStyle name="Walutowy 3 4 5 7" xfId="1635" xr:uid="{00000000-0005-0000-0000-0000DE060000}"/>
    <cellStyle name="Walutowy 3 4 5 7 2" xfId="4602" xr:uid="{B176BB05-9F1F-45BE-98A8-6B1DA46789F3}"/>
    <cellStyle name="Walutowy 3 4 5 8" xfId="2039" xr:uid="{00000000-0005-0000-0000-0000DF060000}"/>
    <cellStyle name="Walutowy 3 4 5 8 2" xfId="5006" xr:uid="{39D4971A-9A75-4AA5-99BB-A01ED528EDD4}"/>
    <cellStyle name="Walutowy 3 4 5 9" xfId="2443" xr:uid="{00000000-0005-0000-0000-0000E0060000}"/>
    <cellStyle name="Walutowy 3 4 5 9 2" xfId="5410" xr:uid="{EC3CE963-8C34-4AC9-9D08-59673CC0F5C2}"/>
    <cellStyle name="Walutowy 3 4 6" xfId="209" xr:uid="{00000000-0005-0000-0000-0000E1060000}"/>
    <cellStyle name="Walutowy 3 4 6 10" xfId="2853" xr:uid="{00000000-0005-0000-0000-0000E2060000}"/>
    <cellStyle name="Walutowy 3 4 6 10 2" xfId="5820" xr:uid="{5F3E5BA3-50CE-42C3-8709-D6E549350B84}"/>
    <cellStyle name="Walutowy 3 4 6 11" xfId="3263" xr:uid="{DD774C33-3335-46E8-AE0F-E431FFB98976}"/>
    <cellStyle name="Walutowy 3 4 6 2" xfId="418" xr:uid="{00000000-0005-0000-0000-0000E3060000}"/>
    <cellStyle name="Walutowy 3 4 6 2 2" xfId="838" xr:uid="{00000000-0005-0000-0000-0000E4060000}"/>
    <cellStyle name="Walutowy 3 4 6 2 2 2" xfId="3805" xr:uid="{49002E2F-3F94-4445-B7B9-F23063066797}"/>
    <cellStyle name="Walutowy 3 4 6 2 3" xfId="1370" xr:uid="{00000000-0005-0000-0000-0000E5060000}"/>
    <cellStyle name="Walutowy 3 4 6 2 3 2" xfId="4337" xr:uid="{DCF4327E-9DA0-4C89-A1BE-5491B55ED1BF}"/>
    <cellStyle name="Walutowy 3 4 6 2 4" xfId="1774" xr:uid="{00000000-0005-0000-0000-0000E6060000}"/>
    <cellStyle name="Walutowy 3 4 6 2 4 2" xfId="4741" xr:uid="{665C16CA-257F-421B-868B-C27E57469361}"/>
    <cellStyle name="Walutowy 3 4 6 2 5" xfId="2178" xr:uid="{00000000-0005-0000-0000-0000E7060000}"/>
    <cellStyle name="Walutowy 3 4 6 2 5 2" xfId="5145" xr:uid="{27C0FDCF-E1B9-4232-9B77-FA8678745797}"/>
    <cellStyle name="Walutowy 3 4 6 2 6" xfId="2582" xr:uid="{00000000-0005-0000-0000-0000E8060000}"/>
    <cellStyle name="Walutowy 3 4 6 2 6 2" xfId="5549" xr:uid="{B38D70C0-86F2-4BCD-9844-EFF4B964F8A6}"/>
    <cellStyle name="Walutowy 3 4 6 2 7" xfId="2991" xr:uid="{00000000-0005-0000-0000-0000E9060000}"/>
    <cellStyle name="Walutowy 3 4 6 2 7 2" xfId="5958" xr:uid="{A4A3DB15-BD0C-4A54-B1D6-14D2C66F3BE4}"/>
    <cellStyle name="Walutowy 3 4 6 2 8" xfId="3401" xr:uid="{FC70E47B-E572-4F41-87CC-6330307D5A53}"/>
    <cellStyle name="Walutowy 3 4 6 3" xfId="567" xr:uid="{00000000-0005-0000-0000-0000EA060000}"/>
    <cellStyle name="Walutowy 3 4 6 3 2" xfId="971" xr:uid="{00000000-0005-0000-0000-0000EB060000}"/>
    <cellStyle name="Walutowy 3 4 6 3 2 2" xfId="3938" xr:uid="{1468B793-0709-47F0-A0C3-032788D115ED}"/>
    <cellStyle name="Walutowy 3 4 6 3 3" xfId="1503" xr:uid="{00000000-0005-0000-0000-0000EC060000}"/>
    <cellStyle name="Walutowy 3 4 6 3 3 2" xfId="4470" xr:uid="{A08C818B-F46B-4FE7-B4DA-4450A7DFE29F}"/>
    <cellStyle name="Walutowy 3 4 6 3 4" xfId="1907" xr:uid="{00000000-0005-0000-0000-0000ED060000}"/>
    <cellStyle name="Walutowy 3 4 6 3 4 2" xfId="4874" xr:uid="{09158D31-1471-4109-B5E1-5D0E722DD070}"/>
    <cellStyle name="Walutowy 3 4 6 3 5" xfId="2311" xr:uid="{00000000-0005-0000-0000-0000EE060000}"/>
    <cellStyle name="Walutowy 3 4 6 3 5 2" xfId="5278" xr:uid="{E8BC9E66-7ACA-4498-A8A5-72F3A0155AA0}"/>
    <cellStyle name="Walutowy 3 4 6 3 6" xfId="2715" xr:uid="{00000000-0005-0000-0000-0000EF060000}"/>
    <cellStyle name="Walutowy 3 4 6 3 6 2" xfId="5682" xr:uid="{0E616416-8FD8-48D7-BCBB-3DDC7E89513E}"/>
    <cellStyle name="Walutowy 3 4 6 3 7" xfId="3124" xr:uid="{00000000-0005-0000-0000-0000F0060000}"/>
    <cellStyle name="Walutowy 3 4 6 3 7 2" xfId="6091" xr:uid="{D6AA7D2E-53D9-4941-AB50-508720A91D11}"/>
    <cellStyle name="Walutowy 3 4 6 3 8" xfId="3534" xr:uid="{7F929400-DA14-41A8-8337-4E513E39679E}"/>
    <cellStyle name="Walutowy 3 4 6 4" xfId="700" xr:uid="{00000000-0005-0000-0000-0000F1060000}"/>
    <cellStyle name="Walutowy 3 4 6 4 2" xfId="3667" xr:uid="{6B645DA4-881A-4BC4-B057-0E5E0F87DD7D}"/>
    <cellStyle name="Walutowy 3 4 6 5" xfId="1104" xr:uid="{00000000-0005-0000-0000-0000F2060000}"/>
    <cellStyle name="Walutowy 3 4 6 5 2" xfId="4071" xr:uid="{CA8DAC81-2643-4470-B3B1-186A8E01EDBD}"/>
    <cellStyle name="Walutowy 3 4 6 6" xfId="1237" xr:uid="{00000000-0005-0000-0000-0000F3060000}"/>
    <cellStyle name="Walutowy 3 4 6 6 2" xfId="4204" xr:uid="{D8D9743D-2F45-4115-A6E9-AE4BD1F22E63}"/>
    <cellStyle name="Walutowy 3 4 6 7" xfId="1636" xr:uid="{00000000-0005-0000-0000-0000F4060000}"/>
    <cellStyle name="Walutowy 3 4 6 7 2" xfId="4603" xr:uid="{C5665111-B556-418F-99D8-E7E73EB6E720}"/>
    <cellStyle name="Walutowy 3 4 6 8" xfId="2040" xr:uid="{00000000-0005-0000-0000-0000F5060000}"/>
    <cellStyle name="Walutowy 3 4 6 8 2" xfId="5007" xr:uid="{098DB5B5-1CCD-4349-9D0B-49F54FCB2BCD}"/>
    <cellStyle name="Walutowy 3 4 6 9" xfId="2444" xr:uid="{00000000-0005-0000-0000-0000F6060000}"/>
    <cellStyle name="Walutowy 3 4 6 9 2" xfId="5411" xr:uid="{D94949CE-63E9-464C-8535-007207BBF47E}"/>
    <cellStyle name="Walutowy 3 4 7" xfId="210" xr:uid="{00000000-0005-0000-0000-0000F7060000}"/>
    <cellStyle name="Walutowy 3 4 7 10" xfId="2854" xr:uid="{00000000-0005-0000-0000-0000F8060000}"/>
    <cellStyle name="Walutowy 3 4 7 10 2" xfId="5821" xr:uid="{AE782A57-748A-4D58-A7F9-C94CC235C2EA}"/>
    <cellStyle name="Walutowy 3 4 7 11" xfId="3264" xr:uid="{0B35A2D0-9489-415A-9509-35D39BB68550}"/>
    <cellStyle name="Walutowy 3 4 7 2" xfId="419" xr:uid="{00000000-0005-0000-0000-0000F9060000}"/>
    <cellStyle name="Walutowy 3 4 7 2 2" xfId="839" xr:uid="{00000000-0005-0000-0000-0000FA060000}"/>
    <cellStyle name="Walutowy 3 4 7 2 2 2" xfId="3806" xr:uid="{91673395-8A79-4749-B65E-DB3D34F8DD53}"/>
    <cellStyle name="Walutowy 3 4 7 2 3" xfId="1371" xr:uid="{00000000-0005-0000-0000-0000FB060000}"/>
    <cellStyle name="Walutowy 3 4 7 2 3 2" xfId="4338" xr:uid="{83D73572-4CBA-4E27-BC30-39B11B533094}"/>
    <cellStyle name="Walutowy 3 4 7 2 4" xfId="1775" xr:uid="{00000000-0005-0000-0000-0000FC060000}"/>
    <cellStyle name="Walutowy 3 4 7 2 4 2" xfId="4742" xr:uid="{D68583ED-08D9-4F7E-BEF5-E16452D255EF}"/>
    <cellStyle name="Walutowy 3 4 7 2 5" xfId="2179" xr:uid="{00000000-0005-0000-0000-0000FD060000}"/>
    <cellStyle name="Walutowy 3 4 7 2 5 2" xfId="5146" xr:uid="{3A85DC00-77B8-4859-A968-A44B41D59CBC}"/>
    <cellStyle name="Walutowy 3 4 7 2 6" xfId="2583" xr:uid="{00000000-0005-0000-0000-0000FE060000}"/>
    <cellStyle name="Walutowy 3 4 7 2 6 2" xfId="5550" xr:uid="{3EC711C2-3199-40B4-A881-88259B7CE5C2}"/>
    <cellStyle name="Walutowy 3 4 7 2 7" xfId="2992" xr:uid="{00000000-0005-0000-0000-0000FF060000}"/>
    <cellStyle name="Walutowy 3 4 7 2 7 2" xfId="5959" xr:uid="{09EA9EBF-30C3-4A9B-8096-0CD37EC566D5}"/>
    <cellStyle name="Walutowy 3 4 7 2 8" xfId="3402" xr:uid="{72A77D84-97F1-4A53-8942-D21AC0EB3FB3}"/>
    <cellStyle name="Walutowy 3 4 7 3" xfId="568" xr:uid="{00000000-0005-0000-0000-000000070000}"/>
    <cellStyle name="Walutowy 3 4 7 3 2" xfId="972" xr:uid="{00000000-0005-0000-0000-000001070000}"/>
    <cellStyle name="Walutowy 3 4 7 3 2 2" xfId="3939" xr:uid="{7C774A06-92A8-434E-BA79-7E3C746A336F}"/>
    <cellStyle name="Walutowy 3 4 7 3 3" xfId="1504" xr:uid="{00000000-0005-0000-0000-000002070000}"/>
    <cellStyle name="Walutowy 3 4 7 3 3 2" xfId="4471" xr:uid="{23346038-7884-437E-BC97-77AA9558D605}"/>
    <cellStyle name="Walutowy 3 4 7 3 4" xfId="1908" xr:uid="{00000000-0005-0000-0000-000003070000}"/>
    <cellStyle name="Walutowy 3 4 7 3 4 2" xfId="4875" xr:uid="{09264EB0-AA4D-42D4-B3DD-332CB2F1CADA}"/>
    <cellStyle name="Walutowy 3 4 7 3 5" xfId="2312" xr:uid="{00000000-0005-0000-0000-000004070000}"/>
    <cellStyle name="Walutowy 3 4 7 3 5 2" xfId="5279" xr:uid="{C06D55BD-39CF-4C92-A4FA-6044B2749F8A}"/>
    <cellStyle name="Walutowy 3 4 7 3 6" xfId="2716" xr:uid="{00000000-0005-0000-0000-000005070000}"/>
    <cellStyle name="Walutowy 3 4 7 3 6 2" xfId="5683" xr:uid="{797396EB-B0E5-4357-861D-359049740E5C}"/>
    <cellStyle name="Walutowy 3 4 7 3 7" xfId="3125" xr:uid="{00000000-0005-0000-0000-000006070000}"/>
    <cellStyle name="Walutowy 3 4 7 3 7 2" xfId="6092" xr:uid="{A2E124C6-9223-4D51-85BA-E2A9751F9FBA}"/>
    <cellStyle name="Walutowy 3 4 7 3 8" xfId="3535" xr:uid="{62D9E57F-0670-42B8-AB09-5F2ED6BF573A}"/>
    <cellStyle name="Walutowy 3 4 7 4" xfId="701" xr:uid="{00000000-0005-0000-0000-000007070000}"/>
    <cellStyle name="Walutowy 3 4 7 4 2" xfId="3668" xr:uid="{6098B783-831B-43E6-86BA-4B81B589BA5B}"/>
    <cellStyle name="Walutowy 3 4 7 5" xfId="1105" xr:uid="{00000000-0005-0000-0000-000008070000}"/>
    <cellStyle name="Walutowy 3 4 7 5 2" xfId="4072" xr:uid="{64FD6DE6-1D7D-4AB1-A487-AEE7E499248B}"/>
    <cellStyle name="Walutowy 3 4 7 6" xfId="1238" xr:uid="{00000000-0005-0000-0000-000009070000}"/>
    <cellStyle name="Walutowy 3 4 7 6 2" xfId="4205" xr:uid="{E4115B30-871E-489A-809C-E880AC7A2A15}"/>
    <cellStyle name="Walutowy 3 4 7 7" xfId="1637" xr:uid="{00000000-0005-0000-0000-00000A070000}"/>
    <cellStyle name="Walutowy 3 4 7 7 2" xfId="4604" xr:uid="{402D3193-2D18-45F1-94CB-59BEE44FD2B5}"/>
    <cellStyle name="Walutowy 3 4 7 8" xfId="2041" xr:uid="{00000000-0005-0000-0000-00000B070000}"/>
    <cellStyle name="Walutowy 3 4 7 8 2" xfId="5008" xr:uid="{8B9E90B4-C853-4A24-BF55-252E91BC30F3}"/>
    <cellStyle name="Walutowy 3 4 7 9" xfId="2445" xr:uid="{00000000-0005-0000-0000-00000C070000}"/>
    <cellStyle name="Walutowy 3 4 7 9 2" xfId="5412" xr:uid="{9170D586-E38F-4265-B04B-239FB023EA36}"/>
    <cellStyle name="Walutowy 3 4 8" xfId="400" xr:uid="{00000000-0005-0000-0000-00000D070000}"/>
    <cellStyle name="Walutowy 3 4 8 2" xfId="824" xr:uid="{00000000-0005-0000-0000-00000E070000}"/>
    <cellStyle name="Walutowy 3 4 8 2 2" xfId="3791" xr:uid="{34413FA0-56D9-47F7-B12F-8EA7ECBFCB3B}"/>
    <cellStyle name="Walutowy 3 4 8 3" xfId="1356" xr:uid="{00000000-0005-0000-0000-00000F070000}"/>
    <cellStyle name="Walutowy 3 4 8 3 2" xfId="4323" xr:uid="{E57E14A1-72A6-44A2-83FE-FF70A03A6F7F}"/>
    <cellStyle name="Walutowy 3 4 8 4" xfId="1760" xr:uid="{00000000-0005-0000-0000-000010070000}"/>
    <cellStyle name="Walutowy 3 4 8 4 2" xfId="4727" xr:uid="{DD573DDF-8049-4ECF-9A4A-5F15C877E2D7}"/>
    <cellStyle name="Walutowy 3 4 8 5" xfId="2164" xr:uid="{00000000-0005-0000-0000-000011070000}"/>
    <cellStyle name="Walutowy 3 4 8 5 2" xfId="5131" xr:uid="{3BD5EA8C-6BC0-4B1C-928C-3E9EEFF786AF}"/>
    <cellStyle name="Walutowy 3 4 8 6" xfId="2568" xr:uid="{00000000-0005-0000-0000-000012070000}"/>
    <cellStyle name="Walutowy 3 4 8 6 2" xfId="5535" xr:uid="{86B6A51B-D560-48E1-A488-8EDE0AEF7679}"/>
    <cellStyle name="Walutowy 3 4 8 7" xfId="2977" xr:uid="{00000000-0005-0000-0000-000013070000}"/>
    <cellStyle name="Walutowy 3 4 8 7 2" xfId="5944" xr:uid="{F522FC7B-744E-4C54-A5D5-45B9AE6B29A2}"/>
    <cellStyle name="Walutowy 3 4 8 8" xfId="3387" xr:uid="{ED843803-7B5F-4231-B379-0CC2B6829BBB}"/>
    <cellStyle name="Walutowy 3 4 9" xfId="553" xr:uid="{00000000-0005-0000-0000-000014070000}"/>
    <cellStyle name="Walutowy 3 4 9 2" xfId="957" xr:uid="{00000000-0005-0000-0000-000015070000}"/>
    <cellStyle name="Walutowy 3 4 9 2 2" xfId="3924" xr:uid="{AB1503FB-E389-49EC-A1E2-731BED36C5AA}"/>
    <cellStyle name="Walutowy 3 4 9 3" xfId="1489" xr:uid="{00000000-0005-0000-0000-000016070000}"/>
    <cellStyle name="Walutowy 3 4 9 3 2" xfId="4456" xr:uid="{FE397616-142A-4F1E-8E6C-DA7AC171B386}"/>
    <cellStyle name="Walutowy 3 4 9 4" xfId="1893" xr:uid="{00000000-0005-0000-0000-000017070000}"/>
    <cellStyle name="Walutowy 3 4 9 4 2" xfId="4860" xr:uid="{D4A05922-9B92-4ACF-B971-C0EF1052EE0B}"/>
    <cellStyle name="Walutowy 3 4 9 5" xfId="2297" xr:uid="{00000000-0005-0000-0000-000018070000}"/>
    <cellStyle name="Walutowy 3 4 9 5 2" xfId="5264" xr:uid="{7524340C-B65F-43FA-A113-7BD0D167A763}"/>
    <cellStyle name="Walutowy 3 4 9 6" xfId="2701" xr:uid="{00000000-0005-0000-0000-000019070000}"/>
    <cellStyle name="Walutowy 3 4 9 6 2" xfId="5668" xr:uid="{7A7DADF7-029A-47A5-9478-6AEB4D8FAC2F}"/>
    <cellStyle name="Walutowy 3 4 9 7" xfId="3110" xr:uid="{00000000-0005-0000-0000-00001A070000}"/>
    <cellStyle name="Walutowy 3 4 9 7 2" xfId="6077" xr:uid="{5130ADA2-1850-42DA-87E9-27F9C8E2E0E3}"/>
    <cellStyle name="Walutowy 3 4 9 8" xfId="3520" xr:uid="{943D417C-9F75-45AD-A5D2-7F81E6DA33F5}"/>
    <cellStyle name="Walutowy 3 5" xfId="211" xr:uid="{00000000-0005-0000-0000-00001B070000}"/>
    <cellStyle name="Walutowy 3 5 10" xfId="1106" xr:uid="{00000000-0005-0000-0000-00001C070000}"/>
    <cellStyle name="Walutowy 3 5 10 2" xfId="4073" xr:uid="{2974CA0C-4F87-4F15-84B5-4B04DA1AAE9D}"/>
    <cellStyle name="Walutowy 3 5 11" xfId="1239" xr:uid="{00000000-0005-0000-0000-00001D070000}"/>
    <cellStyle name="Walutowy 3 5 11 2" xfId="4206" xr:uid="{54FD262E-4CAA-4D51-8DB0-9E1438B877C4}"/>
    <cellStyle name="Walutowy 3 5 12" xfId="1638" xr:uid="{00000000-0005-0000-0000-00001E070000}"/>
    <cellStyle name="Walutowy 3 5 12 2" xfId="4605" xr:uid="{AEC62D10-A0B8-431A-B01A-1D7B45335E87}"/>
    <cellStyle name="Walutowy 3 5 13" xfId="2042" xr:uid="{00000000-0005-0000-0000-00001F070000}"/>
    <cellStyle name="Walutowy 3 5 13 2" xfId="5009" xr:uid="{D4427B32-2A79-458A-A770-A1455C9A006A}"/>
    <cellStyle name="Walutowy 3 5 14" xfId="2446" xr:uid="{00000000-0005-0000-0000-000020070000}"/>
    <cellStyle name="Walutowy 3 5 14 2" xfId="5413" xr:uid="{ED1E1529-CB09-4E52-935E-8DBBD8B7D925}"/>
    <cellStyle name="Walutowy 3 5 15" xfId="2855" xr:uid="{00000000-0005-0000-0000-000021070000}"/>
    <cellStyle name="Walutowy 3 5 15 2" xfId="5822" xr:uid="{12421E94-73DE-4713-A3D8-725437E52BCB}"/>
    <cellStyle name="Walutowy 3 5 16" xfId="3265" xr:uid="{E9851677-FDCC-4A6F-8DDB-E027045A2E93}"/>
    <cellStyle name="Walutowy 3 5 2" xfId="212" xr:uid="{00000000-0005-0000-0000-000022070000}"/>
    <cellStyle name="Walutowy 3 5 2 10" xfId="1240" xr:uid="{00000000-0005-0000-0000-000023070000}"/>
    <cellStyle name="Walutowy 3 5 2 10 2" xfId="4207" xr:uid="{12F5B1ED-E993-4918-A221-19AC152C9989}"/>
    <cellStyle name="Walutowy 3 5 2 11" xfId="1639" xr:uid="{00000000-0005-0000-0000-000024070000}"/>
    <cellStyle name="Walutowy 3 5 2 11 2" xfId="4606" xr:uid="{104C0F09-003C-4B6F-A190-587458B6B662}"/>
    <cellStyle name="Walutowy 3 5 2 12" xfId="2043" xr:uid="{00000000-0005-0000-0000-000025070000}"/>
    <cellStyle name="Walutowy 3 5 2 12 2" xfId="5010" xr:uid="{CDBD57C9-0D26-4BCB-B54F-B8A049D19698}"/>
    <cellStyle name="Walutowy 3 5 2 13" xfId="2447" xr:uid="{00000000-0005-0000-0000-000026070000}"/>
    <cellStyle name="Walutowy 3 5 2 13 2" xfId="5414" xr:uid="{27D263E9-BA3D-41C7-8522-51FF4E751C17}"/>
    <cellStyle name="Walutowy 3 5 2 14" xfId="2856" xr:uid="{00000000-0005-0000-0000-000027070000}"/>
    <cellStyle name="Walutowy 3 5 2 14 2" xfId="5823" xr:uid="{ECE13267-5E14-4C89-8654-5A2D897C426E}"/>
    <cellStyle name="Walutowy 3 5 2 15" xfId="3266" xr:uid="{DB7E3D16-8745-4BB1-AC4F-D59B0B5626C4}"/>
    <cellStyle name="Walutowy 3 5 2 2" xfId="213" xr:uid="{00000000-0005-0000-0000-000028070000}"/>
    <cellStyle name="Walutowy 3 5 2 2 2" xfId="214" xr:uid="{00000000-0005-0000-0000-000029070000}"/>
    <cellStyle name="Walutowy 3 5 2 2 2 2" xfId="422" xr:uid="{00000000-0005-0000-0000-00002A070000}"/>
    <cellStyle name="Walutowy 3 5 2 3" xfId="215" xr:uid="{00000000-0005-0000-0000-00002B070000}"/>
    <cellStyle name="Walutowy 3 5 2 3 10" xfId="2857" xr:uid="{00000000-0005-0000-0000-00002C070000}"/>
    <cellStyle name="Walutowy 3 5 2 3 10 2" xfId="5824" xr:uid="{7BE4B5AF-9DF3-43D3-B484-10117DB80450}"/>
    <cellStyle name="Walutowy 3 5 2 3 11" xfId="3267" xr:uid="{E6F3E195-3C5C-4554-B6E2-6766E5F07546}"/>
    <cellStyle name="Walutowy 3 5 2 3 2" xfId="423" xr:uid="{00000000-0005-0000-0000-00002D070000}"/>
    <cellStyle name="Walutowy 3 5 2 3 2 2" xfId="842" xr:uid="{00000000-0005-0000-0000-00002E070000}"/>
    <cellStyle name="Walutowy 3 5 2 3 2 2 2" xfId="3809" xr:uid="{CC846937-4D81-441B-823C-6D40E73F885F}"/>
    <cellStyle name="Walutowy 3 5 2 3 2 3" xfId="1374" xr:uid="{00000000-0005-0000-0000-00002F070000}"/>
    <cellStyle name="Walutowy 3 5 2 3 2 3 2" xfId="4341" xr:uid="{4E48AFD5-3E06-4863-9CFE-07EA233DCCF9}"/>
    <cellStyle name="Walutowy 3 5 2 3 2 4" xfId="1778" xr:uid="{00000000-0005-0000-0000-000030070000}"/>
    <cellStyle name="Walutowy 3 5 2 3 2 4 2" xfId="4745" xr:uid="{9C4B16E4-E418-49C9-BBDE-B5B68BD8F58F}"/>
    <cellStyle name="Walutowy 3 5 2 3 2 5" xfId="2182" xr:uid="{00000000-0005-0000-0000-000031070000}"/>
    <cellStyle name="Walutowy 3 5 2 3 2 5 2" xfId="5149" xr:uid="{AC4DEDF8-E409-4041-ABC3-70F35BA2F5AA}"/>
    <cellStyle name="Walutowy 3 5 2 3 2 6" xfId="2586" xr:uid="{00000000-0005-0000-0000-000032070000}"/>
    <cellStyle name="Walutowy 3 5 2 3 2 6 2" xfId="5553" xr:uid="{02AE51CF-0565-4339-B008-49569212955A}"/>
    <cellStyle name="Walutowy 3 5 2 3 2 7" xfId="2995" xr:uid="{00000000-0005-0000-0000-000033070000}"/>
    <cellStyle name="Walutowy 3 5 2 3 2 7 2" xfId="5962" xr:uid="{9AEB5EFA-C151-4BBE-B00F-8D6B5C7B5295}"/>
    <cellStyle name="Walutowy 3 5 2 3 2 8" xfId="3405" xr:uid="{524C6B7B-1A54-4111-A203-731E052695CD}"/>
    <cellStyle name="Walutowy 3 5 2 3 3" xfId="571" xr:uid="{00000000-0005-0000-0000-000034070000}"/>
    <cellStyle name="Walutowy 3 5 2 3 3 2" xfId="975" xr:uid="{00000000-0005-0000-0000-000035070000}"/>
    <cellStyle name="Walutowy 3 5 2 3 3 2 2" xfId="3942" xr:uid="{87CE1C71-4DA6-444E-B13C-4AF15E389B1B}"/>
    <cellStyle name="Walutowy 3 5 2 3 3 3" xfId="1507" xr:uid="{00000000-0005-0000-0000-000036070000}"/>
    <cellStyle name="Walutowy 3 5 2 3 3 3 2" xfId="4474" xr:uid="{6CF27415-DA38-4D53-9F24-99C1B20717B8}"/>
    <cellStyle name="Walutowy 3 5 2 3 3 4" xfId="1911" xr:uid="{00000000-0005-0000-0000-000037070000}"/>
    <cellStyle name="Walutowy 3 5 2 3 3 4 2" xfId="4878" xr:uid="{B2445D07-D20A-4F13-B7A4-96A031E2A61D}"/>
    <cellStyle name="Walutowy 3 5 2 3 3 5" xfId="2315" xr:uid="{00000000-0005-0000-0000-000038070000}"/>
    <cellStyle name="Walutowy 3 5 2 3 3 5 2" xfId="5282" xr:uid="{B52E5D6C-664F-457B-BDBF-E2A4F8FDE41F}"/>
    <cellStyle name="Walutowy 3 5 2 3 3 6" xfId="2719" xr:uid="{00000000-0005-0000-0000-000039070000}"/>
    <cellStyle name="Walutowy 3 5 2 3 3 6 2" xfId="5686" xr:uid="{CF6BA35A-905D-446E-85B6-B0152E787D92}"/>
    <cellStyle name="Walutowy 3 5 2 3 3 7" xfId="3128" xr:uid="{00000000-0005-0000-0000-00003A070000}"/>
    <cellStyle name="Walutowy 3 5 2 3 3 7 2" xfId="6095" xr:uid="{85F54975-DCE3-4EFB-A8A3-2555AB633DF7}"/>
    <cellStyle name="Walutowy 3 5 2 3 3 8" xfId="3538" xr:uid="{1050F2EA-29C6-446F-9244-706730812CBB}"/>
    <cellStyle name="Walutowy 3 5 2 3 4" xfId="704" xr:uid="{00000000-0005-0000-0000-00003B070000}"/>
    <cellStyle name="Walutowy 3 5 2 3 4 2" xfId="3671" xr:uid="{F1830726-8713-4831-A640-976C257A6575}"/>
    <cellStyle name="Walutowy 3 5 2 3 5" xfId="1108" xr:uid="{00000000-0005-0000-0000-00003C070000}"/>
    <cellStyle name="Walutowy 3 5 2 3 5 2" xfId="4075" xr:uid="{788A39E1-72A1-461B-9F9B-E0AFC98A3E88}"/>
    <cellStyle name="Walutowy 3 5 2 3 6" xfId="1241" xr:uid="{00000000-0005-0000-0000-00003D070000}"/>
    <cellStyle name="Walutowy 3 5 2 3 6 2" xfId="4208" xr:uid="{4DE564CD-404A-4D25-92A3-D2EC6B09D9E8}"/>
    <cellStyle name="Walutowy 3 5 2 3 7" xfId="1640" xr:uid="{00000000-0005-0000-0000-00003E070000}"/>
    <cellStyle name="Walutowy 3 5 2 3 7 2" xfId="4607" xr:uid="{465BE3CF-D3DD-4DA7-8DEB-527D9ECA52BE}"/>
    <cellStyle name="Walutowy 3 5 2 3 8" xfId="2044" xr:uid="{00000000-0005-0000-0000-00003F070000}"/>
    <cellStyle name="Walutowy 3 5 2 3 8 2" xfId="5011" xr:uid="{6AD2588A-6828-4EAF-AAD3-F43951160B9F}"/>
    <cellStyle name="Walutowy 3 5 2 3 9" xfId="2448" xr:uid="{00000000-0005-0000-0000-000040070000}"/>
    <cellStyle name="Walutowy 3 5 2 3 9 2" xfId="5415" xr:uid="{12DC26AF-5CC7-4A52-AED7-8517C1E5DCCE}"/>
    <cellStyle name="Walutowy 3 5 2 4" xfId="216" xr:uid="{00000000-0005-0000-0000-000041070000}"/>
    <cellStyle name="Walutowy 3 5 2 4 10" xfId="2858" xr:uid="{00000000-0005-0000-0000-000042070000}"/>
    <cellStyle name="Walutowy 3 5 2 4 10 2" xfId="5825" xr:uid="{5EC207D0-9B05-47EA-B8F8-A652834136E7}"/>
    <cellStyle name="Walutowy 3 5 2 4 11" xfId="3268" xr:uid="{5296676A-EF09-48AB-B7EF-00F1FCA51738}"/>
    <cellStyle name="Walutowy 3 5 2 4 2" xfId="424" xr:uid="{00000000-0005-0000-0000-000043070000}"/>
    <cellStyle name="Walutowy 3 5 2 4 2 2" xfId="843" xr:uid="{00000000-0005-0000-0000-000044070000}"/>
    <cellStyle name="Walutowy 3 5 2 4 2 2 2" xfId="3810" xr:uid="{1FB19EB1-CE0B-41B3-B790-5E0E38FC354A}"/>
    <cellStyle name="Walutowy 3 5 2 4 2 3" xfId="1375" xr:uid="{00000000-0005-0000-0000-000045070000}"/>
    <cellStyle name="Walutowy 3 5 2 4 2 3 2" xfId="4342" xr:uid="{6364D2EB-9525-451C-BB86-79F65A110AE6}"/>
    <cellStyle name="Walutowy 3 5 2 4 2 4" xfId="1779" xr:uid="{00000000-0005-0000-0000-000046070000}"/>
    <cellStyle name="Walutowy 3 5 2 4 2 4 2" xfId="4746" xr:uid="{A4D1DD47-C89D-4C8C-8304-E8611AED4ADE}"/>
    <cellStyle name="Walutowy 3 5 2 4 2 5" xfId="2183" xr:uid="{00000000-0005-0000-0000-000047070000}"/>
    <cellStyle name="Walutowy 3 5 2 4 2 5 2" xfId="5150" xr:uid="{04154729-815C-4308-A016-4960DCA116D6}"/>
    <cellStyle name="Walutowy 3 5 2 4 2 6" xfId="2587" xr:uid="{00000000-0005-0000-0000-000048070000}"/>
    <cellStyle name="Walutowy 3 5 2 4 2 6 2" xfId="5554" xr:uid="{ABBDDCB1-1B1A-467E-9B00-A0031DFCF2B7}"/>
    <cellStyle name="Walutowy 3 5 2 4 2 7" xfId="2996" xr:uid="{00000000-0005-0000-0000-000049070000}"/>
    <cellStyle name="Walutowy 3 5 2 4 2 7 2" xfId="5963" xr:uid="{7727A9EC-A221-4423-B977-DA0FC4DD3A0E}"/>
    <cellStyle name="Walutowy 3 5 2 4 2 8" xfId="3406" xr:uid="{8A24825F-77F5-48FA-A668-D89678CD155D}"/>
    <cellStyle name="Walutowy 3 5 2 4 3" xfId="572" xr:uid="{00000000-0005-0000-0000-00004A070000}"/>
    <cellStyle name="Walutowy 3 5 2 4 3 2" xfId="976" xr:uid="{00000000-0005-0000-0000-00004B070000}"/>
    <cellStyle name="Walutowy 3 5 2 4 3 2 2" xfId="3943" xr:uid="{0076A263-FE2A-4C0B-BE82-0028C051D702}"/>
    <cellStyle name="Walutowy 3 5 2 4 3 3" xfId="1508" xr:uid="{00000000-0005-0000-0000-00004C070000}"/>
    <cellStyle name="Walutowy 3 5 2 4 3 3 2" xfId="4475" xr:uid="{2CC37056-DEBD-4575-AA42-ADD910CFDA0B}"/>
    <cellStyle name="Walutowy 3 5 2 4 3 4" xfId="1912" xr:uid="{00000000-0005-0000-0000-00004D070000}"/>
    <cellStyle name="Walutowy 3 5 2 4 3 4 2" xfId="4879" xr:uid="{B5D937E5-3FDC-4485-8A88-10C199279CA7}"/>
    <cellStyle name="Walutowy 3 5 2 4 3 5" xfId="2316" xr:uid="{00000000-0005-0000-0000-00004E070000}"/>
    <cellStyle name="Walutowy 3 5 2 4 3 5 2" xfId="5283" xr:uid="{3AA99875-579F-4848-BBCE-DD7B6D9888E2}"/>
    <cellStyle name="Walutowy 3 5 2 4 3 6" xfId="2720" xr:uid="{00000000-0005-0000-0000-00004F070000}"/>
    <cellStyle name="Walutowy 3 5 2 4 3 6 2" xfId="5687" xr:uid="{90D49C67-D9E0-41BF-95F7-6195D0E68D5F}"/>
    <cellStyle name="Walutowy 3 5 2 4 3 7" xfId="3129" xr:uid="{00000000-0005-0000-0000-000050070000}"/>
    <cellStyle name="Walutowy 3 5 2 4 3 7 2" xfId="6096" xr:uid="{D154591E-2697-4CB8-B4A5-9C5BFAD58AF9}"/>
    <cellStyle name="Walutowy 3 5 2 4 3 8" xfId="3539" xr:uid="{8A631946-2C6D-439C-A01D-3ECF92D38808}"/>
    <cellStyle name="Walutowy 3 5 2 4 4" xfId="705" xr:uid="{00000000-0005-0000-0000-000051070000}"/>
    <cellStyle name="Walutowy 3 5 2 4 4 2" xfId="3672" xr:uid="{4A528480-BA7D-49AE-BA6E-D4F983690C42}"/>
    <cellStyle name="Walutowy 3 5 2 4 5" xfId="1109" xr:uid="{00000000-0005-0000-0000-000052070000}"/>
    <cellStyle name="Walutowy 3 5 2 4 5 2" xfId="4076" xr:uid="{51C50A02-0BF2-4435-85B8-16C5D3C9E377}"/>
    <cellStyle name="Walutowy 3 5 2 4 6" xfId="1242" xr:uid="{00000000-0005-0000-0000-000053070000}"/>
    <cellStyle name="Walutowy 3 5 2 4 6 2" xfId="4209" xr:uid="{0581BC31-401F-4955-81E6-199A0950D496}"/>
    <cellStyle name="Walutowy 3 5 2 4 7" xfId="1641" xr:uid="{00000000-0005-0000-0000-000054070000}"/>
    <cellStyle name="Walutowy 3 5 2 4 7 2" xfId="4608" xr:uid="{6B66F7CC-D0D6-4090-9639-21CEDB2BD49B}"/>
    <cellStyle name="Walutowy 3 5 2 4 8" xfId="2045" xr:uid="{00000000-0005-0000-0000-000055070000}"/>
    <cellStyle name="Walutowy 3 5 2 4 8 2" xfId="5012" xr:uid="{F4013868-F750-4B4A-953F-6229A2AF575F}"/>
    <cellStyle name="Walutowy 3 5 2 4 9" xfId="2449" xr:uid="{00000000-0005-0000-0000-000056070000}"/>
    <cellStyle name="Walutowy 3 5 2 4 9 2" xfId="5416" xr:uid="{95AE280E-C176-4B30-A61A-28A6AE4E3F01}"/>
    <cellStyle name="Walutowy 3 5 2 5" xfId="217" xr:uid="{00000000-0005-0000-0000-000057070000}"/>
    <cellStyle name="Walutowy 3 5 2 5 10" xfId="2859" xr:uid="{00000000-0005-0000-0000-000058070000}"/>
    <cellStyle name="Walutowy 3 5 2 5 10 2" xfId="5826" xr:uid="{E7B5EBF3-6959-4086-8496-493E2FC9BB90}"/>
    <cellStyle name="Walutowy 3 5 2 5 11" xfId="3269" xr:uid="{758BBF46-F28F-4CA6-ABDF-132DA3AC9A51}"/>
    <cellStyle name="Walutowy 3 5 2 5 2" xfId="425" xr:uid="{00000000-0005-0000-0000-000059070000}"/>
    <cellStyle name="Walutowy 3 5 2 5 2 2" xfId="844" xr:uid="{00000000-0005-0000-0000-00005A070000}"/>
    <cellStyle name="Walutowy 3 5 2 5 2 2 2" xfId="3811" xr:uid="{A5D949B2-B199-4D44-A396-F2A187BF4273}"/>
    <cellStyle name="Walutowy 3 5 2 5 2 3" xfId="1376" xr:uid="{00000000-0005-0000-0000-00005B070000}"/>
    <cellStyle name="Walutowy 3 5 2 5 2 3 2" xfId="4343" xr:uid="{6FE7CC28-ACFB-4B9F-9BBE-EFCC4EE6F0E6}"/>
    <cellStyle name="Walutowy 3 5 2 5 2 4" xfId="1780" xr:uid="{00000000-0005-0000-0000-00005C070000}"/>
    <cellStyle name="Walutowy 3 5 2 5 2 4 2" xfId="4747" xr:uid="{629E9EDF-736E-4FB8-9CE9-EDE0E746F5D2}"/>
    <cellStyle name="Walutowy 3 5 2 5 2 5" xfId="2184" xr:uid="{00000000-0005-0000-0000-00005D070000}"/>
    <cellStyle name="Walutowy 3 5 2 5 2 5 2" xfId="5151" xr:uid="{A718C6AA-1877-439E-B706-1B4882EF02F3}"/>
    <cellStyle name="Walutowy 3 5 2 5 2 6" xfId="2588" xr:uid="{00000000-0005-0000-0000-00005E070000}"/>
    <cellStyle name="Walutowy 3 5 2 5 2 6 2" xfId="5555" xr:uid="{6FE90D99-0EC2-45A5-951F-68AC189E7803}"/>
    <cellStyle name="Walutowy 3 5 2 5 2 7" xfId="2997" xr:uid="{00000000-0005-0000-0000-00005F070000}"/>
    <cellStyle name="Walutowy 3 5 2 5 2 7 2" xfId="5964" xr:uid="{88E6DB19-783C-4EAF-A55C-7FE70FF8F1A3}"/>
    <cellStyle name="Walutowy 3 5 2 5 2 8" xfId="3407" xr:uid="{CE21E613-B8A3-4A86-8730-7DF95F0B7BDB}"/>
    <cellStyle name="Walutowy 3 5 2 5 3" xfId="573" xr:uid="{00000000-0005-0000-0000-000060070000}"/>
    <cellStyle name="Walutowy 3 5 2 5 3 2" xfId="977" xr:uid="{00000000-0005-0000-0000-000061070000}"/>
    <cellStyle name="Walutowy 3 5 2 5 3 2 2" xfId="3944" xr:uid="{D1F6E280-23AF-41BF-856C-FFC9E8B67FF4}"/>
    <cellStyle name="Walutowy 3 5 2 5 3 3" xfId="1509" xr:uid="{00000000-0005-0000-0000-000062070000}"/>
    <cellStyle name="Walutowy 3 5 2 5 3 3 2" xfId="4476" xr:uid="{DF2C1781-E009-429F-9871-7E3E496589E6}"/>
    <cellStyle name="Walutowy 3 5 2 5 3 4" xfId="1913" xr:uid="{00000000-0005-0000-0000-000063070000}"/>
    <cellStyle name="Walutowy 3 5 2 5 3 4 2" xfId="4880" xr:uid="{3803E4C9-E85B-4F93-A217-94B54F5CF79B}"/>
    <cellStyle name="Walutowy 3 5 2 5 3 5" xfId="2317" xr:uid="{00000000-0005-0000-0000-000064070000}"/>
    <cellStyle name="Walutowy 3 5 2 5 3 5 2" xfId="5284" xr:uid="{679335E0-C62D-4DC7-A1D2-4B8F502D8CBF}"/>
    <cellStyle name="Walutowy 3 5 2 5 3 6" xfId="2721" xr:uid="{00000000-0005-0000-0000-000065070000}"/>
    <cellStyle name="Walutowy 3 5 2 5 3 6 2" xfId="5688" xr:uid="{E1D73707-8C44-4E21-8418-9018B0535350}"/>
    <cellStyle name="Walutowy 3 5 2 5 3 7" xfId="3130" xr:uid="{00000000-0005-0000-0000-000066070000}"/>
    <cellStyle name="Walutowy 3 5 2 5 3 7 2" xfId="6097" xr:uid="{CE34C805-2A17-4D76-9152-C025663F6F8B}"/>
    <cellStyle name="Walutowy 3 5 2 5 3 8" xfId="3540" xr:uid="{3ED4372C-2401-4100-B1C5-1AB1E62BCD94}"/>
    <cellStyle name="Walutowy 3 5 2 5 4" xfId="706" xr:uid="{00000000-0005-0000-0000-000067070000}"/>
    <cellStyle name="Walutowy 3 5 2 5 4 2" xfId="3673" xr:uid="{A53150F0-AEB0-4F1E-81A5-B8984C5B8194}"/>
    <cellStyle name="Walutowy 3 5 2 5 5" xfId="1110" xr:uid="{00000000-0005-0000-0000-000068070000}"/>
    <cellStyle name="Walutowy 3 5 2 5 5 2" xfId="4077" xr:uid="{B1A8ECA4-8BB5-4A9E-B5B9-A5C78B7C2E5A}"/>
    <cellStyle name="Walutowy 3 5 2 5 6" xfId="1243" xr:uid="{00000000-0005-0000-0000-000069070000}"/>
    <cellStyle name="Walutowy 3 5 2 5 6 2" xfId="4210" xr:uid="{15F988C8-7446-4C9A-9E29-42F3474DE1B1}"/>
    <cellStyle name="Walutowy 3 5 2 5 7" xfId="1642" xr:uid="{00000000-0005-0000-0000-00006A070000}"/>
    <cellStyle name="Walutowy 3 5 2 5 7 2" xfId="4609" xr:uid="{331DE8E5-A926-4AAD-90DF-7644670C75A3}"/>
    <cellStyle name="Walutowy 3 5 2 5 8" xfId="2046" xr:uid="{00000000-0005-0000-0000-00006B070000}"/>
    <cellStyle name="Walutowy 3 5 2 5 8 2" xfId="5013" xr:uid="{224CE3D2-CDD4-44FD-9233-288BB2C5AE36}"/>
    <cellStyle name="Walutowy 3 5 2 5 9" xfId="2450" xr:uid="{00000000-0005-0000-0000-00006C070000}"/>
    <cellStyle name="Walutowy 3 5 2 5 9 2" xfId="5417" xr:uid="{97911C25-CA1E-4F97-8B30-D08573A5A35B}"/>
    <cellStyle name="Walutowy 3 5 2 6" xfId="421" xr:uid="{00000000-0005-0000-0000-00006D070000}"/>
    <cellStyle name="Walutowy 3 5 2 6 2" xfId="841" xr:uid="{00000000-0005-0000-0000-00006E070000}"/>
    <cellStyle name="Walutowy 3 5 2 6 2 2" xfId="3808" xr:uid="{FE705EE0-D8DC-48D2-9790-6AB0922C5F88}"/>
    <cellStyle name="Walutowy 3 5 2 6 3" xfId="1373" xr:uid="{00000000-0005-0000-0000-00006F070000}"/>
    <cellStyle name="Walutowy 3 5 2 6 3 2" xfId="4340" xr:uid="{090DE563-3ECD-4114-BDA9-7A2E618CEA90}"/>
    <cellStyle name="Walutowy 3 5 2 6 4" xfId="1777" xr:uid="{00000000-0005-0000-0000-000070070000}"/>
    <cellStyle name="Walutowy 3 5 2 6 4 2" xfId="4744" xr:uid="{4CA34C87-834E-407B-9DFE-F48F74170C99}"/>
    <cellStyle name="Walutowy 3 5 2 6 5" xfId="2181" xr:uid="{00000000-0005-0000-0000-000071070000}"/>
    <cellStyle name="Walutowy 3 5 2 6 5 2" xfId="5148" xr:uid="{09CB0207-7B55-4263-B66E-80C97BF541C5}"/>
    <cellStyle name="Walutowy 3 5 2 6 6" xfId="2585" xr:uid="{00000000-0005-0000-0000-000072070000}"/>
    <cellStyle name="Walutowy 3 5 2 6 6 2" xfId="5552" xr:uid="{1A4F3BA3-9420-4FE8-849B-643AEA5052C1}"/>
    <cellStyle name="Walutowy 3 5 2 6 7" xfId="2994" xr:uid="{00000000-0005-0000-0000-000073070000}"/>
    <cellStyle name="Walutowy 3 5 2 6 7 2" xfId="5961" xr:uid="{00840081-773B-433C-A7A3-5DC00547355E}"/>
    <cellStyle name="Walutowy 3 5 2 6 8" xfId="3404" xr:uid="{96FA7833-239D-4B32-B3EF-94CE79CCD758}"/>
    <cellStyle name="Walutowy 3 5 2 7" xfId="570" xr:uid="{00000000-0005-0000-0000-000074070000}"/>
    <cellStyle name="Walutowy 3 5 2 7 2" xfId="974" xr:uid="{00000000-0005-0000-0000-000075070000}"/>
    <cellStyle name="Walutowy 3 5 2 7 2 2" xfId="3941" xr:uid="{6EAC37CF-B900-4087-ADCC-A2532F4947EF}"/>
    <cellStyle name="Walutowy 3 5 2 7 3" xfId="1506" xr:uid="{00000000-0005-0000-0000-000076070000}"/>
    <cellStyle name="Walutowy 3 5 2 7 3 2" xfId="4473" xr:uid="{B4544AD5-E0B1-43B7-B761-C64405D9B96A}"/>
    <cellStyle name="Walutowy 3 5 2 7 4" xfId="1910" xr:uid="{00000000-0005-0000-0000-000077070000}"/>
    <cellStyle name="Walutowy 3 5 2 7 4 2" xfId="4877" xr:uid="{2CF27BD9-AE25-4530-821E-771F55D23AD0}"/>
    <cellStyle name="Walutowy 3 5 2 7 5" xfId="2314" xr:uid="{00000000-0005-0000-0000-000078070000}"/>
    <cellStyle name="Walutowy 3 5 2 7 5 2" xfId="5281" xr:uid="{D30CAA8C-9650-4C8C-B861-415AC7F064D8}"/>
    <cellStyle name="Walutowy 3 5 2 7 6" xfId="2718" xr:uid="{00000000-0005-0000-0000-000079070000}"/>
    <cellStyle name="Walutowy 3 5 2 7 6 2" xfId="5685" xr:uid="{7F12449D-3D9A-42B2-8D5C-6C8B768862E4}"/>
    <cellStyle name="Walutowy 3 5 2 7 7" xfId="3127" xr:uid="{00000000-0005-0000-0000-00007A070000}"/>
    <cellStyle name="Walutowy 3 5 2 7 7 2" xfId="6094" xr:uid="{A27987C9-CF7F-40AC-BCC7-627B3CA60485}"/>
    <cellStyle name="Walutowy 3 5 2 7 8" xfId="3537" xr:uid="{E81E37FE-8BAD-4A68-B456-7098AE7EF771}"/>
    <cellStyle name="Walutowy 3 5 2 8" xfId="703" xr:uid="{00000000-0005-0000-0000-00007B070000}"/>
    <cellStyle name="Walutowy 3 5 2 8 2" xfId="3670" xr:uid="{D3978D64-A9AA-42B6-AAD4-CA863D846EBE}"/>
    <cellStyle name="Walutowy 3 5 2 9" xfId="1107" xr:uid="{00000000-0005-0000-0000-00007C070000}"/>
    <cellStyle name="Walutowy 3 5 2 9 2" xfId="4074" xr:uid="{558B36ED-D390-46D8-AA09-250225709B8D}"/>
    <cellStyle name="Walutowy 3 5 3" xfId="218" xr:uid="{00000000-0005-0000-0000-00007D070000}"/>
    <cellStyle name="Walutowy 3 5 3 2" xfId="219" xr:uid="{00000000-0005-0000-0000-00007E070000}"/>
    <cellStyle name="Walutowy 3 5 3 2 2" xfId="426" xr:uid="{00000000-0005-0000-0000-00007F070000}"/>
    <cellStyle name="Walutowy 3 5 4" xfId="220" xr:uid="{00000000-0005-0000-0000-000080070000}"/>
    <cellStyle name="Walutowy 3 5 4 10" xfId="2860" xr:uid="{00000000-0005-0000-0000-000081070000}"/>
    <cellStyle name="Walutowy 3 5 4 10 2" xfId="5827" xr:uid="{00A01072-9E46-435A-83BA-6EA8E37A944B}"/>
    <cellStyle name="Walutowy 3 5 4 11" xfId="3270" xr:uid="{11D50810-31F2-4172-ACC2-50C3545453CC}"/>
    <cellStyle name="Walutowy 3 5 4 2" xfId="427" xr:uid="{00000000-0005-0000-0000-000082070000}"/>
    <cellStyle name="Walutowy 3 5 4 2 2" xfId="845" xr:uid="{00000000-0005-0000-0000-000083070000}"/>
    <cellStyle name="Walutowy 3 5 4 2 2 2" xfId="3812" xr:uid="{67409CDD-5C82-417B-847F-0BDADD3866C1}"/>
    <cellStyle name="Walutowy 3 5 4 2 3" xfId="1377" xr:uid="{00000000-0005-0000-0000-000084070000}"/>
    <cellStyle name="Walutowy 3 5 4 2 3 2" xfId="4344" xr:uid="{EA08AE0B-1FA6-4D9C-9F7C-4DE2B7DAC5AC}"/>
    <cellStyle name="Walutowy 3 5 4 2 4" xfId="1781" xr:uid="{00000000-0005-0000-0000-000085070000}"/>
    <cellStyle name="Walutowy 3 5 4 2 4 2" xfId="4748" xr:uid="{63C854C1-3865-47E0-B336-E18B500DEB37}"/>
    <cellStyle name="Walutowy 3 5 4 2 5" xfId="2185" xr:uid="{00000000-0005-0000-0000-000086070000}"/>
    <cellStyle name="Walutowy 3 5 4 2 5 2" xfId="5152" xr:uid="{428BF2CD-93BA-4F83-9736-2EC823FDE400}"/>
    <cellStyle name="Walutowy 3 5 4 2 6" xfId="2589" xr:uid="{00000000-0005-0000-0000-000087070000}"/>
    <cellStyle name="Walutowy 3 5 4 2 6 2" xfId="5556" xr:uid="{66225F35-4D86-4C8B-A2BE-DB264B659E6E}"/>
    <cellStyle name="Walutowy 3 5 4 2 7" xfId="2998" xr:uid="{00000000-0005-0000-0000-000088070000}"/>
    <cellStyle name="Walutowy 3 5 4 2 7 2" xfId="5965" xr:uid="{0CE27724-CC21-4FE7-B425-FF92B7D63570}"/>
    <cellStyle name="Walutowy 3 5 4 2 8" xfId="3408" xr:uid="{4BE65B18-A610-4353-9FBC-49B581335E2B}"/>
    <cellStyle name="Walutowy 3 5 4 3" xfId="574" xr:uid="{00000000-0005-0000-0000-000089070000}"/>
    <cellStyle name="Walutowy 3 5 4 3 2" xfId="978" xr:uid="{00000000-0005-0000-0000-00008A070000}"/>
    <cellStyle name="Walutowy 3 5 4 3 2 2" xfId="3945" xr:uid="{5A0B12BE-0B6F-45A4-AC30-5B02747B72F9}"/>
    <cellStyle name="Walutowy 3 5 4 3 3" xfId="1510" xr:uid="{00000000-0005-0000-0000-00008B070000}"/>
    <cellStyle name="Walutowy 3 5 4 3 3 2" xfId="4477" xr:uid="{34AEE415-20B6-4E23-A37C-D8D9A53F085B}"/>
    <cellStyle name="Walutowy 3 5 4 3 4" xfId="1914" xr:uid="{00000000-0005-0000-0000-00008C070000}"/>
    <cellStyle name="Walutowy 3 5 4 3 4 2" xfId="4881" xr:uid="{EA86CCCC-9CC1-4E2F-8C29-0968366E48A2}"/>
    <cellStyle name="Walutowy 3 5 4 3 5" xfId="2318" xr:uid="{00000000-0005-0000-0000-00008D070000}"/>
    <cellStyle name="Walutowy 3 5 4 3 5 2" xfId="5285" xr:uid="{B2BCFCB8-D0DA-4528-823A-35037BAE7C5A}"/>
    <cellStyle name="Walutowy 3 5 4 3 6" xfId="2722" xr:uid="{00000000-0005-0000-0000-00008E070000}"/>
    <cellStyle name="Walutowy 3 5 4 3 6 2" xfId="5689" xr:uid="{9290C85E-ADC0-4BA9-AACA-FD63B311EDDB}"/>
    <cellStyle name="Walutowy 3 5 4 3 7" xfId="3131" xr:uid="{00000000-0005-0000-0000-00008F070000}"/>
    <cellStyle name="Walutowy 3 5 4 3 7 2" xfId="6098" xr:uid="{B8AAD5F8-DFBE-4754-9405-098DEA8C8397}"/>
    <cellStyle name="Walutowy 3 5 4 3 8" xfId="3541" xr:uid="{347D6EBB-77DE-4ED4-83A5-08B44C31E5B8}"/>
    <cellStyle name="Walutowy 3 5 4 4" xfId="707" xr:uid="{00000000-0005-0000-0000-000090070000}"/>
    <cellStyle name="Walutowy 3 5 4 4 2" xfId="3674" xr:uid="{520B75E3-1007-4282-8B4D-98C4E716F863}"/>
    <cellStyle name="Walutowy 3 5 4 5" xfId="1111" xr:uid="{00000000-0005-0000-0000-000091070000}"/>
    <cellStyle name="Walutowy 3 5 4 5 2" xfId="4078" xr:uid="{EC680044-1FB3-4DD4-85EB-B78B3AFC3ED3}"/>
    <cellStyle name="Walutowy 3 5 4 6" xfId="1244" xr:uid="{00000000-0005-0000-0000-000092070000}"/>
    <cellStyle name="Walutowy 3 5 4 6 2" xfId="4211" xr:uid="{B5ED1528-CE95-4850-8096-EA2C5EA08774}"/>
    <cellStyle name="Walutowy 3 5 4 7" xfId="1643" xr:uid="{00000000-0005-0000-0000-000093070000}"/>
    <cellStyle name="Walutowy 3 5 4 7 2" xfId="4610" xr:uid="{8E4F3997-2327-4A9F-89A6-13D809599B6A}"/>
    <cellStyle name="Walutowy 3 5 4 8" xfId="2047" xr:uid="{00000000-0005-0000-0000-000094070000}"/>
    <cellStyle name="Walutowy 3 5 4 8 2" xfId="5014" xr:uid="{6E21BED1-2367-4E74-947D-CA7523A7E352}"/>
    <cellStyle name="Walutowy 3 5 4 9" xfId="2451" xr:uid="{00000000-0005-0000-0000-000095070000}"/>
    <cellStyle name="Walutowy 3 5 4 9 2" xfId="5418" xr:uid="{FE6D6CBC-56A9-4049-AF6D-8FD4908BAAB9}"/>
    <cellStyle name="Walutowy 3 5 5" xfId="221" xr:uid="{00000000-0005-0000-0000-000096070000}"/>
    <cellStyle name="Walutowy 3 5 5 10" xfId="2861" xr:uid="{00000000-0005-0000-0000-000097070000}"/>
    <cellStyle name="Walutowy 3 5 5 10 2" xfId="5828" xr:uid="{6E5797F3-5125-4272-9831-98B22443A80B}"/>
    <cellStyle name="Walutowy 3 5 5 11" xfId="3271" xr:uid="{9F52422F-EC3C-454C-AACD-D74A0E58F206}"/>
    <cellStyle name="Walutowy 3 5 5 2" xfId="428" xr:uid="{00000000-0005-0000-0000-000098070000}"/>
    <cellStyle name="Walutowy 3 5 5 2 2" xfId="846" xr:uid="{00000000-0005-0000-0000-000099070000}"/>
    <cellStyle name="Walutowy 3 5 5 2 2 2" xfId="3813" xr:uid="{5EF9692A-D164-44B8-8628-F07D30155EF8}"/>
    <cellStyle name="Walutowy 3 5 5 2 3" xfId="1378" xr:uid="{00000000-0005-0000-0000-00009A070000}"/>
    <cellStyle name="Walutowy 3 5 5 2 3 2" xfId="4345" xr:uid="{584C8684-809B-413D-B5E7-79DD6835C955}"/>
    <cellStyle name="Walutowy 3 5 5 2 4" xfId="1782" xr:uid="{00000000-0005-0000-0000-00009B070000}"/>
    <cellStyle name="Walutowy 3 5 5 2 4 2" xfId="4749" xr:uid="{BBFB5454-3C51-4316-89FE-E182C28BAEA2}"/>
    <cellStyle name="Walutowy 3 5 5 2 5" xfId="2186" xr:uid="{00000000-0005-0000-0000-00009C070000}"/>
    <cellStyle name="Walutowy 3 5 5 2 5 2" xfId="5153" xr:uid="{BB6821EB-0897-4ADE-B3D1-FAEEC39C20C1}"/>
    <cellStyle name="Walutowy 3 5 5 2 6" xfId="2590" xr:uid="{00000000-0005-0000-0000-00009D070000}"/>
    <cellStyle name="Walutowy 3 5 5 2 6 2" xfId="5557" xr:uid="{E65EE0EB-548F-4F1C-ABBE-2736E935A3C3}"/>
    <cellStyle name="Walutowy 3 5 5 2 7" xfId="2999" xr:uid="{00000000-0005-0000-0000-00009E070000}"/>
    <cellStyle name="Walutowy 3 5 5 2 7 2" xfId="5966" xr:uid="{3DB7C08D-1AD4-418E-BF09-05A14FBF7E95}"/>
    <cellStyle name="Walutowy 3 5 5 2 8" xfId="3409" xr:uid="{CB5F286D-13B5-476B-A7C3-7DAAAAD4AB1A}"/>
    <cellStyle name="Walutowy 3 5 5 3" xfId="575" xr:uid="{00000000-0005-0000-0000-00009F070000}"/>
    <cellStyle name="Walutowy 3 5 5 3 2" xfId="979" xr:uid="{00000000-0005-0000-0000-0000A0070000}"/>
    <cellStyle name="Walutowy 3 5 5 3 2 2" xfId="3946" xr:uid="{01092A4D-4E0C-41F1-8063-3A88DA2A3043}"/>
    <cellStyle name="Walutowy 3 5 5 3 3" xfId="1511" xr:uid="{00000000-0005-0000-0000-0000A1070000}"/>
    <cellStyle name="Walutowy 3 5 5 3 3 2" xfId="4478" xr:uid="{C089FFA1-4BC3-4D7A-AF04-C55C590DFE2C}"/>
    <cellStyle name="Walutowy 3 5 5 3 4" xfId="1915" xr:uid="{00000000-0005-0000-0000-0000A2070000}"/>
    <cellStyle name="Walutowy 3 5 5 3 4 2" xfId="4882" xr:uid="{B3E6CC38-FCD5-4BA2-9890-457F942F07FF}"/>
    <cellStyle name="Walutowy 3 5 5 3 5" xfId="2319" xr:uid="{00000000-0005-0000-0000-0000A3070000}"/>
    <cellStyle name="Walutowy 3 5 5 3 5 2" xfId="5286" xr:uid="{3FBDAB72-4EC2-4FCC-865C-2763DF7323BE}"/>
    <cellStyle name="Walutowy 3 5 5 3 6" xfId="2723" xr:uid="{00000000-0005-0000-0000-0000A4070000}"/>
    <cellStyle name="Walutowy 3 5 5 3 6 2" xfId="5690" xr:uid="{BA3B3202-1BB1-436F-966C-11979078B7A0}"/>
    <cellStyle name="Walutowy 3 5 5 3 7" xfId="3132" xr:uid="{00000000-0005-0000-0000-0000A5070000}"/>
    <cellStyle name="Walutowy 3 5 5 3 7 2" xfId="6099" xr:uid="{9C7C6E9E-F428-4A79-B0B3-D876AECCCEA3}"/>
    <cellStyle name="Walutowy 3 5 5 3 8" xfId="3542" xr:uid="{7A267105-B216-4FDC-B96C-0EFD8084D19C}"/>
    <cellStyle name="Walutowy 3 5 5 4" xfId="708" xr:uid="{00000000-0005-0000-0000-0000A6070000}"/>
    <cellStyle name="Walutowy 3 5 5 4 2" xfId="3675" xr:uid="{8D8E66DF-D13C-410B-85EC-0542DC717C1F}"/>
    <cellStyle name="Walutowy 3 5 5 5" xfId="1112" xr:uid="{00000000-0005-0000-0000-0000A7070000}"/>
    <cellStyle name="Walutowy 3 5 5 5 2" xfId="4079" xr:uid="{255F32CA-12C2-499D-8CB3-737660B544D0}"/>
    <cellStyle name="Walutowy 3 5 5 6" xfId="1245" xr:uid="{00000000-0005-0000-0000-0000A8070000}"/>
    <cellStyle name="Walutowy 3 5 5 6 2" xfId="4212" xr:uid="{0CBAD0FB-8D1F-4077-BE03-00476848C18A}"/>
    <cellStyle name="Walutowy 3 5 5 7" xfId="1644" xr:uid="{00000000-0005-0000-0000-0000A9070000}"/>
    <cellStyle name="Walutowy 3 5 5 7 2" xfId="4611" xr:uid="{B774353B-F0EC-44FA-AFAC-26E04989B80F}"/>
    <cellStyle name="Walutowy 3 5 5 8" xfId="2048" xr:uid="{00000000-0005-0000-0000-0000AA070000}"/>
    <cellStyle name="Walutowy 3 5 5 8 2" xfId="5015" xr:uid="{4B8F8D84-EE22-4389-A747-E56296F3A623}"/>
    <cellStyle name="Walutowy 3 5 5 9" xfId="2452" xr:uid="{00000000-0005-0000-0000-0000AB070000}"/>
    <cellStyle name="Walutowy 3 5 5 9 2" xfId="5419" xr:uid="{01777431-CD82-4111-A788-3A6B7F399356}"/>
    <cellStyle name="Walutowy 3 5 6" xfId="222" xr:uid="{00000000-0005-0000-0000-0000AC070000}"/>
    <cellStyle name="Walutowy 3 5 6 10" xfId="2862" xr:uid="{00000000-0005-0000-0000-0000AD070000}"/>
    <cellStyle name="Walutowy 3 5 6 10 2" xfId="5829" xr:uid="{43F2A02A-99A2-4D5F-B80B-11D7E4B6B3B7}"/>
    <cellStyle name="Walutowy 3 5 6 11" xfId="3272" xr:uid="{B279D563-573E-4409-A845-AA220D361305}"/>
    <cellStyle name="Walutowy 3 5 6 2" xfId="429" xr:uid="{00000000-0005-0000-0000-0000AE070000}"/>
    <cellStyle name="Walutowy 3 5 6 2 2" xfId="847" xr:uid="{00000000-0005-0000-0000-0000AF070000}"/>
    <cellStyle name="Walutowy 3 5 6 2 2 2" xfId="3814" xr:uid="{4CBF2BAD-95D6-43FA-A345-6B7089633DCC}"/>
    <cellStyle name="Walutowy 3 5 6 2 3" xfId="1379" xr:uid="{00000000-0005-0000-0000-0000B0070000}"/>
    <cellStyle name="Walutowy 3 5 6 2 3 2" xfId="4346" xr:uid="{9D5989C6-B39A-4643-9E7D-319F848C300C}"/>
    <cellStyle name="Walutowy 3 5 6 2 4" xfId="1783" xr:uid="{00000000-0005-0000-0000-0000B1070000}"/>
    <cellStyle name="Walutowy 3 5 6 2 4 2" xfId="4750" xr:uid="{F5CF82E8-44A2-4275-AF94-997FEC2C7D45}"/>
    <cellStyle name="Walutowy 3 5 6 2 5" xfId="2187" xr:uid="{00000000-0005-0000-0000-0000B2070000}"/>
    <cellStyle name="Walutowy 3 5 6 2 5 2" xfId="5154" xr:uid="{71D8249B-BEDE-439E-BBA6-46B522FDC2F3}"/>
    <cellStyle name="Walutowy 3 5 6 2 6" xfId="2591" xr:uid="{00000000-0005-0000-0000-0000B3070000}"/>
    <cellStyle name="Walutowy 3 5 6 2 6 2" xfId="5558" xr:uid="{7BDCAB67-8101-42E1-859A-8ED175DDCFB7}"/>
    <cellStyle name="Walutowy 3 5 6 2 7" xfId="3000" xr:uid="{00000000-0005-0000-0000-0000B4070000}"/>
    <cellStyle name="Walutowy 3 5 6 2 7 2" xfId="5967" xr:uid="{56F4D0A0-CC7A-4E01-8B07-4D810358844F}"/>
    <cellStyle name="Walutowy 3 5 6 2 8" xfId="3410" xr:uid="{93AB09C1-0AD3-4443-A64F-F230154974FF}"/>
    <cellStyle name="Walutowy 3 5 6 3" xfId="576" xr:uid="{00000000-0005-0000-0000-0000B5070000}"/>
    <cellStyle name="Walutowy 3 5 6 3 2" xfId="980" xr:uid="{00000000-0005-0000-0000-0000B6070000}"/>
    <cellStyle name="Walutowy 3 5 6 3 2 2" xfId="3947" xr:uid="{28F988AC-05CF-4678-B7F3-7209064BF9DA}"/>
    <cellStyle name="Walutowy 3 5 6 3 3" xfId="1512" xr:uid="{00000000-0005-0000-0000-0000B7070000}"/>
    <cellStyle name="Walutowy 3 5 6 3 3 2" xfId="4479" xr:uid="{B4B75901-68A3-42B2-9A25-5F7C8FAF0C75}"/>
    <cellStyle name="Walutowy 3 5 6 3 4" xfId="1916" xr:uid="{00000000-0005-0000-0000-0000B8070000}"/>
    <cellStyle name="Walutowy 3 5 6 3 4 2" xfId="4883" xr:uid="{9BCEF17D-AEA7-4675-9DFC-D3196881718E}"/>
    <cellStyle name="Walutowy 3 5 6 3 5" xfId="2320" xr:uid="{00000000-0005-0000-0000-0000B9070000}"/>
    <cellStyle name="Walutowy 3 5 6 3 5 2" xfId="5287" xr:uid="{45BF8B70-4293-41C8-B93D-72E8797CC470}"/>
    <cellStyle name="Walutowy 3 5 6 3 6" xfId="2724" xr:uid="{00000000-0005-0000-0000-0000BA070000}"/>
    <cellStyle name="Walutowy 3 5 6 3 6 2" xfId="5691" xr:uid="{F73CF88A-208C-4D98-8E43-4715D7FF0620}"/>
    <cellStyle name="Walutowy 3 5 6 3 7" xfId="3133" xr:uid="{00000000-0005-0000-0000-0000BB070000}"/>
    <cellStyle name="Walutowy 3 5 6 3 7 2" xfId="6100" xr:uid="{EB9D3F45-ABB7-412C-BC3A-62CF33D79F97}"/>
    <cellStyle name="Walutowy 3 5 6 3 8" xfId="3543" xr:uid="{3AC6DAA0-7748-40B3-8B82-A93A947C5B08}"/>
    <cellStyle name="Walutowy 3 5 6 4" xfId="709" xr:uid="{00000000-0005-0000-0000-0000BC070000}"/>
    <cellStyle name="Walutowy 3 5 6 4 2" xfId="3676" xr:uid="{CE57B286-02BC-4D2B-A69A-94E9837A9978}"/>
    <cellStyle name="Walutowy 3 5 6 5" xfId="1113" xr:uid="{00000000-0005-0000-0000-0000BD070000}"/>
    <cellStyle name="Walutowy 3 5 6 5 2" xfId="4080" xr:uid="{7587B2CC-4BE8-4A32-B514-8E750E778AB5}"/>
    <cellStyle name="Walutowy 3 5 6 6" xfId="1246" xr:uid="{00000000-0005-0000-0000-0000BE070000}"/>
    <cellStyle name="Walutowy 3 5 6 6 2" xfId="4213" xr:uid="{636A0D81-C924-43F1-8E67-E3CA9624AC43}"/>
    <cellStyle name="Walutowy 3 5 6 7" xfId="1645" xr:uid="{00000000-0005-0000-0000-0000BF070000}"/>
    <cellStyle name="Walutowy 3 5 6 7 2" xfId="4612" xr:uid="{43C106CA-F40A-4605-AD82-6CEAD071954C}"/>
    <cellStyle name="Walutowy 3 5 6 8" xfId="2049" xr:uid="{00000000-0005-0000-0000-0000C0070000}"/>
    <cellStyle name="Walutowy 3 5 6 8 2" xfId="5016" xr:uid="{7B80E7D5-EB53-42B7-9A46-895E2D0F8CC5}"/>
    <cellStyle name="Walutowy 3 5 6 9" xfId="2453" xr:uid="{00000000-0005-0000-0000-0000C1070000}"/>
    <cellStyle name="Walutowy 3 5 6 9 2" xfId="5420" xr:uid="{0FDA1707-0D47-4621-AEB9-861C43E3A05F}"/>
    <cellStyle name="Walutowy 3 5 7" xfId="420" xr:uid="{00000000-0005-0000-0000-0000C2070000}"/>
    <cellStyle name="Walutowy 3 5 7 2" xfId="840" xr:uid="{00000000-0005-0000-0000-0000C3070000}"/>
    <cellStyle name="Walutowy 3 5 7 2 2" xfId="3807" xr:uid="{70742817-0EDB-4E0A-B186-6EAA6B5B6752}"/>
    <cellStyle name="Walutowy 3 5 7 3" xfId="1372" xr:uid="{00000000-0005-0000-0000-0000C4070000}"/>
    <cellStyle name="Walutowy 3 5 7 3 2" xfId="4339" xr:uid="{5EE3B416-222C-404A-A3CD-68BDE196363A}"/>
    <cellStyle name="Walutowy 3 5 7 4" xfId="1776" xr:uid="{00000000-0005-0000-0000-0000C5070000}"/>
    <cellStyle name="Walutowy 3 5 7 4 2" xfId="4743" xr:uid="{74C4A1A1-7142-408B-B468-C7C5097445D5}"/>
    <cellStyle name="Walutowy 3 5 7 5" xfId="2180" xr:uid="{00000000-0005-0000-0000-0000C6070000}"/>
    <cellStyle name="Walutowy 3 5 7 5 2" xfId="5147" xr:uid="{5B49A4D0-A765-469E-8CD3-E191196CD0AA}"/>
    <cellStyle name="Walutowy 3 5 7 6" xfId="2584" xr:uid="{00000000-0005-0000-0000-0000C7070000}"/>
    <cellStyle name="Walutowy 3 5 7 6 2" xfId="5551" xr:uid="{75B54BE5-07CD-4956-A52A-C3E695F1C45B}"/>
    <cellStyle name="Walutowy 3 5 7 7" xfId="2993" xr:uid="{00000000-0005-0000-0000-0000C8070000}"/>
    <cellStyle name="Walutowy 3 5 7 7 2" xfId="5960" xr:uid="{5DF443B6-9FD7-444F-885A-2C9F650A5A09}"/>
    <cellStyle name="Walutowy 3 5 7 8" xfId="3403" xr:uid="{04D5657C-0E4E-4F41-AD68-EB1A527C03DB}"/>
    <cellStyle name="Walutowy 3 5 8" xfId="569" xr:uid="{00000000-0005-0000-0000-0000C9070000}"/>
    <cellStyle name="Walutowy 3 5 8 2" xfId="973" xr:uid="{00000000-0005-0000-0000-0000CA070000}"/>
    <cellStyle name="Walutowy 3 5 8 2 2" xfId="3940" xr:uid="{CBBC64D3-F1E3-40FC-82BD-301D8B6CCFAA}"/>
    <cellStyle name="Walutowy 3 5 8 3" xfId="1505" xr:uid="{00000000-0005-0000-0000-0000CB070000}"/>
    <cellStyle name="Walutowy 3 5 8 3 2" xfId="4472" xr:uid="{489BA34D-C831-4B21-8238-8655E4F4C2B0}"/>
    <cellStyle name="Walutowy 3 5 8 4" xfId="1909" xr:uid="{00000000-0005-0000-0000-0000CC070000}"/>
    <cellStyle name="Walutowy 3 5 8 4 2" xfId="4876" xr:uid="{6BFFF404-FD37-4434-834B-D20EF8782683}"/>
    <cellStyle name="Walutowy 3 5 8 5" xfId="2313" xr:uid="{00000000-0005-0000-0000-0000CD070000}"/>
    <cellStyle name="Walutowy 3 5 8 5 2" xfId="5280" xr:uid="{985EFC7A-A660-4389-AD2D-A349CC95E430}"/>
    <cellStyle name="Walutowy 3 5 8 6" xfId="2717" xr:uid="{00000000-0005-0000-0000-0000CE070000}"/>
    <cellStyle name="Walutowy 3 5 8 6 2" xfId="5684" xr:uid="{159CB0E7-86DA-49E5-A15E-44878438271F}"/>
    <cellStyle name="Walutowy 3 5 8 7" xfId="3126" xr:uid="{00000000-0005-0000-0000-0000CF070000}"/>
    <cellStyle name="Walutowy 3 5 8 7 2" xfId="6093" xr:uid="{177D7081-BA17-414C-AE6B-0FFF02C5552B}"/>
    <cellStyle name="Walutowy 3 5 8 8" xfId="3536" xr:uid="{FE104EAC-B185-4842-8A3E-E8C89A9A1640}"/>
    <cellStyle name="Walutowy 3 5 9" xfId="702" xr:uid="{00000000-0005-0000-0000-0000D0070000}"/>
    <cellStyle name="Walutowy 3 5 9 2" xfId="3669" xr:uid="{EA7B2D8F-939C-4461-AC87-74E8CEFAC92C}"/>
    <cellStyle name="Walutowy 3 6" xfId="223" xr:uid="{00000000-0005-0000-0000-0000D1070000}"/>
    <cellStyle name="Walutowy 3 6 10" xfId="1247" xr:uid="{00000000-0005-0000-0000-0000D2070000}"/>
    <cellStyle name="Walutowy 3 6 10 2" xfId="4214" xr:uid="{91531A8B-0C69-4C22-A7F2-5842781B91D8}"/>
    <cellStyle name="Walutowy 3 6 11" xfId="1646" xr:uid="{00000000-0005-0000-0000-0000D3070000}"/>
    <cellStyle name="Walutowy 3 6 11 2" xfId="4613" xr:uid="{E963B642-A3C7-4103-8798-B54FA2FC0090}"/>
    <cellStyle name="Walutowy 3 6 12" xfId="2050" xr:uid="{00000000-0005-0000-0000-0000D4070000}"/>
    <cellStyle name="Walutowy 3 6 12 2" xfId="5017" xr:uid="{0BE7C3D2-96FB-4BA6-9F83-D8D01F6BCF13}"/>
    <cellStyle name="Walutowy 3 6 13" xfId="2454" xr:uid="{00000000-0005-0000-0000-0000D5070000}"/>
    <cellStyle name="Walutowy 3 6 13 2" xfId="5421" xr:uid="{ED0B782B-C50B-4C5F-BBE7-4ADE6FBFF900}"/>
    <cellStyle name="Walutowy 3 6 14" xfId="2863" xr:uid="{00000000-0005-0000-0000-0000D6070000}"/>
    <cellStyle name="Walutowy 3 6 14 2" xfId="5830" xr:uid="{F98F58D7-C3D2-42E5-8FF9-52ABDB2304D9}"/>
    <cellStyle name="Walutowy 3 6 15" xfId="3273" xr:uid="{C1DEA595-A3CE-4D56-BC9A-DFFF0475BFAD}"/>
    <cellStyle name="Walutowy 3 6 2" xfId="224" xr:uid="{00000000-0005-0000-0000-0000D7070000}"/>
    <cellStyle name="Walutowy 3 6 2 2" xfId="225" xr:uid="{00000000-0005-0000-0000-0000D8070000}"/>
    <cellStyle name="Walutowy 3 6 2 2 2" xfId="431" xr:uid="{00000000-0005-0000-0000-0000D9070000}"/>
    <cellStyle name="Walutowy 3 6 3" xfId="226" xr:uid="{00000000-0005-0000-0000-0000DA070000}"/>
    <cellStyle name="Walutowy 3 6 3 10" xfId="2864" xr:uid="{00000000-0005-0000-0000-0000DB070000}"/>
    <cellStyle name="Walutowy 3 6 3 10 2" xfId="5831" xr:uid="{6C2C0F3D-EABB-4134-BF48-814782183FA0}"/>
    <cellStyle name="Walutowy 3 6 3 11" xfId="3274" xr:uid="{19B06110-03C0-4C1A-AD2F-658C3E030EBB}"/>
    <cellStyle name="Walutowy 3 6 3 2" xfId="432" xr:uid="{00000000-0005-0000-0000-0000DC070000}"/>
    <cellStyle name="Walutowy 3 6 3 2 2" xfId="849" xr:uid="{00000000-0005-0000-0000-0000DD070000}"/>
    <cellStyle name="Walutowy 3 6 3 2 2 2" xfId="3816" xr:uid="{5310EB28-0EDA-482C-A9E5-EB8C6FF37DAB}"/>
    <cellStyle name="Walutowy 3 6 3 2 3" xfId="1381" xr:uid="{00000000-0005-0000-0000-0000DE070000}"/>
    <cellStyle name="Walutowy 3 6 3 2 3 2" xfId="4348" xr:uid="{4EA8AC63-2A52-4A6D-AC4F-9F3628AA3643}"/>
    <cellStyle name="Walutowy 3 6 3 2 4" xfId="1785" xr:uid="{00000000-0005-0000-0000-0000DF070000}"/>
    <cellStyle name="Walutowy 3 6 3 2 4 2" xfId="4752" xr:uid="{DDE0EA5E-6463-45A2-B1E9-4AE7153305CB}"/>
    <cellStyle name="Walutowy 3 6 3 2 5" xfId="2189" xr:uid="{00000000-0005-0000-0000-0000E0070000}"/>
    <cellStyle name="Walutowy 3 6 3 2 5 2" xfId="5156" xr:uid="{094BB6F2-DF82-4400-91F6-7DC69A0B61B7}"/>
    <cellStyle name="Walutowy 3 6 3 2 6" xfId="2593" xr:uid="{00000000-0005-0000-0000-0000E1070000}"/>
    <cellStyle name="Walutowy 3 6 3 2 6 2" xfId="5560" xr:uid="{17AF9588-0C8E-4B80-95BA-F2F2BD11AFDA}"/>
    <cellStyle name="Walutowy 3 6 3 2 7" xfId="3002" xr:uid="{00000000-0005-0000-0000-0000E2070000}"/>
    <cellStyle name="Walutowy 3 6 3 2 7 2" xfId="5969" xr:uid="{0F88D149-CE6A-4163-B479-2AC5819CB97B}"/>
    <cellStyle name="Walutowy 3 6 3 2 8" xfId="3412" xr:uid="{3076824E-6FCE-4A64-8852-0D69BB9E8E91}"/>
    <cellStyle name="Walutowy 3 6 3 3" xfId="578" xr:uid="{00000000-0005-0000-0000-0000E3070000}"/>
    <cellStyle name="Walutowy 3 6 3 3 2" xfId="982" xr:uid="{00000000-0005-0000-0000-0000E4070000}"/>
    <cellStyle name="Walutowy 3 6 3 3 2 2" xfId="3949" xr:uid="{CE2D1D2F-F5A4-45DD-93BD-970189A0143F}"/>
    <cellStyle name="Walutowy 3 6 3 3 3" xfId="1514" xr:uid="{00000000-0005-0000-0000-0000E5070000}"/>
    <cellStyle name="Walutowy 3 6 3 3 3 2" xfId="4481" xr:uid="{E5720A11-0ACE-4745-A4ED-E966D4E91D2F}"/>
    <cellStyle name="Walutowy 3 6 3 3 4" xfId="1918" xr:uid="{00000000-0005-0000-0000-0000E6070000}"/>
    <cellStyle name="Walutowy 3 6 3 3 4 2" xfId="4885" xr:uid="{6FDF32C9-5F38-4750-B64B-7872D5FA99A7}"/>
    <cellStyle name="Walutowy 3 6 3 3 5" xfId="2322" xr:uid="{00000000-0005-0000-0000-0000E7070000}"/>
    <cellStyle name="Walutowy 3 6 3 3 5 2" xfId="5289" xr:uid="{135BED95-1FF4-4131-8D1A-71C53A7B53C3}"/>
    <cellStyle name="Walutowy 3 6 3 3 6" xfId="2726" xr:uid="{00000000-0005-0000-0000-0000E8070000}"/>
    <cellStyle name="Walutowy 3 6 3 3 6 2" xfId="5693" xr:uid="{1FD66E43-A608-4362-9B70-72A7802DA7B1}"/>
    <cellStyle name="Walutowy 3 6 3 3 7" xfId="3135" xr:uid="{00000000-0005-0000-0000-0000E9070000}"/>
    <cellStyle name="Walutowy 3 6 3 3 7 2" xfId="6102" xr:uid="{DDEFA2A1-FEAC-4381-991A-C9385F45461C}"/>
    <cellStyle name="Walutowy 3 6 3 3 8" xfId="3545" xr:uid="{98580A93-FC21-441A-BE8F-E00AAF3FEEF2}"/>
    <cellStyle name="Walutowy 3 6 3 4" xfId="711" xr:uid="{00000000-0005-0000-0000-0000EA070000}"/>
    <cellStyle name="Walutowy 3 6 3 4 2" xfId="3678" xr:uid="{39041459-BBC0-4275-935D-ECB331207F64}"/>
    <cellStyle name="Walutowy 3 6 3 5" xfId="1115" xr:uid="{00000000-0005-0000-0000-0000EB070000}"/>
    <cellStyle name="Walutowy 3 6 3 5 2" xfId="4082" xr:uid="{55F6FAE5-2D60-4342-8242-42842E233A6D}"/>
    <cellStyle name="Walutowy 3 6 3 6" xfId="1248" xr:uid="{00000000-0005-0000-0000-0000EC070000}"/>
    <cellStyle name="Walutowy 3 6 3 6 2" xfId="4215" xr:uid="{5C45A111-DE19-4084-8969-41A4B12464C2}"/>
    <cellStyle name="Walutowy 3 6 3 7" xfId="1647" xr:uid="{00000000-0005-0000-0000-0000ED070000}"/>
    <cellStyle name="Walutowy 3 6 3 7 2" xfId="4614" xr:uid="{6E6D69DE-956D-4B68-A12F-FD8DC34FD0D1}"/>
    <cellStyle name="Walutowy 3 6 3 8" xfId="2051" xr:uid="{00000000-0005-0000-0000-0000EE070000}"/>
    <cellStyle name="Walutowy 3 6 3 8 2" xfId="5018" xr:uid="{11B31092-1A80-40F4-A0E7-102EF872553F}"/>
    <cellStyle name="Walutowy 3 6 3 9" xfId="2455" xr:uid="{00000000-0005-0000-0000-0000EF070000}"/>
    <cellStyle name="Walutowy 3 6 3 9 2" xfId="5422" xr:uid="{AEAC6D4C-0A8E-49F3-AF3D-91DE91F6CAE9}"/>
    <cellStyle name="Walutowy 3 6 4" xfId="227" xr:uid="{00000000-0005-0000-0000-0000F0070000}"/>
    <cellStyle name="Walutowy 3 6 4 10" xfId="2865" xr:uid="{00000000-0005-0000-0000-0000F1070000}"/>
    <cellStyle name="Walutowy 3 6 4 10 2" xfId="5832" xr:uid="{92BD1A33-FE4A-45BE-A564-A9CF4B1E9E42}"/>
    <cellStyle name="Walutowy 3 6 4 11" xfId="3275" xr:uid="{44E505A0-1F19-4D6C-B156-BD1C26609488}"/>
    <cellStyle name="Walutowy 3 6 4 2" xfId="433" xr:uid="{00000000-0005-0000-0000-0000F2070000}"/>
    <cellStyle name="Walutowy 3 6 4 2 2" xfId="850" xr:uid="{00000000-0005-0000-0000-0000F3070000}"/>
    <cellStyle name="Walutowy 3 6 4 2 2 2" xfId="3817" xr:uid="{B0223428-733B-483F-A717-2BF41B32A5F1}"/>
    <cellStyle name="Walutowy 3 6 4 2 3" xfId="1382" xr:uid="{00000000-0005-0000-0000-0000F4070000}"/>
    <cellStyle name="Walutowy 3 6 4 2 3 2" xfId="4349" xr:uid="{64AF36D0-903A-485D-A10B-2C175FA87953}"/>
    <cellStyle name="Walutowy 3 6 4 2 4" xfId="1786" xr:uid="{00000000-0005-0000-0000-0000F5070000}"/>
    <cellStyle name="Walutowy 3 6 4 2 4 2" xfId="4753" xr:uid="{258F6498-CB7F-48C4-BA6C-23387D6A3D13}"/>
    <cellStyle name="Walutowy 3 6 4 2 5" xfId="2190" xr:uid="{00000000-0005-0000-0000-0000F6070000}"/>
    <cellStyle name="Walutowy 3 6 4 2 5 2" xfId="5157" xr:uid="{3F9F32FD-058D-4372-A24B-3ED18288E20C}"/>
    <cellStyle name="Walutowy 3 6 4 2 6" xfId="2594" xr:uid="{00000000-0005-0000-0000-0000F7070000}"/>
    <cellStyle name="Walutowy 3 6 4 2 6 2" xfId="5561" xr:uid="{98B56C49-06AF-483B-92FC-EEB66CB76AA5}"/>
    <cellStyle name="Walutowy 3 6 4 2 7" xfId="3003" xr:uid="{00000000-0005-0000-0000-0000F8070000}"/>
    <cellStyle name="Walutowy 3 6 4 2 7 2" xfId="5970" xr:uid="{92171874-831C-4562-A1AA-DFE22FAD7A39}"/>
    <cellStyle name="Walutowy 3 6 4 2 8" xfId="3413" xr:uid="{55AC049A-4E02-45B8-9B18-06C001CE6AA6}"/>
    <cellStyle name="Walutowy 3 6 4 3" xfId="579" xr:uid="{00000000-0005-0000-0000-0000F9070000}"/>
    <cellStyle name="Walutowy 3 6 4 3 2" xfId="983" xr:uid="{00000000-0005-0000-0000-0000FA070000}"/>
    <cellStyle name="Walutowy 3 6 4 3 2 2" xfId="3950" xr:uid="{FEE126F3-715D-4963-A24B-FBF47BA679CF}"/>
    <cellStyle name="Walutowy 3 6 4 3 3" xfId="1515" xr:uid="{00000000-0005-0000-0000-0000FB070000}"/>
    <cellStyle name="Walutowy 3 6 4 3 3 2" xfId="4482" xr:uid="{E8D0BDB5-C9A1-4864-93BC-E0FD87EA36DE}"/>
    <cellStyle name="Walutowy 3 6 4 3 4" xfId="1919" xr:uid="{00000000-0005-0000-0000-0000FC070000}"/>
    <cellStyle name="Walutowy 3 6 4 3 4 2" xfId="4886" xr:uid="{9DFD49EB-E1B2-4782-AF28-C59FD95EC219}"/>
    <cellStyle name="Walutowy 3 6 4 3 5" xfId="2323" xr:uid="{00000000-0005-0000-0000-0000FD070000}"/>
    <cellStyle name="Walutowy 3 6 4 3 5 2" xfId="5290" xr:uid="{EFF612FE-8F21-4E76-8AF6-955FADD408B2}"/>
    <cellStyle name="Walutowy 3 6 4 3 6" xfId="2727" xr:uid="{00000000-0005-0000-0000-0000FE070000}"/>
    <cellStyle name="Walutowy 3 6 4 3 6 2" xfId="5694" xr:uid="{582AD66C-007F-4431-8E9F-058E8E1FC2C0}"/>
    <cellStyle name="Walutowy 3 6 4 3 7" xfId="3136" xr:uid="{00000000-0005-0000-0000-0000FF070000}"/>
    <cellStyle name="Walutowy 3 6 4 3 7 2" xfId="6103" xr:uid="{E0F1A9A9-AE44-4F07-9118-71C4EAC24CD8}"/>
    <cellStyle name="Walutowy 3 6 4 3 8" xfId="3546" xr:uid="{4BB2D919-40CA-438C-8CFA-656CC2590471}"/>
    <cellStyle name="Walutowy 3 6 4 4" xfId="712" xr:uid="{00000000-0005-0000-0000-000000080000}"/>
    <cellStyle name="Walutowy 3 6 4 4 2" xfId="3679" xr:uid="{E631CB9C-6F71-4EE3-89A9-46D1DCF882B3}"/>
    <cellStyle name="Walutowy 3 6 4 5" xfId="1116" xr:uid="{00000000-0005-0000-0000-000001080000}"/>
    <cellStyle name="Walutowy 3 6 4 5 2" xfId="4083" xr:uid="{08355A22-BBC8-49F2-A317-9F4D225E6AFE}"/>
    <cellStyle name="Walutowy 3 6 4 6" xfId="1249" xr:uid="{00000000-0005-0000-0000-000002080000}"/>
    <cellStyle name="Walutowy 3 6 4 6 2" xfId="4216" xr:uid="{C8C1EB59-92A4-447B-948B-4D4043A3A32E}"/>
    <cellStyle name="Walutowy 3 6 4 7" xfId="1648" xr:uid="{00000000-0005-0000-0000-000003080000}"/>
    <cellStyle name="Walutowy 3 6 4 7 2" xfId="4615" xr:uid="{DE9812CB-4218-4DFC-8D61-F7D4E8AF5A97}"/>
    <cellStyle name="Walutowy 3 6 4 8" xfId="2052" xr:uid="{00000000-0005-0000-0000-000004080000}"/>
    <cellStyle name="Walutowy 3 6 4 8 2" xfId="5019" xr:uid="{47710514-AE0D-46CB-8045-369B7AFDE560}"/>
    <cellStyle name="Walutowy 3 6 4 9" xfId="2456" xr:uid="{00000000-0005-0000-0000-000005080000}"/>
    <cellStyle name="Walutowy 3 6 4 9 2" xfId="5423" xr:uid="{DF613403-6F99-4D39-A70F-003FF396DBB4}"/>
    <cellStyle name="Walutowy 3 6 5" xfId="228" xr:uid="{00000000-0005-0000-0000-000006080000}"/>
    <cellStyle name="Walutowy 3 6 5 10" xfId="2866" xr:uid="{00000000-0005-0000-0000-000007080000}"/>
    <cellStyle name="Walutowy 3 6 5 10 2" xfId="5833" xr:uid="{851E4B49-9A50-42E5-8163-5AEFEECD8F32}"/>
    <cellStyle name="Walutowy 3 6 5 11" xfId="3276" xr:uid="{14A41CB0-5B06-429D-920F-C1911F379744}"/>
    <cellStyle name="Walutowy 3 6 5 2" xfId="434" xr:uid="{00000000-0005-0000-0000-000008080000}"/>
    <cellStyle name="Walutowy 3 6 5 2 2" xfId="851" xr:uid="{00000000-0005-0000-0000-000009080000}"/>
    <cellStyle name="Walutowy 3 6 5 2 2 2" xfId="3818" xr:uid="{B5EEB316-1FFD-4B58-A001-A3DEAC0E2764}"/>
    <cellStyle name="Walutowy 3 6 5 2 3" xfId="1383" xr:uid="{00000000-0005-0000-0000-00000A080000}"/>
    <cellStyle name="Walutowy 3 6 5 2 3 2" xfId="4350" xr:uid="{80351DF6-E15C-43E2-A3AE-A68B65EF6EA6}"/>
    <cellStyle name="Walutowy 3 6 5 2 4" xfId="1787" xr:uid="{00000000-0005-0000-0000-00000B080000}"/>
    <cellStyle name="Walutowy 3 6 5 2 4 2" xfId="4754" xr:uid="{BD1D5127-AD00-4A92-9807-EB7EE3A3869E}"/>
    <cellStyle name="Walutowy 3 6 5 2 5" xfId="2191" xr:uid="{00000000-0005-0000-0000-00000C080000}"/>
    <cellStyle name="Walutowy 3 6 5 2 5 2" xfId="5158" xr:uid="{3B1157BE-58C6-4275-8107-B05598EAE1E2}"/>
    <cellStyle name="Walutowy 3 6 5 2 6" xfId="2595" xr:uid="{00000000-0005-0000-0000-00000D080000}"/>
    <cellStyle name="Walutowy 3 6 5 2 6 2" xfId="5562" xr:uid="{8575DD52-01F3-406D-9366-2E46A7DDA70F}"/>
    <cellStyle name="Walutowy 3 6 5 2 7" xfId="3004" xr:uid="{00000000-0005-0000-0000-00000E080000}"/>
    <cellStyle name="Walutowy 3 6 5 2 7 2" xfId="5971" xr:uid="{8D170732-B6D0-4D13-9B76-A32AE1DE37CD}"/>
    <cellStyle name="Walutowy 3 6 5 2 8" xfId="3414" xr:uid="{20F3B5D8-B8A0-473A-BB7A-07FC8F98C9F0}"/>
    <cellStyle name="Walutowy 3 6 5 3" xfId="580" xr:uid="{00000000-0005-0000-0000-00000F080000}"/>
    <cellStyle name="Walutowy 3 6 5 3 2" xfId="984" xr:uid="{00000000-0005-0000-0000-000010080000}"/>
    <cellStyle name="Walutowy 3 6 5 3 2 2" xfId="3951" xr:uid="{E63FEF41-270E-4AC2-B86A-1C0C1387C2C2}"/>
    <cellStyle name="Walutowy 3 6 5 3 3" xfId="1516" xr:uid="{00000000-0005-0000-0000-000011080000}"/>
    <cellStyle name="Walutowy 3 6 5 3 3 2" xfId="4483" xr:uid="{9035C236-F068-46E0-8D1B-9A00D6DB695C}"/>
    <cellStyle name="Walutowy 3 6 5 3 4" xfId="1920" xr:uid="{00000000-0005-0000-0000-000012080000}"/>
    <cellStyle name="Walutowy 3 6 5 3 4 2" xfId="4887" xr:uid="{A13E2168-3BA4-420B-BC4D-85F14F87D055}"/>
    <cellStyle name="Walutowy 3 6 5 3 5" xfId="2324" xr:uid="{00000000-0005-0000-0000-000013080000}"/>
    <cellStyle name="Walutowy 3 6 5 3 5 2" xfId="5291" xr:uid="{5D119382-B113-46A1-805E-C5B1D25EAA8A}"/>
    <cellStyle name="Walutowy 3 6 5 3 6" xfId="2728" xr:uid="{00000000-0005-0000-0000-000014080000}"/>
    <cellStyle name="Walutowy 3 6 5 3 6 2" xfId="5695" xr:uid="{EC387479-D51D-423E-A024-BF965C14F820}"/>
    <cellStyle name="Walutowy 3 6 5 3 7" xfId="3137" xr:uid="{00000000-0005-0000-0000-000015080000}"/>
    <cellStyle name="Walutowy 3 6 5 3 7 2" xfId="6104" xr:uid="{E1CD2CB8-569E-4A3E-B062-85E268D74F93}"/>
    <cellStyle name="Walutowy 3 6 5 3 8" xfId="3547" xr:uid="{F3336BAB-86A0-4630-A943-D12690B78851}"/>
    <cellStyle name="Walutowy 3 6 5 4" xfId="713" xr:uid="{00000000-0005-0000-0000-000016080000}"/>
    <cellStyle name="Walutowy 3 6 5 4 2" xfId="3680" xr:uid="{B409C45A-D7F3-4B99-A744-B7F4B550A5AA}"/>
    <cellStyle name="Walutowy 3 6 5 5" xfId="1117" xr:uid="{00000000-0005-0000-0000-000017080000}"/>
    <cellStyle name="Walutowy 3 6 5 5 2" xfId="4084" xr:uid="{DB2DFBDE-F0AD-48FC-903C-908AF4E73FAE}"/>
    <cellStyle name="Walutowy 3 6 5 6" xfId="1250" xr:uid="{00000000-0005-0000-0000-000018080000}"/>
    <cellStyle name="Walutowy 3 6 5 6 2" xfId="4217" xr:uid="{B7333273-DE5C-4F82-921E-2FFD80A82833}"/>
    <cellStyle name="Walutowy 3 6 5 7" xfId="1649" xr:uid="{00000000-0005-0000-0000-000019080000}"/>
    <cellStyle name="Walutowy 3 6 5 7 2" xfId="4616" xr:uid="{A0A11AF9-6F00-4512-8EFA-E8D98CBBE85D}"/>
    <cellStyle name="Walutowy 3 6 5 8" xfId="2053" xr:uid="{00000000-0005-0000-0000-00001A080000}"/>
    <cellStyle name="Walutowy 3 6 5 8 2" xfId="5020" xr:uid="{DFD0081A-2FB5-4944-8917-B631CD36FEB8}"/>
    <cellStyle name="Walutowy 3 6 5 9" xfId="2457" xr:uid="{00000000-0005-0000-0000-00001B080000}"/>
    <cellStyle name="Walutowy 3 6 5 9 2" xfId="5424" xr:uid="{535A9440-0E79-4949-ADDA-F5AEF44FCFBB}"/>
    <cellStyle name="Walutowy 3 6 6" xfId="430" xr:uid="{00000000-0005-0000-0000-00001C080000}"/>
    <cellStyle name="Walutowy 3 6 6 2" xfId="848" xr:uid="{00000000-0005-0000-0000-00001D080000}"/>
    <cellStyle name="Walutowy 3 6 6 2 2" xfId="3815" xr:uid="{EF1FD195-977D-4663-A967-A6A088BE9EA0}"/>
    <cellStyle name="Walutowy 3 6 6 3" xfId="1380" xr:uid="{00000000-0005-0000-0000-00001E080000}"/>
    <cellStyle name="Walutowy 3 6 6 3 2" xfId="4347" xr:uid="{52CB8D35-8BD3-4554-B279-DACAD544FE46}"/>
    <cellStyle name="Walutowy 3 6 6 4" xfId="1784" xr:uid="{00000000-0005-0000-0000-00001F080000}"/>
    <cellStyle name="Walutowy 3 6 6 4 2" xfId="4751" xr:uid="{93E88F8D-4FCF-4C08-B20A-E3E1127D4445}"/>
    <cellStyle name="Walutowy 3 6 6 5" xfId="2188" xr:uid="{00000000-0005-0000-0000-000020080000}"/>
    <cellStyle name="Walutowy 3 6 6 5 2" xfId="5155" xr:uid="{1E9F3D37-57AB-45E4-9F97-080FDF878486}"/>
    <cellStyle name="Walutowy 3 6 6 6" xfId="2592" xr:uid="{00000000-0005-0000-0000-000021080000}"/>
    <cellStyle name="Walutowy 3 6 6 6 2" xfId="5559" xr:uid="{BBDE7F24-C7FD-412D-9078-BD703CF1F4F8}"/>
    <cellStyle name="Walutowy 3 6 6 7" xfId="3001" xr:uid="{00000000-0005-0000-0000-000022080000}"/>
    <cellStyle name="Walutowy 3 6 6 7 2" xfId="5968" xr:uid="{C47583D0-7347-4269-95DA-85C731CF07DE}"/>
    <cellStyle name="Walutowy 3 6 6 8" xfId="3411" xr:uid="{604C4F5A-3946-41F9-8FCD-D6442B965A8C}"/>
    <cellStyle name="Walutowy 3 6 7" xfId="577" xr:uid="{00000000-0005-0000-0000-000023080000}"/>
    <cellStyle name="Walutowy 3 6 7 2" xfId="981" xr:uid="{00000000-0005-0000-0000-000024080000}"/>
    <cellStyle name="Walutowy 3 6 7 2 2" xfId="3948" xr:uid="{8E3924E2-4309-48BD-A7A8-149D7B50CC0D}"/>
    <cellStyle name="Walutowy 3 6 7 3" xfId="1513" xr:uid="{00000000-0005-0000-0000-000025080000}"/>
    <cellStyle name="Walutowy 3 6 7 3 2" xfId="4480" xr:uid="{F23AF4A6-FBE2-49DC-91E9-65AC1E3FF15E}"/>
    <cellStyle name="Walutowy 3 6 7 4" xfId="1917" xr:uid="{00000000-0005-0000-0000-000026080000}"/>
    <cellStyle name="Walutowy 3 6 7 4 2" xfId="4884" xr:uid="{67C143F5-5570-402B-9E73-25F9093CC004}"/>
    <cellStyle name="Walutowy 3 6 7 5" xfId="2321" xr:uid="{00000000-0005-0000-0000-000027080000}"/>
    <cellStyle name="Walutowy 3 6 7 5 2" xfId="5288" xr:uid="{6084E321-1B21-4921-82BA-0A4E72B61DB5}"/>
    <cellStyle name="Walutowy 3 6 7 6" xfId="2725" xr:uid="{00000000-0005-0000-0000-000028080000}"/>
    <cellStyle name="Walutowy 3 6 7 6 2" xfId="5692" xr:uid="{17244740-A716-4655-89FC-C84810304328}"/>
    <cellStyle name="Walutowy 3 6 7 7" xfId="3134" xr:uid="{00000000-0005-0000-0000-000029080000}"/>
    <cellStyle name="Walutowy 3 6 7 7 2" xfId="6101" xr:uid="{C9515839-F005-4D43-B658-7F4C1EA3AD25}"/>
    <cellStyle name="Walutowy 3 6 7 8" xfId="3544" xr:uid="{441DF59F-7A3F-44D8-A959-EA47E2B37C70}"/>
    <cellStyle name="Walutowy 3 6 8" xfId="710" xr:uid="{00000000-0005-0000-0000-00002A080000}"/>
    <cellStyle name="Walutowy 3 6 8 2" xfId="3677" xr:uid="{3EA1E8EB-1F73-4DE1-A288-D6D3E613576A}"/>
    <cellStyle name="Walutowy 3 6 9" xfId="1114" xr:uid="{00000000-0005-0000-0000-00002B080000}"/>
    <cellStyle name="Walutowy 3 6 9 2" xfId="4081" xr:uid="{3C40AC45-2719-43F6-AA1D-FD682F76CA49}"/>
    <cellStyle name="Walutowy 3 7" xfId="229" xr:uid="{00000000-0005-0000-0000-00002C080000}"/>
    <cellStyle name="Walutowy 3 7 2" xfId="230" xr:uid="{00000000-0005-0000-0000-00002D080000}"/>
    <cellStyle name="Walutowy 3 7 2 2" xfId="435" xr:uid="{00000000-0005-0000-0000-00002E080000}"/>
    <cellStyle name="Walutowy 3 8" xfId="231" xr:uid="{00000000-0005-0000-0000-00002F080000}"/>
    <cellStyle name="Walutowy 3 8 10" xfId="2867" xr:uid="{00000000-0005-0000-0000-000030080000}"/>
    <cellStyle name="Walutowy 3 8 10 2" xfId="5834" xr:uid="{DA42D9EF-7360-4A30-9A35-5032412CEE3C}"/>
    <cellStyle name="Walutowy 3 8 11" xfId="3277" xr:uid="{C5CBD1BD-97EC-49F0-AB4E-1D15D93000A9}"/>
    <cellStyle name="Walutowy 3 8 2" xfId="436" xr:uid="{00000000-0005-0000-0000-000031080000}"/>
    <cellStyle name="Walutowy 3 8 2 2" xfId="852" xr:uid="{00000000-0005-0000-0000-000032080000}"/>
    <cellStyle name="Walutowy 3 8 2 2 2" xfId="3819" xr:uid="{38C08516-796B-4E13-8952-E04EBFCAC16E}"/>
    <cellStyle name="Walutowy 3 8 2 3" xfId="1384" xr:uid="{00000000-0005-0000-0000-000033080000}"/>
    <cellStyle name="Walutowy 3 8 2 3 2" xfId="4351" xr:uid="{16ED16CD-440E-4E0E-B09F-344EAF2A7460}"/>
    <cellStyle name="Walutowy 3 8 2 4" xfId="1788" xr:uid="{00000000-0005-0000-0000-000034080000}"/>
    <cellStyle name="Walutowy 3 8 2 4 2" xfId="4755" xr:uid="{A4E6D1CE-2A1E-4425-91B2-DC698334C2FF}"/>
    <cellStyle name="Walutowy 3 8 2 5" xfId="2192" xr:uid="{00000000-0005-0000-0000-000035080000}"/>
    <cellStyle name="Walutowy 3 8 2 5 2" xfId="5159" xr:uid="{6677E011-4267-4DDD-8A79-E88EB9BCCDFA}"/>
    <cellStyle name="Walutowy 3 8 2 6" xfId="2596" xr:uid="{00000000-0005-0000-0000-000036080000}"/>
    <cellStyle name="Walutowy 3 8 2 6 2" xfId="5563" xr:uid="{B9009C3D-D335-491B-AB50-DD283DEAAECF}"/>
    <cellStyle name="Walutowy 3 8 2 7" xfId="3005" xr:uid="{00000000-0005-0000-0000-000037080000}"/>
    <cellStyle name="Walutowy 3 8 2 7 2" xfId="5972" xr:uid="{A0337A2B-E9B9-4FFE-82E0-41347D39CD4D}"/>
    <cellStyle name="Walutowy 3 8 2 8" xfId="3415" xr:uid="{9A1A0146-4B3E-42DE-9C80-F7274D5E0FBC}"/>
    <cellStyle name="Walutowy 3 8 3" xfId="581" xr:uid="{00000000-0005-0000-0000-000038080000}"/>
    <cellStyle name="Walutowy 3 8 3 2" xfId="985" xr:uid="{00000000-0005-0000-0000-000039080000}"/>
    <cellStyle name="Walutowy 3 8 3 2 2" xfId="3952" xr:uid="{9C366247-2F55-4A52-B8C1-243EE090DF32}"/>
    <cellStyle name="Walutowy 3 8 3 3" xfId="1517" xr:uid="{00000000-0005-0000-0000-00003A080000}"/>
    <cellStyle name="Walutowy 3 8 3 3 2" xfId="4484" xr:uid="{A0308E56-0456-4D3F-873D-C26111C225EE}"/>
    <cellStyle name="Walutowy 3 8 3 4" xfId="1921" xr:uid="{00000000-0005-0000-0000-00003B080000}"/>
    <cellStyle name="Walutowy 3 8 3 4 2" xfId="4888" xr:uid="{45D37438-D24A-4AF2-A1BB-7A71769CBA11}"/>
    <cellStyle name="Walutowy 3 8 3 5" xfId="2325" xr:uid="{00000000-0005-0000-0000-00003C080000}"/>
    <cellStyle name="Walutowy 3 8 3 5 2" xfId="5292" xr:uid="{547A4588-7B12-4F76-9990-A71D8387E9B6}"/>
    <cellStyle name="Walutowy 3 8 3 6" xfId="2729" xr:uid="{00000000-0005-0000-0000-00003D080000}"/>
    <cellStyle name="Walutowy 3 8 3 6 2" xfId="5696" xr:uid="{AEDBC34C-B654-4CCC-8244-FF4FDC38139A}"/>
    <cellStyle name="Walutowy 3 8 3 7" xfId="3138" xr:uid="{00000000-0005-0000-0000-00003E080000}"/>
    <cellStyle name="Walutowy 3 8 3 7 2" xfId="6105" xr:uid="{E857969F-BA83-4F87-94BE-806F1C3051E3}"/>
    <cellStyle name="Walutowy 3 8 3 8" xfId="3548" xr:uid="{FD49DF53-C923-4EBA-B405-50E4195B60A7}"/>
    <cellStyle name="Walutowy 3 8 4" xfId="714" xr:uid="{00000000-0005-0000-0000-00003F080000}"/>
    <cellStyle name="Walutowy 3 8 4 2" xfId="3681" xr:uid="{052F1180-D363-4FF0-8D94-E5588F17643A}"/>
    <cellStyle name="Walutowy 3 8 5" xfId="1118" xr:uid="{00000000-0005-0000-0000-000040080000}"/>
    <cellStyle name="Walutowy 3 8 5 2" xfId="4085" xr:uid="{90F6371B-DA31-4CEF-950B-DDC655D6C96A}"/>
    <cellStyle name="Walutowy 3 8 6" xfId="1251" xr:uid="{00000000-0005-0000-0000-000041080000}"/>
    <cellStyle name="Walutowy 3 8 6 2" xfId="4218" xr:uid="{3F002ADD-696D-4CAE-B8D6-A2306A7A43A3}"/>
    <cellStyle name="Walutowy 3 8 7" xfId="1650" xr:uid="{00000000-0005-0000-0000-000042080000}"/>
    <cellStyle name="Walutowy 3 8 7 2" xfId="4617" xr:uid="{DEE394EA-A5F1-4EEA-8382-AA9061BF4FBB}"/>
    <cellStyle name="Walutowy 3 8 8" xfId="2054" xr:uid="{00000000-0005-0000-0000-000043080000}"/>
    <cellStyle name="Walutowy 3 8 8 2" xfId="5021" xr:uid="{1F4B1F0F-0380-4591-AECF-3C11C9684C6C}"/>
    <cellStyle name="Walutowy 3 8 9" xfId="2458" xr:uid="{00000000-0005-0000-0000-000044080000}"/>
    <cellStyle name="Walutowy 3 8 9 2" xfId="5425" xr:uid="{6BE6441F-0946-4546-B38F-A52EFBBDAE34}"/>
    <cellStyle name="Walutowy 3 9" xfId="232" xr:uid="{00000000-0005-0000-0000-000045080000}"/>
    <cellStyle name="Walutowy 3 9 10" xfId="2868" xr:uid="{00000000-0005-0000-0000-000046080000}"/>
    <cellStyle name="Walutowy 3 9 10 2" xfId="5835" xr:uid="{96B44ED1-718D-49A5-B912-C225E1CA4051}"/>
    <cellStyle name="Walutowy 3 9 11" xfId="3278" xr:uid="{F1BFE9F5-874D-4903-AAAB-59895EDD111C}"/>
    <cellStyle name="Walutowy 3 9 2" xfId="437" xr:uid="{00000000-0005-0000-0000-000047080000}"/>
    <cellStyle name="Walutowy 3 9 2 2" xfId="853" xr:uid="{00000000-0005-0000-0000-000048080000}"/>
    <cellStyle name="Walutowy 3 9 2 2 2" xfId="3820" xr:uid="{85E6377F-6F38-40D7-BBF0-C5CE7ADF31C8}"/>
    <cellStyle name="Walutowy 3 9 2 3" xfId="1385" xr:uid="{00000000-0005-0000-0000-000049080000}"/>
    <cellStyle name="Walutowy 3 9 2 3 2" xfId="4352" xr:uid="{E3084AC2-ABC9-4BD9-93AB-8EEDEF22216B}"/>
    <cellStyle name="Walutowy 3 9 2 4" xfId="1789" xr:uid="{00000000-0005-0000-0000-00004A080000}"/>
    <cellStyle name="Walutowy 3 9 2 4 2" xfId="4756" xr:uid="{B1DD5B62-91FD-49C4-BB80-E2B8DA8A73A6}"/>
    <cellStyle name="Walutowy 3 9 2 5" xfId="2193" xr:uid="{00000000-0005-0000-0000-00004B080000}"/>
    <cellStyle name="Walutowy 3 9 2 5 2" xfId="5160" xr:uid="{81EF1941-4686-49D1-9640-47F321F8A572}"/>
    <cellStyle name="Walutowy 3 9 2 6" xfId="2597" xr:uid="{00000000-0005-0000-0000-00004C080000}"/>
    <cellStyle name="Walutowy 3 9 2 6 2" xfId="5564" xr:uid="{2C562743-3EE5-466C-A8D8-BCE3394BDED8}"/>
    <cellStyle name="Walutowy 3 9 2 7" xfId="3006" xr:uid="{00000000-0005-0000-0000-00004D080000}"/>
    <cellStyle name="Walutowy 3 9 2 7 2" xfId="5973" xr:uid="{33725CA5-A20A-4535-BDC7-844C75BD17E2}"/>
    <cellStyle name="Walutowy 3 9 2 8" xfId="3416" xr:uid="{5B6995A3-D19A-4163-830C-60904DE2F6E0}"/>
    <cellStyle name="Walutowy 3 9 3" xfId="582" xr:uid="{00000000-0005-0000-0000-00004E080000}"/>
    <cellStyle name="Walutowy 3 9 3 2" xfId="986" xr:uid="{00000000-0005-0000-0000-00004F080000}"/>
    <cellStyle name="Walutowy 3 9 3 2 2" xfId="3953" xr:uid="{1493B581-7806-49D5-9AE4-E9ED2A2E733F}"/>
    <cellStyle name="Walutowy 3 9 3 3" xfId="1518" xr:uid="{00000000-0005-0000-0000-000050080000}"/>
    <cellStyle name="Walutowy 3 9 3 3 2" xfId="4485" xr:uid="{25636D06-9C56-4135-BEFC-E1362C4B3A64}"/>
    <cellStyle name="Walutowy 3 9 3 4" xfId="1922" xr:uid="{00000000-0005-0000-0000-000051080000}"/>
    <cellStyle name="Walutowy 3 9 3 4 2" xfId="4889" xr:uid="{131847AF-F7E0-4D7F-8624-E11A839F0598}"/>
    <cellStyle name="Walutowy 3 9 3 5" xfId="2326" xr:uid="{00000000-0005-0000-0000-000052080000}"/>
    <cellStyle name="Walutowy 3 9 3 5 2" xfId="5293" xr:uid="{968C37F8-F44D-4281-A148-994E1F2678F4}"/>
    <cellStyle name="Walutowy 3 9 3 6" xfId="2730" xr:uid="{00000000-0005-0000-0000-000053080000}"/>
    <cellStyle name="Walutowy 3 9 3 6 2" xfId="5697" xr:uid="{BAFC171B-C941-4C3C-99A8-4D818763C903}"/>
    <cellStyle name="Walutowy 3 9 3 7" xfId="3139" xr:uid="{00000000-0005-0000-0000-000054080000}"/>
    <cellStyle name="Walutowy 3 9 3 7 2" xfId="6106" xr:uid="{E8F5E0BD-A9C8-4D25-92DD-72AC963CC244}"/>
    <cellStyle name="Walutowy 3 9 3 8" xfId="3549" xr:uid="{8DB2F74F-CBD1-49D6-B66E-94043BAD5D08}"/>
    <cellStyle name="Walutowy 3 9 4" xfId="715" xr:uid="{00000000-0005-0000-0000-000055080000}"/>
    <cellStyle name="Walutowy 3 9 4 2" xfId="3682" xr:uid="{1ED462D9-78B0-4214-9AF6-63915BB6D793}"/>
    <cellStyle name="Walutowy 3 9 5" xfId="1119" xr:uid="{00000000-0005-0000-0000-000056080000}"/>
    <cellStyle name="Walutowy 3 9 5 2" xfId="4086" xr:uid="{70F4ADE1-A4B2-4E16-8A01-FE4291594E25}"/>
    <cellStyle name="Walutowy 3 9 6" xfId="1252" xr:uid="{00000000-0005-0000-0000-000057080000}"/>
    <cellStyle name="Walutowy 3 9 6 2" xfId="4219" xr:uid="{A2EE5F53-48BD-4350-AECC-D2D757788353}"/>
    <cellStyle name="Walutowy 3 9 7" xfId="1651" xr:uid="{00000000-0005-0000-0000-000058080000}"/>
    <cellStyle name="Walutowy 3 9 7 2" xfId="4618" xr:uid="{6934653F-E20A-4951-B420-722D8F8D02C3}"/>
    <cellStyle name="Walutowy 3 9 8" xfId="2055" xr:uid="{00000000-0005-0000-0000-000059080000}"/>
    <cellStyle name="Walutowy 3 9 8 2" xfId="5022" xr:uid="{EC8AD9B8-D087-4FC2-8775-8C7EBEC0DDFB}"/>
    <cellStyle name="Walutowy 3 9 9" xfId="2459" xr:uid="{00000000-0005-0000-0000-00005A080000}"/>
    <cellStyle name="Walutowy 3 9 9 2" xfId="5426" xr:uid="{F7274B88-002D-4FF7-A2B2-367CF44C3DAD}"/>
    <cellStyle name="Walutowy 4" xfId="233" xr:uid="{00000000-0005-0000-0000-00005B080000}"/>
    <cellStyle name="Walutowy 4 10" xfId="438" xr:uid="{00000000-0005-0000-0000-00005C080000}"/>
    <cellStyle name="Walutowy 4 10 2" xfId="854" xr:uid="{00000000-0005-0000-0000-00005D080000}"/>
    <cellStyle name="Walutowy 4 10 2 2" xfId="3821" xr:uid="{4FD6AD7E-EC38-49FE-BE21-EC889E932044}"/>
    <cellStyle name="Walutowy 4 10 3" xfId="1386" xr:uid="{00000000-0005-0000-0000-00005E080000}"/>
    <cellStyle name="Walutowy 4 10 3 2" xfId="4353" xr:uid="{E2A9CF35-8606-4A42-A2B5-459882CA4803}"/>
    <cellStyle name="Walutowy 4 10 4" xfId="1790" xr:uid="{00000000-0005-0000-0000-00005F080000}"/>
    <cellStyle name="Walutowy 4 10 4 2" xfId="4757" xr:uid="{4E4008B8-EBF3-417E-B8F0-49C1EC9126CB}"/>
    <cellStyle name="Walutowy 4 10 5" xfId="2194" xr:uid="{00000000-0005-0000-0000-000060080000}"/>
    <cellStyle name="Walutowy 4 10 5 2" xfId="5161" xr:uid="{C1EE71B6-28F4-4769-BE13-DA189641E448}"/>
    <cellStyle name="Walutowy 4 10 6" xfId="2598" xr:uid="{00000000-0005-0000-0000-000061080000}"/>
    <cellStyle name="Walutowy 4 10 6 2" xfId="5565" xr:uid="{4070E6D5-6914-4745-BABE-8AA86551B347}"/>
    <cellStyle name="Walutowy 4 10 7" xfId="3007" xr:uid="{00000000-0005-0000-0000-000062080000}"/>
    <cellStyle name="Walutowy 4 10 7 2" xfId="5974" xr:uid="{38F7A216-49CA-4B92-848D-AD933C2C5275}"/>
    <cellStyle name="Walutowy 4 10 8" xfId="3417" xr:uid="{B0091B3A-032C-4BF6-A619-597480168469}"/>
    <cellStyle name="Walutowy 4 11" xfId="583" xr:uid="{00000000-0005-0000-0000-000063080000}"/>
    <cellStyle name="Walutowy 4 11 2" xfId="987" xr:uid="{00000000-0005-0000-0000-000064080000}"/>
    <cellStyle name="Walutowy 4 11 2 2" xfId="3954" xr:uid="{81794CF2-7C25-45F0-B70A-60098B06B4C2}"/>
    <cellStyle name="Walutowy 4 11 3" xfId="1519" xr:uid="{00000000-0005-0000-0000-000065080000}"/>
    <cellStyle name="Walutowy 4 11 3 2" xfId="4486" xr:uid="{1256509A-0D36-4FE8-B26B-BE145DE1501B}"/>
    <cellStyle name="Walutowy 4 11 4" xfId="1923" xr:uid="{00000000-0005-0000-0000-000066080000}"/>
    <cellStyle name="Walutowy 4 11 4 2" xfId="4890" xr:uid="{91563DC5-4B61-4885-9F47-72CB5D80D15B}"/>
    <cellStyle name="Walutowy 4 11 5" xfId="2327" xr:uid="{00000000-0005-0000-0000-000067080000}"/>
    <cellStyle name="Walutowy 4 11 5 2" xfId="5294" xr:uid="{1C3FCFBF-CA32-4CC0-A00D-463351D0A761}"/>
    <cellStyle name="Walutowy 4 11 6" xfId="2731" xr:uid="{00000000-0005-0000-0000-000068080000}"/>
    <cellStyle name="Walutowy 4 11 6 2" xfId="5698" xr:uid="{45136B49-810E-46B0-BC73-5D5CF8A1B05F}"/>
    <cellStyle name="Walutowy 4 11 7" xfId="3140" xr:uid="{00000000-0005-0000-0000-000069080000}"/>
    <cellStyle name="Walutowy 4 11 7 2" xfId="6107" xr:uid="{7595CAFF-BF75-4304-B77A-185EBC14634B}"/>
    <cellStyle name="Walutowy 4 11 8" xfId="3550" xr:uid="{34EA091A-8EFA-4F51-9DA2-1FA51A39A733}"/>
    <cellStyle name="Walutowy 4 12" xfId="716" xr:uid="{00000000-0005-0000-0000-00006A080000}"/>
    <cellStyle name="Walutowy 4 12 2" xfId="3683" xr:uid="{B4DA7EB0-506A-4C22-B265-05064C0BD187}"/>
    <cellStyle name="Walutowy 4 13" xfId="1120" xr:uid="{00000000-0005-0000-0000-00006B080000}"/>
    <cellStyle name="Walutowy 4 13 2" xfId="4087" xr:uid="{8EB10F52-99B4-4FD7-A500-E9FA9E65C56A}"/>
    <cellStyle name="Walutowy 4 14" xfId="1253" xr:uid="{00000000-0005-0000-0000-00006C080000}"/>
    <cellStyle name="Walutowy 4 14 2" xfId="4220" xr:uid="{528A889D-9F38-4FD9-B2FC-2BB2A40A91D4}"/>
    <cellStyle name="Walutowy 4 15" xfId="1652" xr:uid="{00000000-0005-0000-0000-00006D080000}"/>
    <cellStyle name="Walutowy 4 15 2" xfId="4619" xr:uid="{528E3303-5178-4357-ACE1-9744F4BEFB9A}"/>
    <cellStyle name="Walutowy 4 16" xfId="2056" xr:uid="{00000000-0005-0000-0000-00006E080000}"/>
    <cellStyle name="Walutowy 4 16 2" xfId="5023" xr:uid="{8B16EFCF-424C-4305-990D-36A57147D3CD}"/>
    <cellStyle name="Walutowy 4 17" xfId="2460" xr:uid="{00000000-0005-0000-0000-00006F080000}"/>
    <cellStyle name="Walutowy 4 17 2" xfId="5427" xr:uid="{3A433CDA-3431-4765-8C42-676B70D42D60}"/>
    <cellStyle name="Walutowy 4 18" xfId="2869" xr:uid="{00000000-0005-0000-0000-000070080000}"/>
    <cellStyle name="Walutowy 4 18 2" xfId="5836" xr:uid="{F509E147-9314-4EEB-9A6B-29EC1E185A32}"/>
    <cellStyle name="Walutowy 4 19" xfId="3279" xr:uid="{A79B42E6-FF6C-4599-B58B-B8FF227B9F66}"/>
    <cellStyle name="Walutowy 4 2" xfId="234" xr:uid="{00000000-0005-0000-0000-000071080000}"/>
    <cellStyle name="Walutowy 4 2 10" xfId="717" xr:uid="{00000000-0005-0000-0000-000072080000}"/>
    <cellStyle name="Walutowy 4 2 10 2" xfId="3684" xr:uid="{8FD66644-4757-446A-9F3C-199E79A39D7C}"/>
    <cellStyle name="Walutowy 4 2 11" xfId="1121" xr:uid="{00000000-0005-0000-0000-000073080000}"/>
    <cellStyle name="Walutowy 4 2 11 2" xfId="4088" xr:uid="{95065EE3-AA56-4827-9699-40FFB9B8A0F0}"/>
    <cellStyle name="Walutowy 4 2 12" xfId="1254" xr:uid="{00000000-0005-0000-0000-000074080000}"/>
    <cellStyle name="Walutowy 4 2 12 2" xfId="4221" xr:uid="{F34D0D8B-94BE-48BC-BC2C-C6A7C259F259}"/>
    <cellStyle name="Walutowy 4 2 13" xfId="1653" xr:uid="{00000000-0005-0000-0000-000075080000}"/>
    <cellStyle name="Walutowy 4 2 13 2" xfId="4620" xr:uid="{3C851D40-7C33-4D4F-A9D9-E647AEB31D9D}"/>
    <cellStyle name="Walutowy 4 2 14" xfId="2057" xr:uid="{00000000-0005-0000-0000-000076080000}"/>
    <cellStyle name="Walutowy 4 2 14 2" xfId="5024" xr:uid="{7E1CD39E-A60C-42C2-B001-9F6A22EEA621}"/>
    <cellStyle name="Walutowy 4 2 15" xfId="2461" xr:uid="{00000000-0005-0000-0000-000077080000}"/>
    <cellStyle name="Walutowy 4 2 15 2" xfId="5428" xr:uid="{19F78398-F5BC-49DC-9F06-78B313A3F8C3}"/>
    <cellStyle name="Walutowy 4 2 16" xfId="2870" xr:uid="{00000000-0005-0000-0000-000078080000}"/>
    <cellStyle name="Walutowy 4 2 16 2" xfId="5837" xr:uid="{5A4506B6-BE63-4079-A2BE-31C1A8E8CD20}"/>
    <cellStyle name="Walutowy 4 2 17" xfId="3280" xr:uid="{6E5BE70D-E7E1-4D77-9B2D-CC6C206DAA6F}"/>
    <cellStyle name="Walutowy 4 2 2" xfId="235" xr:uid="{00000000-0005-0000-0000-000079080000}"/>
    <cellStyle name="Walutowy 4 2 2 10" xfId="1255" xr:uid="{00000000-0005-0000-0000-00007A080000}"/>
    <cellStyle name="Walutowy 4 2 2 10 2" xfId="4222" xr:uid="{DC2BA28C-501B-40C9-B32B-5807FCADF7BC}"/>
    <cellStyle name="Walutowy 4 2 2 11" xfId="1654" xr:uid="{00000000-0005-0000-0000-00007B080000}"/>
    <cellStyle name="Walutowy 4 2 2 11 2" xfId="4621" xr:uid="{10B79648-4D9C-43E5-96AB-808DCBBFD522}"/>
    <cellStyle name="Walutowy 4 2 2 12" xfId="2058" xr:uid="{00000000-0005-0000-0000-00007C080000}"/>
    <cellStyle name="Walutowy 4 2 2 12 2" xfId="5025" xr:uid="{3BA88848-9F41-410A-8DF0-F3E5B4F9A8A4}"/>
    <cellStyle name="Walutowy 4 2 2 13" xfId="2462" xr:uid="{00000000-0005-0000-0000-00007D080000}"/>
    <cellStyle name="Walutowy 4 2 2 13 2" xfId="5429" xr:uid="{D33549FB-8762-4AE5-BCD0-4EB5AE0AC046}"/>
    <cellStyle name="Walutowy 4 2 2 14" xfId="2871" xr:uid="{00000000-0005-0000-0000-00007E080000}"/>
    <cellStyle name="Walutowy 4 2 2 14 2" xfId="5838" xr:uid="{08821A46-6EDF-428C-A223-B6711BFE0CEB}"/>
    <cellStyle name="Walutowy 4 2 2 15" xfId="3281" xr:uid="{1ACB395C-15AB-4AFC-BB82-513FF0B27B91}"/>
    <cellStyle name="Walutowy 4 2 2 2" xfId="236" xr:uid="{00000000-0005-0000-0000-00007F080000}"/>
    <cellStyle name="Walutowy 4 2 2 2 2" xfId="237" xr:uid="{00000000-0005-0000-0000-000080080000}"/>
    <cellStyle name="Walutowy 4 2 2 2 2 2" xfId="441" xr:uid="{00000000-0005-0000-0000-000081080000}"/>
    <cellStyle name="Walutowy 4 2 2 3" xfId="238" xr:uid="{00000000-0005-0000-0000-000082080000}"/>
    <cellStyle name="Walutowy 4 2 2 3 10" xfId="2872" xr:uid="{00000000-0005-0000-0000-000083080000}"/>
    <cellStyle name="Walutowy 4 2 2 3 10 2" xfId="5839" xr:uid="{318E7D7A-049E-4FDE-BA95-29E4CF96F050}"/>
    <cellStyle name="Walutowy 4 2 2 3 11" xfId="3282" xr:uid="{30F22575-1923-42C7-BF58-FC8B01C3D4FE}"/>
    <cellStyle name="Walutowy 4 2 2 3 2" xfId="442" xr:uid="{00000000-0005-0000-0000-000084080000}"/>
    <cellStyle name="Walutowy 4 2 2 3 2 2" xfId="857" xr:uid="{00000000-0005-0000-0000-000085080000}"/>
    <cellStyle name="Walutowy 4 2 2 3 2 2 2" xfId="3824" xr:uid="{34C7399B-90A8-4E75-B3BB-D39410C90700}"/>
    <cellStyle name="Walutowy 4 2 2 3 2 3" xfId="1389" xr:uid="{00000000-0005-0000-0000-000086080000}"/>
    <cellStyle name="Walutowy 4 2 2 3 2 3 2" xfId="4356" xr:uid="{B8ECA0D1-D287-4E4D-9F64-F1A9255FBB5C}"/>
    <cellStyle name="Walutowy 4 2 2 3 2 4" xfId="1793" xr:uid="{00000000-0005-0000-0000-000087080000}"/>
    <cellStyle name="Walutowy 4 2 2 3 2 4 2" xfId="4760" xr:uid="{7909C9F5-A101-410D-8D3E-0541D9274C51}"/>
    <cellStyle name="Walutowy 4 2 2 3 2 5" xfId="2197" xr:uid="{00000000-0005-0000-0000-000088080000}"/>
    <cellStyle name="Walutowy 4 2 2 3 2 5 2" xfId="5164" xr:uid="{AABE6E16-7633-4B78-80CA-6B4BE708AC9A}"/>
    <cellStyle name="Walutowy 4 2 2 3 2 6" xfId="2601" xr:uid="{00000000-0005-0000-0000-000089080000}"/>
    <cellStyle name="Walutowy 4 2 2 3 2 6 2" xfId="5568" xr:uid="{0C5F3170-BF8E-4BA8-A7EA-96E645A249C3}"/>
    <cellStyle name="Walutowy 4 2 2 3 2 7" xfId="3010" xr:uid="{00000000-0005-0000-0000-00008A080000}"/>
    <cellStyle name="Walutowy 4 2 2 3 2 7 2" xfId="5977" xr:uid="{A19F294A-0593-41B6-9AC7-501DD8FB4D41}"/>
    <cellStyle name="Walutowy 4 2 2 3 2 8" xfId="3420" xr:uid="{987CC559-7BA3-4345-B576-8E92765C6BBF}"/>
    <cellStyle name="Walutowy 4 2 2 3 3" xfId="586" xr:uid="{00000000-0005-0000-0000-00008B080000}"/>
    <cellStyle name="Walutowy 4 2 2 3 3 2" xfId="990" xr:uid="{00000000-0005-0000-0000-00008C080000}"/>
    <cellStyle name="Walutowy 4 2 2 3 3 2 2" xfId="3957" xr:uid="{4A024371-D6D1-4F3C-89F8-5977FA9C93DE}"/>
    <cellStyle name="Walutowy 4 2 2 3 3 3" xfId="1522" xr:uid="{00000000-0005-0000-0000-00008D080000}"/>
    <cellStyle name="Walutowy 4 2 2 3 3 3 2" xfId="4489" xr:uid="{FE6D9B74-8C4F-412F-B61C-56D95D7CF4F1}"/>
    <cellStyle name="Walutowy 4 2 2 3 3 4" xfId="1926" xr:uid="{00000000-0005-0000-0000-00008E080000}"/>
    <cellStyle name="Walutowy 4 2 2 3 3 4 2" xfId="4893" xr:uid="{B8EA5931-831F-4200-9097-E162A3AAF51D}"/>
    <cellStyle name="Walutowy 4 2 2 3 3 5" xfId="2330" xr:uid="{00000000-0005-0000-0000-00008F080000}"/>
    <cellStyle name="Walutowy 4 2 2 3 3 5 2" xfId="5297" xr:uid="{E22C7B22-123B-4F62-90A0-84776910BE5A}"/>
    <cellStyle name="Walutowy 4 2 2 3 3 6" xfId="2734" xr:uid="{00000000-0005-0000-0000-000090080000}"/>
    <cellStyle name="Walutowy 4 2 2 3 3 6 2" xfId="5701" xr:uid="{373B689F-1484-4B2D-BAFA-AA5620393F6E}"/>
    <cellStyle name="Walutowy 4 2 2 3 3 7" xfId="3143" xr:uid="{00000000-0005-0000-0000-000091080000}"/>
    <cellStyle name="Walutowy 4 2 2 3 3 7 2" xfId="6110" xr:uid="{D5558B64-31CF-4331-AD39-E532779613A3}"/>
    <cellStyle name="Walutowy 4 2 2 3 3 8" xfId="3553" xr:uid="{87A209EB-F359-4C49-AD0E-934E15DF02DD}"/>
    <cellStyle name="Walutowy 4 2 2 3 4" xfId="719" xr:uid="{00000000-0005-0000-0000-000092080000}"/>
    <cellStyle name="Walutowy 4 2 2 3 4 2" xfId="3686" xr:uid="{D029A6F3-1644-402F-BF9B-DA2DB16CEA55}"/>
    <cellStyle name="Walutowy 4 2 2 3 5" xfId="1123" xr:uid="{00000000-0005-0000-0000-000093080000}"/>
    <cellStyle name="Walutowy 4 2 2 3 5 2" xfId="4090" xr:uid="{7699BEAD-CE2D-4649-8629-A4ABBDCD3AAA}"/>
    <cellStyle name="Walutowy 4 2 2 3 6" xfId="1256" xr:uid="{00000000-0005-0000-0000-000094080000}"/>
    <cellStyle name="Walutowy 4 2 2 3 6 2" xfId="4223" xr:uid="{5CA60C7A-A916-4431-A574-152F31094978}"/>
    <cellStyle name="Walutowy 4 2 2 3 7" xfId="1655" xr:uid="{00000000-0005-0000-0000-000095080000}"/>
    <cellStyle name="Walutowy 4 2 2 3 7 2" xfId="4622" xr:uid="{A8FACA67-6928-4AF7-BFDA-27A06F949B66}"/>
    <cellStyle name="Walutowy 4 2 2 3 8" xfId="2059" xr:uid="{00000000-0005-0000-0000-000096080000}"/>
    <cellStyle name="Walutowy 4 2 2 3 8 2" xfId="5026" xr:uid="{70B1FD7A-40BE-464F-B3D2-EB69BE3AE9AB}"/>
    <cellStyle name="Walutowy 4 2 2 3 9" xfId="2463" xr:uid="{00000000-0005-0000-0000-000097080000}"/>
    <cellStyle name="Walutowy 4 2 2 3 9 2" xfId="5430" xr:uid="{8E8C937A-F82C-4331-80CE-1ED79047801F}"/>
    <cellStyle name="Walutowy 4 2 2 4" xfId="239" xr:uid="{00000000-0005-0000-0000-000098080000}"/>
    <cellStyle name="Walutowy 4 2 2 4 10" xfId="2873" xr:uid="{00000000-0005-0000-0000-000099080000}"/>
    <cellStyle name="Walutowy 4 2 2 4 10 2" xfId="5840" xr:uid="{8BAFF61F-086D-46D3-8E5B-237A984CB34C}"/>
    <cellStyle name="Walutowy 4 2 2 4 11" xfId="3283" xr:uid="{C7F8895A-22E0-4933-9EF0-5FBD394074FD}"/>
    <cellStyle name="Walutowy 4 2 2 4 2" xfId="443" xr:uid="{00000000-0005-0000-0000-00009A080000}"/>
    <cellStyle name="Walutowy 4 2 2 4 2 2" xfId="858" xr:uid="{00000000-0005-0000-0000-00009B080000}"/>
    <cellStyle name="Walutowy 4 2 2 4 2 2 2" xfId="3825" xr:uid="{99D8B5C1-0BB7-41DA-8F45-CE0D525950DF}"/>
    <cellStyle name="Walutowy 4 2 2 4 2 3" xfId="1390" xr:uid="{00000000-0005-0000-0000-00009C080000}"/>
    <cellStyle name="Walutowy 4 2 2 4 2 3 2" xfId="4357" xr:uid="{456E69A0-4FB9-4155-9D34-E856ECDA378D}"/>
    <cellStyle name="Walutowy 4 2 2 4 2 4" xfId="1794" xr:uid="{00000000-0005-0000-0000-00009D080000}"/>
    <cellStyle name="Walutowy 4 2 2 4 2 4 2" xfId="4761" xr:uid="{5FCE290B-5B00-446F-B2A8-668D21C50BAA}"/>
    <cellStyle name="Walutowy 4 2 2 4 2 5" xfId="2198" xr:uid="{00000000-0005-0000-0000-00009E080000}"/>
    <cellStyle name="Walutowy 4 2 2 4 2 5 2" xfId="5165" xr:uid="{6B0DB1CE-3EF9-46DA-A9E9-B3442DBCA728}"/>
    <cellStyle name="Walutowy 4 2 2 4 2 6" xfId="2602" xr:uid="{00000000-0005-0000-0000-00009F080000}"/>
    <cellStyle name="Walutowy 4 2 2 4 2 6 2" xfId="5569" xr:uid="{869E4306-57C1-4125-8DD2-54AAC7C9ACC1}"/>
    <cellStyle name="Walutowy 4 2 2 4 2 7" xfId="3011" xr:uid="{00000000-0005-0000-0000-0000A0080000}"/>
    <cellStyle name="Walutowy 4 2 2 4 2 7 2" xfId="5978" xr:uid="{8BD9C801-B847-4460-97C8-B7F91BA672B4}"/>
    <cellStyle name="Walutowy 4 2 2 4 2 8" xfId="3421" xr:uid="{29FB0C42-BEDE-4402-B066-7DDA552626F0}"/>
    <cellStyle name="Walutowy 4 2 2 4 3" xfId="587" xr:uid="{00000000-0005-0000-0000-0000A1080000}"/>
    <cellStyle name="Walutowy 4 2 2 4 3 2" xfId="991" xr:uid="{00000000-0005-0000-0000-0000A2080000}"/>
    <cellStyle name="Walutowy 4 2 2 4 3 2 2" xfId="3958" xr:uid="{4376BE0A-4D2E-4794-9DDF-608B93EBA852}"/>
    <cellStyle name="Walutowy 4 2 2 4 3 3" xfId="1523" xr:uid="{00000000-0005-0000-0000-0000A3080000}"/>
    <cellStyle name="Walutowy 4 2 2 4 3 3 2" xfId="4490" xr:uid="{5B36A741-58C8-41BC-B184-F21BD278147C}"/>
    <cellStyle name="Walutowy 4 2 2 4 3 4" xfId="1927" xr:uid="{00000000-0005-0000-0000-0000A4080000}"/>
    <cellStyle name="Walutowy 4 2 2 4 3 4 2" xfId="4894" xr:uid="{4A0CAB4F-0CC8-4608-B3BC-272B4C0E7AE5}"/>
    <cellStyle name="Walutowy 4 2 2 4 3 5" xfId="2331" xr:uid="{00000000-0005-0000-0000-0000A5080000}"/>
    <cellStyle name="Walutowy 4 2 2 4 3 5 2" xfId="5298" xr:uid="{58793F1B-8EEA-49C1-9561-5DCE81A580F1}"/>
    <cellStyle name="Walutowy 4 2 2 4 3 6" xfId="2735" xr:uid="{00000000-0005-0000-0000-0000A6080000}"/>
    <cellStyle name="Walutowy 4 2 2 4 3 6 2" xfId="5702" xr:uid="{DEAFD18F-015B-4B04-8B8C-00C5B64316BD}"/>
    <cellStyle name="Walutowy 4 2 2 4 3 7" xfId="3144" xr:uid="{00000000-0005-0000-0000-0000A7080000}"/>
    <cellStyle name="Walutowy 4 2 2 4 3 7 2" xfId="6111" xr:uid="{8F05537F-4190-43B3-98F0-E95FB6EE702B}"/>
    <cellStyle name="Walutowy 4 2 2 4 3 8" xfId="3554" xr:uid="{A4AF8B68-B427-4190-86F7-100D945FA0BC}"/>
    <cellStyle name="Walutowy 4 2 2 4 4" xfId="720" xr:uid="{00000000-0005-0000-0000-0000A8080000}"/>
    <cellStyle name="Walutowy 4 2 2 4 4 2" xfId="3687" xr:uid="{FE886321-05C2-42D8-ABB1-99A2760046F1}"/>
    <cellStyle name="Walutowy 4 2 2 4 5" xfId="1124" xr:uid="{00000000-0005-0000-0000-0000A9080000}"/>
    <cellStyle name="Walutowy 4 2 2 4 5 2" xfId="4091" xr:uid="{5A27574E-CCE2-4DE7-994A-3316432088B1}"/>
    <cellStyle name="Walutowy 4 2 2 4 6" xfId="1257" xr:uid="{00000000-0005-0000-0000-0000AA080000}"/>
    <cellStyle name="Walutowy 4 2 2 4 6 2" xfId="4224" xr:uid="{9203AFD5-9DCB-4DB7-A4AD-548AF339558E}"/>
    <cellStyle name="Walutowy 4 2 2 4 7" xfId="1656" xr:uid="{00000000-0005-0000-0000-0000AB080000}"/>
    <cellStyle name="Walutowy 4 2 2 4 7 2" xfId="4623" xr:uid="{36B836F6-9B46-475C-BF11-8E756429A70E}"/>
    <cellStyle name="Walutowy 4 2 2 4 8" xfId="2060" xr:uid="{00000000-0005-0000-0000-0000AC080000}"/>
    <cellStyle name="Walutowy 4 2 2 4 8 2" xfId="5027" xr:uid="{5FE368F4-7DE1-41A2-9A89-5B804FF6A565}"/>
    <cellStyle name="Walutowy 4 2 2 4 9" xfId="2464" xr:uid="{00000000-0005-0000-0000-0000AD080000}"/>
    <cellStyle name="Walutowy 4 2 2 4 9 2" xfId="5431" xr:uid="{B5E394E7-0348-4815-B534-6485F6B78172}"/>
    <cellStyle name="Walutowy 4 2 2 5" xfId="240" xr:uid="{00000000-0005-0000-0000-0000AE080000}"/>
    <cellStyle name="Walutowy 4 2 2 5 10" xfId="2874" xr:uid="{00000000-0005-0000-0000-0000AF080000}"/>
    <cellStyle name="Walutowy 4 2 2 5 10 2" xfId="5841" xr:uid="{C134C0A8-C8E9-4B04-A9F2-DCD00DB0DF60}"/>
    <cellStyle name="Walutowy 4 2 2 5 11" xfId="3284" xr:uid="{BDD1AD42-3C04-471D-AFE5-07CF1B93E83E}"/>
    <cellStyle name="Walutowy 4 2 2 5 2" xfId="444" xr:uid="{00000000-0005-0000-0000-0000B0080000}"/>
    <cellStyle name="Walutowy 4 2 2 5 2 2" xfId="859" xr:uid="{00000000-0005-0000-0000-0000B1080000}"/>
    <cellStyle name="Walutowy 4 2 2 5 2 2 2" xfId="3826" xr:uid="{1C6BFD1E-04BB-44AC-8051-7B43923E9F42}"/>
    <cellStyle name="Walutowy 4 2 2 5 2 3" xfId="1391" xr:uid="{00000000-0005-0000-0000-0000B2080000}"/>
    <cellStyle name="Walutowy 4 2 2 5 2 3 2" xfId="4358" xr:uid="{C26092B9-9A3E-45CA-B986-34325B0DC235}"/>
    <cellStyle name="Walutowy 4 2 2 5 2 4" xfId="1795" xr:uid="{00000000-0005-0000-0000-0000B3080000}"/>
    <cellStyle name="Walutowy 4 2 2 5 2 4 2" xfId="4762" xr:uid="{7AD784C3-0A75-488F-85C9-B0C5AAAC73F9}"/>
    <cellStyle name="Walutowy 4 2 2 5 2 5" xfId="2199" xr:uid="{00000000-0005-0000-0000-0000B4080000}"/>
    <cellStyle name="Walutowy 4 2 2 5 2 5 2" xfId="5166" xr:uid="{2622A827-B026-4EC0-84C7-A99B8CC4F621}"/>
    <cellStyle name="Walutowy 4 2 2 5 2 6" xfId="2603" xr:uid="{00000000-0005-0000-0000-0000B5080000}"/>
    <cellStyle name="Walutowy 4 2 2 5 2 6 2" xfId="5570" xr:uid="{70B27E72-3027-486C-A0D9-DEB5B1DAC5C1}"/>
    <cellStyle name="Walutowy 4 2 2 5 2 7" xfId="3012" xr:uid="{00000000-0005-0000-0000-0000B6080000}"/>
    <cellStyle name="Walutowy 4 2 2 5 2 7 2" xfId="5979" xr:uid="{02F9B4C9-BE2D-49D2-B1DF-0D250CD59FA0}"/>
    <cellStyle name="Walutowy 4 2 2 5 2 8" xfId="3422" xr:uid="{C41C1204-A741-43EB-A457-9E02A84C2FCE}"/>
    <cellStyle name="Walutowy 4 2 2 5 3" xfId="588" xr:uid="{00000000-0005-0000-0000-0000B7080000}"/>
    <cellStyle name="Walutowy 4 2 2 5 3 2" xfId="992" xr:uid="{00000000-0005-0000-0000-0000B8080000}"/>
    <cellStyle name="Walutowy 4 2 2 5 3 2 2" xfId="3959" xr:uid="{380EA50F-D433-4C7A-9C99-71861EE1E76B}"/>
    <cellStyle name="Walutowy 4 2 2 5 3 3" xfId="1524" xr:uid="{00000000-0005-0000-0000-0000B9080000}"/>
    <cellStyle name="Walutowy 4 2 2 5 3 3 2" xfId="4491" xr:uid="{FA6C4D6D-2CF9-47FB-AA31-203FEBC6976C}"/>
    <cellStyle name="Walutowy 4 2 2 5 3 4" xfId="1928" xr:uid="{00000000-0005-0000-0000-0000BA080000}"/>
    <cellStyle name="Walutowy 4 2 2 5 3 4 2" xfId="4895" xr:uid="{F1A64E10-6E99-43F3-BB82-8D89C78359AF}"/>
    <cellStyle name="Walutowy 4 2 2 5 3 5" xfId="2332" xr:uid="{00000000-0005-0000-0000-0000BB080000}"/>
    <cellStyle name="Walutowy 4 2 2 5 3 5 2" xfId="5299" xr:uid="{619B2C99-1660-4898-9750-849155885EA2}"/>
    <cellStyle name="Walutowy 4 2 2 5 3 6" xfId="2736" xr:uid="{00000000-0005-0000-0000-0000BC080000}"/>
    <cellStyle name="Walutowy 4 2 2 5 3 6 2" xfId="5703" xr:uid="{A5EABA86-CC7B-4C59-807B-66FB78E57216}"/>
    <cellStyle name="Walutowy 4 2 2 5 3 7" xfId="3145" xr:uid="{00000000-0005-0000-0000-0000BD080000}"/>
    <cellStyle name="Walutowy 4 2 2 5 3 7 2" xfId="6112" xr:uid="{1C537AEA-6616-4EA0-AE5E-92B451D63DE2}"/>
    <cellStyle name="Walutowy 4 2 2 5 3 8" xfId="3555" xr:uid="{62AD62E5-3B04-4D82-871C-504614693350}"/>
    <cellStyle name="Walutowy 4 2 2 5 4" xfId="721" xr:uid="{00000000-0005-0000-0000-0000BE080000}"/>
    <cellStyle name="Walutowy 4 2 2 5 4 2" xfId="3688" xr:uid="{585243DB-9818-400A-9DFD-64EC0ECBD3DB}"/>
    <cellStyle name="Walutowy 4 2 2 5 5" xfId="1125" xr:uid="{00000000-0005-0000-0000-0000BF080000}"/>
    <cellStyle name="Walutowy 4 2 2 5 5 2" xfId="4092" xr:uid="{EE9C9098-FE8A-43A9-B767-64F2A671B148}"/>
    <cellStyle name="Walutowy 4 2 2 5 6" xfId="1258" xr:uid="{00000000-0005-0000-0000-0000C0080000}"/>
    <cellStyle name="Walutowy 4 2 2 5 6 2" xfId="4225" xr:uid="{5C7FC77E-B04C-44A6-8F29-D3F2FDA12B2E}"/>
    <cellStyle name="Walutowy 4 2 2 5 7" xfId="1657" xr:uid="{00000000-0005-0000-0000-0000C1080000}"/>
    <cellStyle name="Walutowy 4 2 2 5 7 2" xfId="4624" xr:uid="{EA9F7F98-E6E1-4E1D-B249-E59B1D4627C2}"/>
    <cellStyle name="Walutowy 4 2 2 5 8" xfId="2061" xr:uid="{00000000-0005-0000-0000-0000C2080000}"/>
    <cellStyle name="Walutowy 4 2 2 5 8 2" xfId="5028" xr:uid="{56AB1091-BC3F-4810-A8E2-7941877E993E}"/>
    <cellStyle name="Walutowy 4 2 2 5 9" xfId="2465" xr:uid="{00000000-0005-0000-0000-0000C3080000}"/>
    <cellStyle name="Walutowy 4 2 2 5 9 2" xfId="5432" xr:uid="{D7381F5E-BE80-4B81-921D-608145B073E0}"/>
    <cellStyle name="Walutowy 4 2 2 6" xfId="440" xr:uid="{00000000-0005-0000-0000-0000C4080000}"/>
    <cellStyle name="Walutowy 4 2 2 6 2" xfId="856" xr:uid="{00000000-0005-0000-0000-0000C5080000}"/>
    <cellStyle name="Walutowy 4 2 2 6 2 2" xfId="3823" xr:uid="{F86C847A-1E24-4D05-88DA-1D85F01F1645}"/>
    <cellStyle name="Walutowy 4 2 2 6 3" xfId="1388" xr:uid="{00000000-0005-0000-0000-0000C6080000}"/>
    <cellStyle name="Walutowy 4 2 2 6 3 2" xfId="4355" xr:uid="{55480ABC-0EE2-43DF-ABC3-DF54B92C3B62}"/>
    <cellStyle name="Walutowy 4 2 2 6 4" xfId="1792" xr:uid="{00000000-0005-0000-0000-0000C7080000}"/>
    <cellStyle name="Walutowy 4 2 2 6 4 2" xfId="4759" xr:uid="{A6FB13C5-B26E-4AC9-B32D-132E9E81A3C1}"/>
    <cellStyle name="Walutowy 4 2 2 6 5" xfId="2196" xr:uid="{00000000-0005-0000-0000-0000C8080000}"/>
    <cellStyle name="Walutowy 4 2 2 6 5 2" xfId="5163" xr:uid="{3BF696D4-DD90-4C57-B044-6803A0BFB52B}"/>
    <cellStyle name="Walutowy 4 2 2 6 6" xfId="2600" xr:uid="{00000000-0005-0000-0000-0000C9080000}"/>
    <cellStyle name="Walutowy 4 2 2 6 6 2" xfId="5567" xr:uid="{3381671A-8321-4671-8AA8-0F933D44AE86}"/>
    <cellStyle name="Walutowy 4 2 2 6 7" xfId="3009" xr:uid="{00000000-0005-0000-0000-0000CA080000}"/>
    <cellStyle name="Walutowy 4 2 2 6 7 2" xfId="5976" xr:uid="{954CDF28-72A5-4A49-A503-C35D94185666}"/>
    <cellStyle name="Walutowy 4 2 2 6 8" xfId="3419" xr:uid="{1C9D0968-9775-4A60-B7B8-EBD3993A3880}"/>
    <cellStyle name="Walutowy 4 2 2 7" xfId="585" xr:uid="{00000000-0005-0000-0000-0000CB080000}"/>
    <cellStyle name="Walutowy 4 2 2 7 2" xfId="989" xr:uid="{00000000-0005-0000-0000-0000CC080000}"/>
    <cellStyle name="Walutowy 4 2 2 7 2 2" xfId="3956" xr:uid="{2DC2AAB6-A9C2-4C1E-9C12-925014232F9D}"/>
    <cellStyle name="Walutowy 4 2 2 7 3" xfId="1521" xr:uid="{00000000-0005-0000-0000-0000CD080000}"/>
    <cellStyle name="Walutowy 4 2 2 7 3 2" xfId="4488" xr:uid="{11B82A46-7B90-466E-8C80-5178B86A97D7}"/>
    <cellStyle name="Walutowy 4 2 2 7 4" xfId="1925" xr:uid="{00000000-0005-0000-0000-0000CE080000}"/>
    <cellStyle name="Walutowy 4 2 2 7 4 2" xfId="4892" xr:uid="{F1E3F587-FEA4-413F-AD1B-E187A3D1E299}"/>
    <cellStyle name="Walutowy 4 2 2 7 5" xfId="2329" xr:uid="{00000000-0005-0000-0000-0000CF080000}"/>
    <cellStyle name="Walutowy 4 2 2 7 5 2" xfId="5296" xr:uid="{C6060F0D-00FF-460B-837D-67FCF8E637F9}"/>
    <cellStyle name="Walutowy 4 2 2 7 6" xfId="2733" xr:uid="{00000000-0005-0000-0000-0000D0080000}"/>
    <cellStyle name="Walutowy 4 2 2 7 6 2" xfId="5700" xr:uid="{9D073F89-2C30-453F-96D2-340F49730220}"/>
    <cellStyle name="Walutowy 4 2 2 7 7" xfId="3142" xr:uid="{00000000-0005-0000-0000-0000D1080000}"/>
    <cellStyle name="Walutowy 4 2 2 7 7 2" xfId="6109" xr:uid="{008270E4-709C-44D9-864B-8B16BD925272}"/>
    <cellStyle name="Walutowy 4 2 2 7 8" xfId="3552" xr:uid="{974DED9C-5031-46E3-8D5F-2DFE0ABB8D04}"/>
    <cellStyle name="Walutowy 4 2 2 8" xfId="718" xr:uid="{00000000-0005-0000-0000-0000D2080000}"/>
    <cellStyle name="Walutowy 4 2 2 8 2" xfId="3685" xr:uid="{3AEA9E30-5DB6-4AD8-A43E-A3A026FAA0F0}"/>
    <cellStyle name="Walutowy 4 2 2 9" xfId="1122" xr:uid="{00000000-0005-0000-0000-0000D3080000}"/>
    <cellStyle name="Walutowy 4 2 2 9 2" xfId="4089" xr:uid="{DB2F338C-C58E-4784-8B46-24CFFC4B4A2A}"/>
    <cellStyle name="Walutowy 4 2 3" xfId="241" xr:uid="{00000000-0005-0000-0000-0000D4080000}"/>
    <cellStyle name="Walutowy 4 2 3 2" xfId="242" xr:uid="{00000000-0005-0000-0000-0000D5080000}"/>
    <cellStyle name="Walutowy 4 2 3 2 2" xfId="445" xr:uid="{00000000-0005-0000-0000-0000D6080000}"/>
    <cellStyle name="Walutowy 4 2 4" xfId="243" xr:uid="{00000000-0005-0000-0000-0000D7080000}"/>
    <cellStyle name="Walutowy 4 2 4 10" xfId="2875" xr:uid="{00000000-0005-0000-0000-0000D8080000}"/>
    <cellStyle name="Walutowy 4 2 4 10 2" xfId="5842" xr:uid="{F5B96550-8332-439A-BA3A-C2BAB2E0B694}"/>
    <cellStyle name="Walutowy 4 2 4 11" xfId="3285" xr:uid="{25CEA21C-1A87-4A5E-8965-5A7468CFBEF1}"/>
    <cellStyle name="Walutowy 4 2 4 2" xfId="446" xr:uid="{00000000-0005-0000-0000-0000D9080000}"/>
    <cellStyle name="Walutowy 4 2 4 2 2" xfId="860" xr:uid="{00000000-0005-0000-0000-0000DA080000}"/>
    <cellStyle name="Walutowy 4 2 4 2 2 2" xfId="3827" xr:uid="{3203F2AC-3406-4F89-AC92-9CB154093AD5}"/>
    <cellStyle name="Walutowy 4 2 4 2 3" xfId="1392" xr:uid="{00000000-0005-0000-0000-0000DB080000}"/>
    <cellStyle name="Walutowy 4 2 4 2 3 2" xfId="4359" xr:uid="{03957111-E6D0-422D-8967-79AF7DEB426C}"/>
    <cellStyle name="Walutowy 4 2 4 2 4" xfId="1796" xr:uid="{00000000-0005-0000-0000-0000DC080000}"/>
    <cellStyle name="Walutowy 4 2 4 2 4 2" xfId="4763" xr:uid="{DE16B9DE-C116-4BA7-B458-90A9D6E72220}"/>
    <cellStyle name="Walutowy 4 2 4 2 5" xfId="2200" xr:uid="{00000000-0005-0000-0000-0000DD080000}"/>
    <cellStyle name="Walutowy 4 2 4 2 5 2" xfId="5167" xr:uid="{ABDB8A5C-00A0-4C5D-8AD2-4B1DEB9A9F4C}"/>
    <cellStyle name="Walutowy 4 2 4 2 6" xfId="2604" xr:uid="{00000000-0005-0000-0000-0000DE080000}"/>
    <cellStyle name="Walutowy 4 2 4 2 6 2" xfId="5571" xr:uid="{7CC5C339-85B4-44B1-B5A5-4958B5BDEAEE}"/>
    <cellStyle name="Walutowy 4 2 4 2 7" xfId="3013" xr:uid="{00000000-0005-0000-0000-0000DF080000}"/>
    <cellStyle name="Walutowy 4 2 4 2 7 2" xfId="5980" xr:uid="{14A0EEB1-A9BB-4C1C-A9A7-86272835FF09}"/>
    <cellStyle name="Walutowy 4 2 4 2 8" xfId="3423" xr:uid="{634931AE-282C-4DC0-9F3C-F9131E6DC0B3}"/>
    <cellStyle name="Walutowy 4 2 4 3" xfId="589" xr:uid="{00000000-0005-0000-0000-0000E0080000}"/>
    <cellStyle name="Walutowy 4 2 4 3 2" xfId="993" xr:uid="{00000000-0005-0000-0000-0000E1080000}"/>
    <cellStyle name="Walutowy 4 2 4 3 2 2" xfId="3960" xr:uid="{2E36F052-14D3-43AF-927B-9AD51CD1946C}"/>
    <cellStyle name="Walutowy 4 2 4 3 3" xfId="1525" xr:uid="{00000000-0005-0000-0000-0000E2080000}"/>
    <cellStyle name="Walutowy 4 2 4 3 3 2" xfId="4492" xr:uid="{8AEB594F-B6F6-4595-B3F7-825A1BE770B5}"/>
    <cellStyle name="Walutowy 4 2 4 3 4" xfId="1929" xr:uid="{00000000-0005-0000-0000-0000E3080000}"/>
    <cellStyle name="Walutowy 4 2 4 3 4 2" xfId="4896" xr:uid="{0BD1E90C-7A23-497B-95F4-9B1DF0441439}"/>
    <cellStyle name="Walutowy 4 2 4 3 5" xfId="2333" xr:uid="{00000000-0005-0000-0000-0000E4080000}"/>
    <cellStyle name="Walutowy 4 2 4 3 5 2" xfId="5300" xr:uid="{CE1E5CD2-D468-47F3-BFAD-853B984AA87C}"/>
    <cellStyle name="Walutowy 4 2 4 3 6" xfId="2737" xr:uid="{00000000-0005-0000-0000-0000E5080000}"/>
    <cellStyle name="Walutowy 4 2 4 3 6 2" xfId="5704" xr:uid="{CD69FD06-BBBC-45B6-8D42-06B37C3178FD}"/>
    <cellStyle name="Walutowy 4 2 4 3 7" xfId="3146" xr:uid="{00000000-0005-0000-0000-0000E6080000}"/>
    <cellStyle name="Walutowy 4 2 4 3 7 2" xfId="6113" xr:uid="{EF84E007-9F23-4946-A379-6FE798A1EB7B}"/>
    <cellStyle name="Walutowy 4 2 4 3 8" xfId="3556" xr:uid="{0DD35226-8EF7-4127-8308-DB5B5C93B546}"/>
    <cellStyle name="Walutowy 4 2 4 4" xfId="722" xr:uid="{00000000-0005-0000-0000-0000E7080000}"/>
    <cellStyle name="Walutowy 4 2 4 4 2" xfId="3689" xr:uid="{A7A8A1EE-EEDE-4447-8308-5329AA7FA2B7}"/>
    <cellStyle name="Walutowy 4 2 4 5" xfId="1126" xr:uid="{00000000-0005-0000-0000-0000E8080000}"/>
    <cellStyle name="Walutowy 4 2 4 5 2" xfId="4093" xr:uid="{212AF1AE-A696-48B7-9FDD-1EA2EDC10C73}"/>
    <cellStyle name="Walutowy 4 2 4 6" xfId="1259" xr:uid="{00000000-0005-0000-0000-0000E9080000}"/>
    <cellStyle name="Walutowy 4 2 4 6 2" xfId="4226" xr:uid="{66ECAC22-4074-4BBD-AF30-F28579186AFD}"/>
    <cellStyle name="Walutowy 4 2 4 7" xfId="1658" xr:uid="{00000000-0005-0000-0000-0000EA080000}"/>
    <cellStyle name="Walutowy 4 2 4 7 2" xfId="4625" xr:uid="{57B047D9-0545-4E03-8B91-A8158D377F31}"/>
    <cellStyle name="Walutowy 4 2 4 8" xfId="2062" xr:uid="{00000000-0005-0000-0000-0000EB080000}"/>
    <cellStyle name="Walutowy 4 2 4 8 2" xfId="5029" xr:uid="{21A34AF0-22EE-4AB4-8B19-AFEC9E9241CC}"/>
    <cellStyle name="Walutowy 4 2 4 9" xfId="2466" xr:uid="{00000000-0005-0000-0000-0000EC080000}"/>
    <cellStyle name="Walutowy 4 2 4 9 2" xfId="5433" xr:uid="{3A66A722-E912-4AFE-AEBC-7EAD2A912F0F}"/>
    <cellStyle name="Walutowy 4 2 5" xfId="244" xr:uid="{00000000-0005-0000-0000-0000ED080000}"/>
    <cellStyle name="Walutowy 4 2 5 10" xfId="2876" xr:uid="{00000000-0005-0000-0000-0000EE080000}"/>
    <cellStyle name="Walutowy 4 2 5 10 2" xfId="5843" xr:uid="{2F7DCF62-D39E-41C4-B154-1B2136CD7751}"/>
    <cellStyle name="Walutowy 4 2 5 11" xfId="3286" xr:uid="{FDDC0A05-48C8-478F-ADAC-B7FBE024F564}"/>
    <cellStyle name="Walutowy 4 2 5 2" xfId="447" xr:uid="{00000000-0005-0000-0000-0000EF080000}"/>
    <cellStyle name="Walutowy 4 2 5 2 2" xfId="861" xr:uid="{00000000-0005-0000-0000-0000F0080000}"/>
    <cellStyle name="Walutowy 4 2 5 2 2 2" xfId="3828" xr:uid="{EC6A21BD-B83B-4FA1-B0A6-BAB7BC753919}"/>
    <cellStyle name="Walutowy 4 2 5 2 3" xfId="1393" xr:uid="{00000000-0005-0000-0000-0000F1080000}"/>
    <cellStyle name="Walutowy 4 2 5 2 3 2" xfId="4360" xr:uid="{7402B590-42C3-43FD-A720-B73271C9638F}"/>
    <cellStyle name="Walutowy 4 2 5 2 4" xfId="1797" xr:uid="{00000000-0005-0000-0000-0000F2080000}"/>
    <cellStyle name="Walutowy 4 2 5 2 4 2" xfId="4764" xr:uid="{33F3E122-6604-4AD8-AFC6-8EFC2B030716}"/>
    <cellStyle name="Walutowy 4 2 5 2 5" xfId="2201" xr:uid="{00000000-0005-0000-0000-0000F3080000}"/>
    <cellStyle name="Walutowy 4 2 5 2 5 2" xfId="5168" xr:uid="{512682FE-2DF5-4C4C-9163-EB8DB1E5570A}"/>
    <cellStyle name="Walutowy 4 2 5 2 6" xfId="2605" xr:uid="{00000000-0005-0000-0000-0000F4080000}"/>
    <cellStyle name="Walutowy 4 2 5 2 6 2" xfId="5572" xr:uid="{394632CB-7624-45A3-B9EB-8F39D76F589F}"/>
    <cellStyle name="Walutowy 4 2 5 2 7" xfId="3014" xr:uid="{00000000-0005-0000-0000-0000F5080000}"/>
    <cellStyle name="Walutowy 4 2 5 2 7 2" xfId="5981" xr:uid="{B28CCA99-E07F-4ED7-B4F1-E6366453659F}"/>
    <cellStyle name="Walutowy 4 2 5 2 8" xfId="3424" xr:uid="{86069415-FD8F-46A6-9221-6E3414DFF110}"/>
    <cellStyle name="Walutowy 4 2 5 3" xfId="590" xr:uid="{00000000-0005-0000-0000-0000F6080000}"/>
    <cellStyle name="Walutowy 4 2 5 3 2" xfId="994" xr:uid="{00000000-0005-0000-0000-0000F7080000}"/>
    <cellStyle name="Walutowy 4 2 5 3 2 2" xfId="3961" xr:uid="{8BB0CA22-863B-4E4F-B4C8-27BC1E8DD2EB}"/>
    <cellStyle name="Walutowy 4 2 5 3 3" xfId="1526" xr:uid="{00000000-0005-0000-0000-0000F8080000}"/>
    <cellStyle name="Walutowy 4 2 5 3 3 2" xfId="4493" xr:uid="{9F282876-CEA5-47F0-A919-72890E6A1637}"/>
    <cellStyle name="Walutowy 4 2 5 3 4" xfId="1930" xr:uid="{00000000-0005-0000-0000-0000F9080000}"/>
    <cellStyle name="Walutowy 4 2 5 3 4 2" xfId="4897" xr:uid="{D08A395F-08FE-4DEF-9495-147A257C0C08}"/>
    <cellStyle name="Walutowy 4 2 5 3 5" xfId="2334" xr:uid="{00000000-0005-0000-0000-0000FA080000}"/>
    <cellStyle name="Walutowy 4 2 5 3 5 2" xfId="5301" xr:uid="{70BF5A23-47DA-45FF-9439-010C48B25111}"/>
    <cellStyle name="Walutowy 4 2 5 3 6" xfId="2738" xr:uid="{00000000-0005-0000-0000-0000FB080000}"/>
    <cellStyle name="Walutowy 4 2 5 3 6 2" xfId="5705" xr:uid="{F0ED6F4E-D644-46CC-84C2-91F5EF79A5A6}"/>
    <cellStyle name="Walutowy 4 2 5 3 7" xfId="3147" xr:uid="{00000000-0005-0000-0000-0000FC080000}"/>
    <cellStyle name="Walutowy 4 2 5 3 7 2" xfId="6114" xr:uid="{9FDFFA0F-4A12-42DA-A4E7-A0F5F4061BD9}"/>
    <cellStyle name="Walutowy 4 2 5 3 8" xfId="3557" xr:uid="{547B42A2-7BEB-47CF-86EE-2D8A4B829B32}"/>
    <cellStyle name="Walutowy 4 2 5 4" xfId="723" xr:uid="{00000000-0005-0000-0000-0000FD080000}"/>
    <cellStyle name="Walutowy 4 2 5 4 2" xfId="3690" xr:uid="{C21B48AC-F6AA-455F-9145-7EBF0CEB514F}"/>
    <cellStyle name="Walutowy 4 2 5 5" xfId="1127" xr:uid="{00000000-0005-0000-0000-0000FE080000}"/>
    <cellStyle name="Walutowy 4 2 5 5 2" xfId="4094" xr:uid="{0DBF02BB-2A4F-4280-8BFF-AB20A87F539E}"/>
    <cellStyle name="Walutowy 4 2 5 6" xfId="1260" xr:uid="{00000000-0005-0000-0000-0000FF080000}"/>
    <cellStyle name="Walutowy 4 2 5 6 2" xfId="4227" xr:uid="{5AF84952-2DFF-4538-9342-25F8E3CDADDA}"/>
    <cellStyle name="Walutowy 4 2 5 7" xfId="1659" xr:uid="{00000000-0005-0000-0000-000000090000}"/>
    <cellStyle name="Walutowy 4 2 5 7 2" xfId="4626" xr:uid="{9436F6C9-F349-48EA-905D-E271449205DC}"/>
    <cellStyle name="Walutowy 4 2 5 8" xfId="2063" xr:uid="{00000000-0005-0000-0000-000001090000}"/>
    <cellStyle name="Walutowy 4 2 5 8 2" xfId="5030" xr:uid="{D4969FCA-C25A-4B21-8BC0-635D42BD6F68}"/>
    <cellStyle name="Walutowy 4 2 5 9" xfId="2467" xr:uid="{00000000-0005-0000-0000-000002090000}"/>
    <cellStyle name="Walutowy 4 2 5 9 2" xfId="5434" xr:uid="{73EBDCB4-0273-49BA-92B2-7F1BD3E44B9A}"/>
    <cellStyle name="Walutowy 4 2 6" xfId="245" xr:uid="{00000000-0005-0000-0000-000003090000}"/>
    <cellStyle name="Walutowy 4 2 6 10" xfId="2877" xr:uid="{00000000-0005-0000-0000-000004090000}"/>
    <cellStyle name="Walutowy 4 2 6 10 2" xfId="5844" xr:uid="{7439EFC6-6EEE-478C-B093-0114338CEFB5}"/>
    <cellStyle name="Walutowy 4 2 6 11" xfId="3287" xr:uid="{36E14BE5-1D2F-4F1C-91F9-4CBEC15B050E}"/>
    <cellStyle name="Walutowy 4 2 6 2" xfId="448" xr:uid="{00000000-0005-0000-0000-000005090000}"/>
    <cellStyle name="Walutowy 4 2 6 2 2" xfId="862" xr:uid="{00000000-0005-0000-0000-000006090000}"/>
    <cellStyle name="Walutowy 4 2 6 2 2 2" xfId="3829" xr:uid="{485CE96B-0ADC-4EF2-BCDE-9645D22F8C1F}"/>
    <cellStyle name="Walutowy 4 2 6 2 3" xfId="1394" xr:uid="{00000000-0005-0000-0000-000007090000}"/>
    <cellStyle name="Walutowy 4 2 6 2 3 2" xfId="4361" xr:uid="{E9A96494-77F4-4C5F-A126-A52422D7CAE0}"/>
    <cellStyle name="Walutowy 4 2 6 2 4" xfId="1798" xr:uid="{00000000-0005-0000-0000-000008090000}"/>
    <cellStyle name="Walutowy 4 2 6 2 4 2" xfId="4765" xr:uid="{5F09E9DD-CB28-402C-9474-B0AB137DA199}"/>
    <cellStyle name="Walutowy 4 2 6 2 5" xfId="2202" xr:uid="{00000000-0005-0000-0000-000009090000}"/>
    <cellStyle name="Walutowy 4 2 6 2 5 2" xfId="5169" xr:uid="{362CE172-27CB-4F29-B581-A4529B207C8D}"/>
    <cellStyle name="Walutowy 4 2 6 2 6" xfId="2606" xr:uid="{00000000-0005-0000-0000-00000A090000}"/>
    <cellStyle name="Walutowy 4 2 6 2 6 2" xfId="5573" xr:uid="{E5541A38-6B2E-4E1D-8940-B07FAE449A8F}"/>
    <cellStyle name="Walutowy 4 2 6 2 7" xfId="3015" xr:uid="{00000000-0005-0000-0000-00000B090000}"/>
    <cellStyle name="Walutowy 4 2 6 2 7 2" xfId="5982" xr:uid="{8E51B281-CE9E-4F8E-B43C-4CB9C5E85F39}"/>
    <cellStyle name="Walutowy 4 2 6 2 8" xfId="3425" xr:uid="{3A83AC5A-947C-4F4F-AAC0-258F8F0F0018}"/>
    <cellStyle name="Walutowy 4 2 6 3" xfId="591" xr:uid="{00000000-0005-0000-0000-00000C090000}"/>
    <cellStyle name="Walutowy 4 2 6 3 2" xfId="995" xr:uid="{00000000-0005-0000-0000-00000D090000}"/>
    <cellStyle name="Walutowy 4 2 6 3 2 2" xfId="3962" xr:uid="{9FF0779D-1DB5-4C37-8AB4-9128BECF473B}"/>
    <cellStyle name="Walutowy 4 2 6 3 3" xfId="1527" xr:uid="{00000000-0005-0000-0000-00000E090000}"/>
    <cellStyle name="Walutowy 4 2 6 3 3 2" xfId="4494" xr:uid="{6FA1FCF8-616E-46FF-8167-9FFDFC9BECB4}"/>
    <cellStyle name="Walutowy 4 2 6 3 4" xfId="1931" xr:uid="{00000000-0005-0000-0000-00000F090000}"/>
    <cellStyle name="Walutowy 4 2 6 3 4 2" xfId="4898" xr:uid="{38275A9A-3B57-4705-934E-05118FAD7DEB}"/>
    <cellStyle name="Walutowy 4 2 6 3 5" xfId="2335" xr:uid="{00000000-0005-0000-0000-000010090000}"/>
    <cellStyle name="Walutowy 4 2 6 3 5 2" xfId="5302" xr:uid="{2DCF158E-14FC-4779-A2EB-F7E8A855AFF4}"/>
    <cellStyle name="Walutowy 4 2 6 3 6" xfId="2739" xr:uid="{00000000-0005-0000-0000-000011090000}"/>
    <cellStyle name="Walutowy 4 2 6 3 6 2" xfId="5706" xr:uid="{A7E0C37B-FCD6-41D4-8C55-048529FA2A1D}"/>
    <cellStyle name="Walutowy 4 2 6 3 7" xfId="3148" xr:uid="{00000000-0005-0000-0000-000012090000}"/>
    <cellStyle name="Walutowy 4 2 6 3 7 2" xfId="6115" xr:uid="{39FDB51C-9B72-4F96-8993-19F3F64FF46B}"/>
    <cellStyle name="Walutowy 4 2 6 3 8" xfId="3558" xr:uid="{FF2676E6-23E3-42AD-B8B5-5D3035681AB5}"/>
    <cellStyle name="Walutowy 4 2 6 4" xfId="724" xr:uid="{00000000-0005-0000-0000-000013090000}"/>
    <cellStyle name="Walutowy 4 2 6 4 2" xfId="3691" xr:uid="{93F9FC09-B56C-4EA2-BA71-BEEF3616481B}"/>
    <cellStyle name="Walutowy 4 2 6 5" xfId="1128" xr:uid="{00000000-0005-0000-0000-000014090000}"/>
    <cellStyle name="Walutowy 4 2 6 5 2" xfId="4095" xr:uid="{F4F67569-4EF6-466E-BA64-60F49FE7BAFA}"/>
    <cellStyle name="Walutowy 4 2 6 6" xfId="1261" xr:uid="{00000000-0005-0000-0000-000015090000}"/>
    <cellStyle name="Walutowy 4 2 6 6 2" xfId="4228" xr:uid="{DC69B26E-1E33-4326-8572-ABDA1B567167}"/>
    <cellStyle name="Walutowy 4 2 6 7" xfId="1660" xr:uid="{00000000-0005-0000-0000-000016090000}"/>
    <cellStyle name="Walutowy 4 2 6 7 2" xfId="4627" xr:uid="{3347D0BE-7D50-40C8-B860-0B7E6C49B1EF}"/>
    <cellStyle name="Walutowy 4 2 6 8" xfId="2064" xr:uid="{00000000-0005-0000-0000-000017090000}"/>
    <cellStyle name="Walutowy 4 2 6 8 2" xfId="5031" xr:uid="{90A70FE1-0AA0-48FE-988A-BEB1CFF4B8F5}"/>
    <cellStyle name="Walutowy 4 2 6 9" xfId="2468" xr:uid="{00000000-0005-0000-0000-000018090000}"/>
    <cellStyle name="Walutowy 4 2 6 9 2" xfId="5435" xr:uid="{78D3EF07-EE8E-4CEB-A48E-84568991D00A}"/>
    <cellStyle name="Walutowy 4 2 7" xfId="246" xr:uid="{00000000-0005-0000-0000-000019090000}"/>
    <cellStyle name="Walutowy 4 2 7 10" xfId="2878" xr:uid="{00000000-0005-0000-0000-00001A090000}"/>
    <cellStyle name="Walutowy 4 2 7 10 2" xfId="5845" xr:uid="{22065589-EB32-4971-A9B1-7A210A722E07}"/>
    <cellStyle name="Walutowy 4 2 7 11" xfId="3288" xr:uid="{93D3D2F3-390C-4731-9C25-2D6597FBBD0F}"/>
    <cellStyle name="Walutowy 4 2 7 2" xfId="449" xr:uid="{00000000-0005-0000-0000-00001B090000}"/>
    <cellStyle name="Walutowy 4 2 7 2 2" xfId="863" xr:uid="{00000000-0005-0000-0000-00001C090000}"/>
    <cellStyle name="Walutowy 4 2 7 2 2 2" xfId="3830" xr:uid="{EF0F23CE-9E0A-4B54-A484-ED1662145535}"/>
    <cellStyle name="Walutowy 4 2 7 2 3" xfId="1395" xr:uid="{00000000-0005-0000-0000-00001D090000}"/>
    <cellStyle name="Walutowy 4 2 7 2 3 2" xfId="4362" xr:uid="{44EF7274-B25C-409E-B28C-DD51583D58AB}"/>
    <cellStyle name="Walutowy 4 2 7 2 4" xfId="1799" xr:uid="{00000000-0005-0000-0000-00001E090000}"/>
    <cellStyle name="Walutowy 4 2 7 2 4 2" xfId="4766" xr:uid="{D045439F-BB07-4A7F-92EF-D4DF532AD54D}"/>
    <cellStyle name="Walutowy 4 2 7 2 5" xfId="2203" xr:uid="{00000000-0005-0000-0000-00001F090000}"/>
    <cellStyle name="Walutowy 4 2 7 2 5 2" xfId="5170" xr:uid="{E53CF981-CEB3-4697-B0AE-A9FACF1FB380}"/>
    <cellStyle name="Walutowy 4 2 7 2 6" xfId="2607" xr:uid="{00000000-0005-0000-0000-000020090000}"/>
    <cellStyle name="Walutowy 4 2 7 2 6 2" xfId="5574" xr:uid="{A708866F-6DF6-452E-B50D-DA7F33943BB5}"/>
    <cellStyle name="Walutowy 4 2 7 2 7" xfId="3016" xr:uid="{00000000-0005-0000-0000-000021090000}"/>
    <cellStyle name="Walutowy 4 2 7 2 7 2" xfId="5983" xr:uid="{6446D019-0A6A-441F-9179-B6CEAEBE4B5F}"/>
    <cellStyle name="Walutowy 4 2 7 2 8" xfId="3426" xr:uid="{4E7FA57C-8BA1-4CDD-97C8-1F4FFCA5DD3B}"/>
    <cellStyle name="Walutowy 4 2 7 3" xfId="592" xr:uid="{00000000-0005-0000-0000-000022090000}"/>
    <cellStyle name="Walutowy 4 2 7 3 2" xfId="996" xr:uid="{00000000-0005-0000-0000-000023090000}"/>
    <cellStyle name="Walutowy 4 2 7 3 2 2" xfId="3963" xr:uid="{E348C63B-F3D5-4D73-AE36-9A04CD61A8D4}"/>
    <cellStyle name="Walutowy 4 2 7 3 3" xfId="1528" xr:uid="{00000000-0005-0000-0000-000024090000}"/>
    <cellStyle name="Walutowy 4 2 7 3 3 2" xfId="4495" xr:uid="{F35F5EF5-5052-4B9F-B089-9910B41F70EA}"/>
    <cellStyle name="Walutowy 4 2 7 3 4" xfId="1932" xr:uid="{00000000-0005-0000-0000-000025090000}"/>
    <cellStyle name="Walutowy 4 2 7 3 4 2" xfId="4899" xr:uid="{BA7E1419-2602-4DA0-A1F8-6230FDDAF668}"/>
    <cellStyle name="Walutowy 4 2 7 3 5" xfId="2336" xr:uid="{00000000-0005-0000-0000-000026090000}"/>
    <cellStyle name="Walutowy 4 2 7 3 5 2" xfId="5303" xr:uid="{2CA9DA53-6A6C-4896-8B97-AFD6011F51A9}"/>
    <cellStyle name="Walutowy 4 2 7 3 6" xfId="2740" xr:uid="{00000000-0005-0000-0000-000027090000}"/>
    <cellStyle name="Walutowy 4 2 7 3 6 2" xfId="5707" xr:uid="{18125D19-0354-4F61-81C2-A84750F751A1}"/>
    <cellStyle name="Walutowy 4 2 7 3 7" xfId="3149" xr:uid="{00000000-0005-0000-0000-000028090000}"/>
    <cellStyle name="Walutowy 4 2 7 3 7 2" xfId="6116" xr:uid="{7EE4547A-29D3-435D-8C1D-89E0E1CF0B49}"/>
    <cellStyle name="Walutowy 4 2 7 3 8" xfId="3559" xr:uid="{ADFBE0EE-3D99-4F14-8BE4-2AB7F8B566D5}"/>
    <cellStyle name="Walutowy 4 2 7 4" xfId="725" xr:uid="{00000000-0005-0000-0000-000029090000}"/>
    <cellStyle name="Walutowy 4 2 7 4 2" xfId="3692" xr:uid="{902A3055-0E5D-4C15-94F3-97CA2BE57D56}"/>
    <cellStyle name="Walutowy 4 2 7 5" xfId="1129" xr:uid="{00000000-0005-0000-0000-00002A090000}"/>
    <cellStyle name="Walutowy 4 2 7 5 2" xfId="4096" xr:uid="{5816D8E0-47A6-424B-8A44-CDA429BB5EB8}"/>
    <cellStyle name="Walutowy 4 2 7 6" xfId="1262" xr:uid="{00000000-0005-0000-0000-00002B090000}"/>
    <cellStyle name="Walutowy 4 2 7 6 2" xfId="4229" xr:uid="{79DDA2CE-CA2F-41EA-B638-32BB841AED76}"/>
    <cellStyle name="Walutowy 4 2 7 7" xfId="1661" xr:uid="{00000000-0005-0000-0000-00002C090000}"/>
    <cellStyle name="Walutowy 4 2 7 7 2" xfId="4628" xr:uid="{0C715497-42D2-4BB4-BE01-EC58402037FC}"/>
    <cellStyle name="Walutowy 4 2 7 8" xfId="2065" xr:uid="{00000000-0005-0000-0000-00002D090000}"/>
    <cellStyle name="Walutowy 4 2 7 8 2" xfId="5032" xr:uid="{AFF5D9C9-FC63-4E85-9B33-43E4D81E148C}"/>
    <cellStyle name="Walutowy 4 2 7 9" xfId="2469" xr:uid="{00000000-0005-0000-0000-00002E090000}"/>
    <cellStyle name="Walutowy 4 2 7 9 2" xfId="5436" xr:uid="{BA564194-0154-405B-9B00-E2DECAD5033F}"/>
    <cellStyle name="Walutowy 4 2 8" xfId="439" xr:uid="{00000000-0005-0000-0000-00002F090000}"/>
    <cellStyle name="Walutowy 4 2 8 2" xfId="855" xr:uid="{00000000-0005-0000-0000-000030090000}"/>
    <cellStyle name="Walutowy 4 2 8 2 2" xfId="3822" xr:uid="{AD5E263B-7E99-4D3C-9F2F-184AA9062D4A}"/>
    <cellStyle name="Walutowy 4 2 8 3" xfId="1387" xr:uid="{00000000-0005-0000-0000-000031090000}"/>
    <cellStyle name="Walutowy 4 2 8 3 2" xfId="4354" xr:uid="{55C19769-8BBF-49FB-99E7-5E114D75D29B}"/>
    <cellStyle name="Walutowy 4 2 8 4" xfId="1791" xr:uid="{00000000-0005-0000-0000-000032090000}"/>
    <cellStyle name="Walutowy 4 2 8 4 2" xfId="4758" xr:uid="{1BBE73F9-5175-491D-940F-78CE54BFFD64}"/>
    <cellStyle name="Walutowy 4 2 8 5" xfId="2195" xr:uid="{00000000-0005-0000-0000-000033090000}"/>
    <cellStyle name="Walutowy 4 2 8 5 2" xfId="5162" xr:uid="{0B3851C9-1A27-4374-8732-C5705F0568BA}"/>
    <cellStyle name="Walutowy 4 2 8 6" xfId="2599" xr:uid="{00000000-0005-0000-0000-000034090000}"/>
    <cellStyle name="Walutowy 4 2 8 6 2" xfId="5566" xr:uid="{91BF8183-DC80-4202-9CDC-D3FC5A696AA1}"/>
    <cellStyle name="Walutowy 4 2 8 7" xfId="3008" xr:uid="{00000000-0005-0000-0000-000035090000}"/>
    <cellStyle name="Walutowy 4 2 8 7 2" xfId="5975" xr:uid="{FEB62B86-C973-4C8A-BCB4-E0E7D1FCEC80}"/>
    <cellStyle name="Walutowy 4 2 8 8" xfId="3418" xr:uid="{2ECC2453-92E7-4715-BA58-940394516F7F}"/>
    <cellStyle name="Walutowy 4 2 9" xfId="584" xr:uid="{00000000-0005-0000-0000-000036090000}"/>
    <cellStyle name="Walutowy 4 2 9 2" xfId="988" xr:uid="{00000000-0005-0000-0000-000037090000}"/>
    <cellStyle name="Walutowy 4 2 9 2 2" xfId="3955" xr:uid="{23E857D7-D987-470E-BAF7-B2E5F9EE218A}"/>
    <cellStyle name="Walutowy 4 2 9 3" xfId="1520" xr:uid="{00000000-0005-0000-0000-000038090000}"/>
    <cellStyle name="Walutowy 4 2 9 3 2" xfId="4487" xr:uid="{BE684475-22F0-418E-BBC2-03245072669D}"/>
    <cellStyle name="Walutowy 4 2 9 4" xfId="1924" xr:uid="{00000000-0005-0000-0000-000039090000}"/>
    <cellStyle name="Walutowy 4 2 9 4 2" xfId="4891" xr:uid="{D8B990EF-1C23-4890-8388-0E777F926E8A}"/>
    <cellStyle name="Walutowy 4 2 9 5" xfId="2328" xr:uid="{00000000-0005-0000-0000-00003A090000}"/>
    <cellStyle name="Walutowy 4 2 9 5 2" xfId="5295" xr:uid="{F32016F6-56E0-4AED-AA5C-E5007C063B48}"/>
    <cellStyle name="Walutowy 4 2 9 6" xfId="2732" xr:uid="{00000000-0005-0000-0000-00003B090000}"/>
    <cellStyle name="Walutowy 4 2 9 6 2" xfId="5699" xr:uid="{A99E07FC-BE1B-423D-93DE-7C692A6242AE}"/>
    <cellStyle name="Walutowy 4 2 9 7" xfId="3141" xr:uid="{00000000-0005-0000-0000-00003C090000}"/>
    <cellStyle name="Walutowy 4 2 9 7 2" xfId="6108" xr:uid="{DF52EEB7-9C91-44FB-A6EA-F0FCC441B52F}"/>
    <cellStyle name="Walutowy 4 2 9 8" xfId="3551" xr:uid="{CBC151DF-FD86-42AF-A480-D32FA1312E64}"/>
    <cellStyle name="Walutowy 4 3" xfId="247" xr:uid="{00000000-0005-0000-0000-00003D090000}"/>
    <cellStyle name="Walutowy 4 3 10" xfId="726" xr:uid="{00000000-0005-0000-0000-00003E090000}"/>
    <cellStyle name="Walutowy 4 3 10 2" xfId="3693" xr:uid="{34AA4949-C218-4C3B-8180-27817C20E58A}"/>
    <cellStyle name="Walutowy 4 3 11" xfId="1130" xr:uid="{00000000-0005-0000-0000-00003F090000}"/>
    <cellStyle name="Walutowy 4 3 11 2" xfId="4097" xr:uid="{4E23CADC-FC65-45E4-91F3-140324079AF5}"/>
    <cellStyle name="Walutowy 4 3 12" xfId="1263" xr:uid="{00000000-0005-0000-0000-000040090000}"/>
    <cellStyle name="Walutowy 4 3 12 2" xfId="4230" xr:uid="{C6E933EE-D4BC-4BF9-B733-77F2441755D2}"/>
    <cellStyle name="Walutowy 4 3 13" xfId="1662" xr:uid="{00000000-0005-0000-0000-000041090000}"/>
    <cellStyle name="Walutowy 4 3 13 2" xfId="4629" xr:uid="{9ABF0060-A2EF-4AFB-905C-5583C0838433}"/>
    <cellStyle name="Walutowy 4 3 14" xfId="2066" xr:uid="{00000000-0005-0000-0000-000042090000}"/>
    <cellStyle name="Walutowy 4 3 14 2" xfId="5033" xr:uid="{2A57F73E-D0F5-430E-A453-728E9D4F48EB}"/>
    <cellStyle name="Walutowy 4 3 15" xfId="2470" xr:uid="{00000000-0005-0000-0000-000043090000}"/>
    <cellStyle name="Walutowy 4 3 15 2" xfId="5437" xr:uid="{39BD1CEB-2A2D-4EAB-AB74-793AEA4AE9AA}"/>
    <cellStyle name="Walutowy 4 3 16" xfId="2879" xr:uid="{00000000-0005-0000-0000-000044090000}"/>
    <cellStyle name="Walutowy 4 3 16 2" xfId="5846" xr:uid="{3CE0DD96-C39B-4583-9BD3-34F39FDAFEFA}"/>
    <cellStyle name="Walutowy 4 3 17" xfId="3289" xr:uid="{103A8A15-75C4-4483-AE4E-82F4FCD9B999}"/>
    <cellStyle name="Walutowy 4 3 2" xfId="248" xr:uid="{00000000-0005-0000-0000-000045090000}"/>
    <cellStyle name="Walutowy 4 3 2 10" xfId="1264" xr:uid="{00000000-0005-0000-0000-000046090000}"/>
    <cellStyle name="Walutowy 4 3 2 10 2" xfId="4231" xr:uid="{7311F8DB-4FE1-4734-98C6-94051C766C70}"/>
    <cellStyle name="Walutowy 4 3 2 11" xfId="1663" xr:uid="{00000000-0005-0000-0000-000047090000}"/>
    <cellStyle name="Walutowy 4 3 2 11 2" xfId="4630" xr:uid="{3036E243-43FB-4754-A1E7-333AEAC0EF5D}"/>
    <cellStyle name="Walutowy 4 3 2 12" xfId="2067" xr:uid="{00000000-0005-0000-0000-000048090000}"/>
    <cellStyle name="Walutowy 4 3 2 12 2" xfId="5034" xr:uid="{3CCCA454-F784-4E37-8B89-F9029AC83675}"/>
    <cellStyle name="Walutowy 4 3 2 13" xfId="2471" xr:uid="{00000000-0005-0000-0000-000049090000}"/>
    <cellStyle name="Walutowy 4 3 2 13 2" xfId="5438" xr:uid="{7DAAFBCD-EA7D-4B59-B406-2646F94507D1}"/>
    <cellStyle name="Walutowy 4 3 2 14" xfId="2880" xr:uid="{00000000-0005-0000-0000-00004A090000}"/>
    <cellStyle name="Walutowy 4 3 2 14 2" xfId="5847" xr:uid="{E0CE0840-7916-45A7-A06B-F455321BCD29}"/>
    <cellStyle name="Walutowy 4 3 2 15" xfId="3290" xr:uid="{7771625C-2BBB-4E69-A44D-41A613AF3AAD}"/>
    <cellStyle name="Walutowy 4 3 2 2" xfId="249" xr:uid="{00000000-0005-0000-0000-00004B090000}"/>
    <cellStyle name="Walutowy 4 3 2 2 2" xfId="250" xr:uid="{00000000-0005-0000-0000-00004C090000}"/>
    <cellStyle name="Walutowy 4 3 2 2 2 2" xfId="452" xr:uid="{00000000-0005-0000-0000-00004D090000}"/>
    <cellStyle name="Walutowy 4 3 2 3" xfId="251" xr:uid="{00000000-0005-0000-0000-00004E090000}"/>
    <cellStyle name="Walutowy 4 3 2 3 10" xfId="2881" xr:uid="{00000000-0005-0000-0000-00004F090000}"/>
    <cellStyle name="Walutowy 4 3 2 3 10 2" xfId="5848" xr:uid="{87F65AEA-B52A-4C47-ADE9-E2D9C1E405BB}"/>
    <cellStyle name="Walutowy 4 3 2 3 11" xfId="3291" xr:uid="{6AF2ABA3-E856-442C-AD66-8791BAC442AC}"/>
    <cellStyle name="Walutowy 4 3 2 3 2" xfId="453" xr:uid="{00000000-0005-0000-0000-000050090000}"/>
    <cellStyle name="Walutowy 4 3 2 3 2 2" xfId="866" xr:uid="{00000000-0005-0000-0000-000051090000}"/>
    <cellStyle name="Walutowy 4 3 2 3 2 2 2" xfId="3833" xr:uid="{5D539A11-85CE-4C59-A3A1-783714A5753E}"/>
    <cellStyle name="Walutowy 4 3 2 3 2 3" xfId="1398" xr:uid="{00000000-0005-0000-0000-000052090000}"/>
    <cellStyle name="Walutowy 4 3 2 3 2 3 2" xfId="4365" xr:uid="{B6DD67BD-F57C-4612-B4A4-50542CC5FA7D}"/>
    <cellStyle name="Walutowy 4 3 2 3 2 4" xfId="1802" xr:uid="{00000000-0005-0000-0000-000053090000}"/>
    <cellStyle name="Walutowy 4 3 2 3 2 4 2" xfId="4769" xr:uid="{263A7A34-DFFD-4E42-BC42-5EB57DD3FBE9}"/>
    <cellStyle name="Walutowy 4 3 2 3 2 5" xfId="2206" xr:uid="{00000000-0005-0000-0000-000054090000}"/>
    <cellStyle name="Walutowy 4 3 2 3 2 5 2" xfId="5173" xr:uid="{FFCF6CDD-21D6-48C4-9054-676086C62CC2}"/>
    <cellStyle name="Walutowy 4 3 2 3 2 6" xfId="2610" xr:uid="{00000000-0005-0000-0000-000055090000}"/>
    <cellStyle name="Walutowy 4 3 2 3 2 6 2" xfId="5577" xr:uid="{E450050C-5B2C-4052-9C7C-CBAF3721849A}"/>
    <cellStyle name="Walutowy 4 3 2 3 2 7" xfId="3019" xr:uid="{00000000-0005-0000-0000-000056090000}"/>
    <cellStyle name="Walutowy 4 3 2 3 2 7 2" xfId="5986" xr:uid="{64965328-088C-4E6C-8461-C9802455C041}"/>
    <cellStyle name="Walutowy 4 3 2 3 2 8" xfId="3429" xr:uid="{D848F6B2-0FCD-4F02-962C-4CC91D0C642B}"/>
    <cellStyle name="Walutowy 4 3 2 3 3" xfId="595" xr:uid="{00000000-0005-0000-0000-000057090000}"/>
    <cellStyle name="Walutowy 4 3 2 3 3 2" xfId="999" xr:uid="{00000000-0005-0000-0000-000058090000}"/>
    <cellStyle name="Walutowy 4 3 2 3 3 2 2" xfId="3966" xr:uid="{EC891BCE-2B11-49E3-97FD-3665D04866F7}"/>
    <cellStyle name="Walutowy 4 3 2 3 3 3" xfId="1531" xr:uid="{00000000-0005-0000-0000-000059090000}"/>
    <cellStyle name="Walutowy 4 3 2 3 3 3 2" xfId="4498" xr:uid="{CBD15F8C-C755-4337-9FBB-A9A3EF12ABD9}"/>
    <cellStyle name="Walutowy 4 3 2 3 3 4" xfId="1935" xr:uid="{00000000-0005-0000-0000-00005A090000}"/>
    <cellStyle name="Walutowy 4 3 2 3 3 4 2" xfId="4902" xr:uid="{E9582AD8-349B-4C2E-A145-112F6B09786C}"/>
    <cellStyle name="Walutowy 4 3 2 3 3 5" xfId="2339" xr:uid="{00000000-0005-0000-0000-00005B090000}"/>
    <cellStyle name="Walutowy 4 3 2 3 3 5 2" xfId="5306" xr:uid="{14008946-A359-4DCB-AE90-82F285A1409D}"/>
    <cellStyle name="Walutowy 4 3 2 3 3 6" xfId="2743" xr:uid="{00000000-0005-0000-0000-00005C090000}"/>
    <cellStyle name="Walutowy 4 3 2 3 3 6 2" xfId="5710" xr:uid="{CD932899-16A5-4F3B-8352-75C4888FC586}"/>
    <cellStyle name="Walutowy 4 3 2 3 3 7" xfId="3152" xr:uid="{00000000-0005-0000-0000-00005D090000}"/>
    <cellStyle name="Walutowy 4 3 2 3 3 7 2" xfId="6119" xr:uid="{DB14E079-4EB3-4DDC-8254-E1463B13E843}"/>
    <cellStyle name="Walutowy 4 3 2 3 3 8" xfId="3562" xr:uid="{A5F7A9DC-E297-490C-843E-7509DFBB9AE4}"/>
    <cellStyle name="Walutowy 4 3 2 3 4" xfId="728" xr:uid="{00000000-0005-0000-0000-00005E090000}"/>
    <cellStyle name="Walutowy 4 3 2 3 4 2" xfId="3695" xr:uid="{E83F075F-D58D-4B85-B5F0-CB88F860817A}"/>
    <cellStyle name="Walutowy 4 3 2 3 5" xfId="1132" xr:uid="{00000000-0005-0000-0000-00005F090000}"/>
    <cellStyle name="Walutowy 4 3 2 3 5 2" xfId="4099" xr:uid="{F0F46051-867E-4669-922D-3D95DEF046F8}"/>
    <cellStyle name="Walutowy 4 3 2 3 6" xfId="1265" xr:uid="{00000000-0005-0000-0000-000060090000}"/>
    <cellStyle name="Walutowy 4 3 2 3 6 2" xfId="4232" xr:uid="{16425CBF-EA15-48A9-B0FE-0BDBD7F3B52B}"/>
    <cellStyle name="Walutowy 4 3 2 3 7" xfId="1664" xr:uid="{00000000-0005-0000-0000-000061090000}"/>
    <cellStyle name="Walutowy 4 3 2 3 7 2" xfId="4631" xr:uid="{EB667E15-D7B4-4CB4-B9C5-DECA31B796B8}"/>
    <cellStyle name="Walutowy 4 3 2 3 8" xfId="2068" xr:uid="{00000000-0005-0000-0000-000062090000}"/>
    <cellStyle name="Walutowy 4 3 2 3 8 2" xfId="5035" xr:uid="{16FE8A4E-38AF-4465-9535-4AE5D42D44BB}"/>
    <cellStyle name="Walutowy 4 3 2 3 9" xfId="2472" xr:uid="{00000000-0005-0000-0000-000063090000}"/>
    <cellStyle name="Walutowy 4 3 2 3 9 2" xfId="5439" xr:uid="{E65887A5-BC8D-43EB-A8BB-71F1EC9D727F}"/>
    <cellStyle name="Walutowy 4 3 2 4" xfId="252" xr:uid="{00000000-0005-0000-0000-000064090000}"/>
    <cellStyle name="Walutowy 4 3 2 4 10" xfId="2882" xr:uid="{00000000-0005-0000-0000-000065090000}"/>
    <cellStyle name="Walutowy 4 3 2 4 10 2" xfId="5849" xr:uid="{F32DDB3F-B767-44C5-98E5-DC0EBF1CD3D8}"/>
    <cellStyle name="Walutowy 4 3 2 4 11" xfId="3292" xr:uid="{8AA41862-2B7B-46E8-BFBC-F6CD502BA0F3}"/>
    <cellStyle name="Walutowy 4 3 2 4 2" xfId="454" xr:uid="{00000000-0005-0000-0000-000066090000}"/>
    <cellStyle name="Walutowy 4 3 2 4 2 2" xfId="867" xr:uid="{00000000-0005-0000-0000-000067090000}"/>
    <cellStyle name="Walutowy 4 3 2 4 2 2 2" xfId="3834" xr:uid="{1FD159CC-F4FD-468B-8178-30C3BCEB0C39}"/>
    <cellStyle name="Walutowy 4 3 2 4 2 3" xfId="1399" xr:uid="{00000000-0005-0000-0000-000068090000}"/>
    <cellStyle name="Walutowy 4 3 2 4 2 3 2" xfId="4366" xr:uid="{2AAD3D19-5E5E-4F72-B6EE-63D6E66CD53A}"/>
    <cellStyle name="Walutowy 4 3 2 4 2 4" xfId="1803" xr:uid="{00000000-0005-0000-0000-000069090000}"/>
    <cellStyle name="Walutowy 4 3 2 4 2 4 2" xfId="4770" xr:uid="{A741CCAC-F4DA-47FD-BA71-7351585BAB0E}"/>
    <cellStyle name="Walutowy 4 3 2 4 2 5" xfId="2207" xr:uid="{00000000-0005-0000-0000-00006A090000}"/>
    <cellStyle name="Walutowy 4 3 2 4 2 5 2" xfId="5174" xr:uid="{1DC095D6-A70D-4341-8A75-31118532E900}"/>
    <cellStyle name="Walutowy 4 3 2 4 2 6" xfId="2611" xr:uid="{00000000-0005-0000-0000-00006B090000}"/>
    <cellStyle name="Walutowy 4 3 2 4 2 6 2" xfId="5578" xr:uid="{9B65D518-AA4E-4D59-8DD9-23555F4DD0D6}"/>
    <cellStyle name="Walutowy 4 3 2 4 2 7" xfId="3020" xr:uid="{00000000-0005-0000-0000-00006C090000}"/>
    <cellStyle name="Walutowy 4 3 2 4 2 7 2" xfId="5987" xr:uid="{C4FEEBAF-90EC-4E8A-9A87-0679EC2B3E3B}"/>
    <cellStyle name="Walutowy 4 3 2 4 2 8" xfId="3430" xr:uid="{B91B2374-4C41-4C58-B8FB-4C65DA03E7F1}"/>
    <cellStyle name="Walutowy 4 3 2 4 3" xfId="596" xr:uid="{00000000-0005-0000-0000-00006D090000}"/>
    <cellStyle name="Walutowy 4 3 2 4 3 2" xfId="1000" xr:uid="{00000000-0005-0000-0000-00006E090000}"/>
    <cellStyle name="Walutowy 4 3 2 4 3 2 2" xfId="3967" xr:uid="{4E0D3265-5AF9-491C-B1C6-063EF3330EF6}"/>
    <cellStyle name="Walutowy 4 3 2 4 3 3" xfId="1532" xr:uid="{00000000-0005-0000-0000-00006F090000}"/>
    <cellStyle name="Walutowy 4 3 2 4 3 3 2" xfId="4499" xr:uid="{C49AD4B7-E1AE-4831-A6A9-1E52B39065D3}"/>
    <cellStyle name="Walutowy 4 3 2 4 3 4" xfId="1936" xr:uid="{00000000-0005-0000-0000-000070090000}"/>
    <cellStyle name="Walutowy 4 3 2 4 3 4 2" xfId="4903" xr:uid="{198B4B4F-A2B0-4095-BAA6-62EE535AF3DD}"/>
    <cellStyle name="Walutowy 4 3 2 4 3 5" xfId="2340" xr:uid="{00000000-0005-0000-0000-000071090000}"/>
    <cellStyle name="Walutowy 4 3 2 4 3 5 2" xfId="5307" xr:uid="{50028361-EB2C-4110-9938-CB0A07A223AE}"/>
    <cellStyle name="Walutowy 4 3 2 4 3 6" xfId="2744" xr:uid="{00000000-0005-0000-0000-000072090000}"/>
    <cellStyle name="Walutowy 4 3 2 4 3 6 2" xfId="5711" xr:uid="{E1023262-5E7D-4130-A794-AFAE810A0B70}"/>
    <cellStyle name="Walutowy 4 3 2 4 3 7" xfId="3153" xr:uid="{00000000-0005-0000-0000-000073090000}"/>
    <cellStyle name="Walutowy 4 3 2 4 3 7 2" xfId="6120" xr:uid="{218503D5-E208-42EE-A57F-26E546ABCC57}"/>
    <cellStyle name="Walutowy 4 3 2 4 3 8" xfId="3563" xr:uid="{6BC73C8F-7BAE-4F5D-9605-4CF08BF76B8E}"/>
    <cellStyle name="Walutowy 4 3 2 4 4" xfId="729" xr:uid="{00000000-0005-0000-0000-000074090000}"/>
    <cellStyle name="Walutowy 4 3 2 4 4 2" xfId="3696" xr:uid="{7837C17B-EA42-45A7-90E3-A43205C92A94}"/>
    <cellStyle name="Walutowy 4 3 2 4 5" xfId="1133" xr:uid="{00000000-0005-0000-0000-000075090000}"/>
    <cellStyle name="Walutowy 4 3 2 4 5 2" xfId="4100" xr:uid="{5A9E990C-71F9-4FD5-B248-0843B70D4ADC}"/>
    <cellStyle name="Walutowy 4 3 2 4 6" xfId="1266" xr:uid="{00000000-0005-0000-0000-000076090000}"/>
    <cellStyle name="Walutowy 4 3 2 4 6 2" xfId="4233" xr:uid="{35D4B305-BCD4-43AC-B50A-39907AB07183}"/>
    <cellStyle name="Walutowy 4 3 2 4 7" xfId="1665" xr:uid="{00000000-0005-0000-0000-000077090000}"/>
    <cellStyle name="Walutowy 4 3 2 4 7 2" xfId="4632" xr:uid="{56E583F2-01E7-4C4D-A0D5-499F50A8A277}"/>
    <cellStyle name="Walutowy 4 3 2 4 8" xfId="2069" xr:uid="{00000000-0005-0000-0000-000078090000}"/>
    <cellStyle name="Walutowy 4 3 2 4 8 2" xfId="5036" xr:uid="{AF847017-3FFF-4D12-AD9D-1A542A8CF07D}"/>
    <cellStyle name="Walutowy 4 3 2 4 9" xfId="2473" xr:uid="{00000000-0005-0000-0000-000079090000}"/>
    <cellStyle name="Walutowy 4 3 2 4 9 2" xfId="5440" xr:uid="{2B233DEF-7529-435E-8AFE-81A5A8721BD2}"/>
    <cellStyle name="Walutowy 4 3 2 5" xfId="253" xr:uid="{00000000-0005-0000-0000-00007A090000}"/>
    <cellStyle name="Walutowy 4 3 2 5 10" xfId="2883" xr:uid="{00000000-0005-0000-0000-00007B090000}"/>
    <cellStyle name="Walutowy 4 3 2 5 10 2" xfId="5850" xr:uid="{450316E7-10C6-438C-83E5-AC02D1A4DAB2}"/>
    <cellStyle name="Walutowy 4 3 2 5 11" xfId="3293" xr:uid="{53776729-8202-4C39-B891-A591134D3686}"/>
    <cellStyle name="Walutowy 4 3 2 5 2" xfId="455" xr:uid="{00000000-0005-0000-0000-00007C090000}"/>
    <cellStyle name="Walutowy 4 3 2 5 2 2" xfId="868" xr:uid="{00000000-0005-0000-0000-00007D090000}"/>
    <cellStyle name="Walutowy 4 3 2 5 2 2 2" xfId="3835" xr:uid="{127F5E20-EA98-41BA-88B0-B295039031DE}"/>
    <cellStyle name="Walutowy 4 3 2 5 2 3" xfId="1400" xr:uid="{00000000-0005-0000-0000-00007E090000}"/>
    <cellStyle name="Walutowy 4 3 2 5 2 3 2" xfId="4367" xr:uid="{8E5016FC-FA3F-46F0-B09C-3BFB48FC710E}"/>
    <cellStyle name="Walutowy 4 3 2 5 2 4" xfId="1804" xr:uid="{00000000-0005-0000-0000-00007F090000}"/>
    <cellStyle name="Walutowy 4 3 2 5 2 4 2" xfId="4771" xr:uid="{0CF8C042-C567-41C7-9D47-CB0AED654A39}"/>
    <cellStyle name="Walutowy 4 3 2 5 2 5" xfId="2208" xr:uid="{00000000-0005-0000-0000-000080090000}"/>
    <cellStyle name="Walutowy 4 3 2 5 2 5 2" xfId="5175" xr:uid="{3A38E93B-C3F9-4344-A8F4-3E267BEF146A}"/>
    <cellStyle name="Walutowy 4 3 2 5 2 6" xfId="2612" xr:uid="{00000000-0005-0000-0000-000081090000}"/>
    <cellStyle name="Walutowy 4 3 2 5 2 6 2" xfId="5579" xr:uid="{15F8F346-CD00-4283-85AF-C48CE4DB5B0A}"/>
    <cellStyle name="Walutowy 4 3 2 5 2 7" xfId="3021" xr:uid="{00000000-0005-0000-0000-000082090000}"/>
    <cellStyle name="Walutowy 4 3 2 5 2 7 2" xfId="5988" xr:uid="{6A047529-C8FD-43C9-BC44-76C948986496}"/>
    <cellStyle name="Walutowy 4 3 2 5 2 8" xfId="3431" xr:uid="{01DAEEA7-AA0E-4B27-93AE-97784BEDCA3A}"/>
    <cellStyle name="Walutowy 4 3 2 5 3" xfId="597" xr:uid="{00000000-0005-0000-0000-000083090000}"/>
    <cellStyle name="Walutowy 4 3 2 5 3 2" xfId="1001" xr:uid="{00000000-0005-0000-0000-000084090000}"/>
    <cellStyle name="Walutowy 4 3 2 5 3 2 2" xfId="3968" xr:uid="{007A93AA-E1E9-4D25-BA1C-1FD80317B95F}"/>
    <cellStyle name="Walutowy 4 3 2 5 3 3" xfId="1533" xr:uid="{00000000-0005-0000-0000-000085090000}"/>
    <cellStyle name="Walutowy 4 3 2 5 3 3 2" xfId="4500" xr:uid="{50B90657-AA24-4ECA-8BE5-691DF32C7F11}"/>
    <cellStyle name="Walutowy 4 3 2 5 3 4" xfId="1937" xr:uid="{00000000-0005-0000-0000-000086090000}"/>
    <cellStyle name="Walutowy 4 3 2 5 3 4 2" xfId="4904" xr:uid="{0947F229-D413-44A6-B5C8-5EFE064FCE99}"/>
    <cellStyle name="Walutowy 4 3 2 5 3 5" xfId="2341" xr:uid="{00000000-0005-0000-0000-000087090000}"/>
    <cellStyle name="Walutowy 4 3 2 5 3 5 2" xfId="5308" xr:uid="{06B13B80-29CC-4940-A850-76709BE3FD0B}"/>
    <cellStyle name="Walutowy 4 3 2 5 3 6" xfId="2745" xr:uid="{00000000-0005-0000-0000-000088090000}"/>
    <cellStyle name="Walutowy 4 3 2 5 3 6 2" xfId="5712" xr:uid="{202BAC58-BA48-4089-8C2D-2D8B946B8271}"/>
    <cellStyle name="Walutowy 4 3 2 5 3 7" xfId="3154" xr:uid="{00000000-0005-0000-0000-000089090000}"/>
    <cellStyle name="Walutowy 4 3 2 5 3 7 2" xfId="6121" xr:uid="{B5536DCE-BC56-4596-B682-556318E785B0}"/>
    <cellStyle name="Walutowy 4 3 2 5 3 8" xfId="3564" xr:uid="{029C91B9-6D56-45EE-ABBF-AF3F9AEED7EF}"/>
    <cellStyle name="Walutowy 4 3 2 5 4" xfId="730" xr:uid="{00000000-0005-0000-0000-00008A090000}"/>
    <cellStyle name="Walutowy 4 3 2 5 4 2" xfId="3697" xr:uid="{70ADEE20-464B-46B1-866A-F41A773BDB35}"/>
    <cellStyle name="Walutowy 4 3 2 5 5" xfId="1134" xr:uid="{00000000-0005-0000-0000-00008B090000}"/>
    <cellStyle name="Walutowy 4 3 2 5 5 2" xfId="4101" xr:uid="{5239A0BB-9879-4224-9D50-67612F50639C}"/>
    <cellStyle name="Walutowy 4 3 2 5 6" xfId="1267" xr:uid="{00000000-0005-0000-0000-00008C090000}"/>
    <cellStyle name="Walutowy 4 3 2 5 6 2" xfId="4234" xr:uid="{A664CF6C-1725-4B45-BB8E-AD860C85747F}"/>
    <cellStyle name="Walutowy 4 3 2 5 7" xfId="1666" xr:uid="{00000000-0005-0000-0000-00008D090000}"/>
    <cellStyle name="Walutowy 4 3 2 5 7 2" xfId="4633" xr:uid="{9BB66E12-8E88-43B7-9DCB-873747D3C5BE}"/>
    <cellStyle name="Walutowy 4 3 2 5 8" xfId="2070" xr:uid="{00000000-0005-0000-0000-00008E090000}"/>
    <cellStyle name="Walutowy 4 3 2 5 8 2" xfId="5037" xr:uid="{BC1FA2EC-B69E-4587-B51B-D8599314FD11}"/>
    <cellStyle name="Walutowy 4 3 2 5 9" xfId="2474" xr:uid="{00000000-0005-0000-0000-00008F090000}"/>
    <cellStyle name="Walutowy 4 3 2 5 9 2" xfId="5441" xr:uid="{77833F8A-4081-4549-B910-31EA6DD7CAC9}"/>
    <cellStyle name="Walutowy 4 3 2 6" xfId="451" xr:uid="{00000000-0005-0000-0000-000090090000}"/>
    <cellStyle name="Walutowy 4 3 2 6 2" xfId="865" xr:uid="{00000000-0005-0000-0000-000091090000}"/>
    <cellStyle name="Walutowy 4 3 2 6 2 2" xfId="3832" xr:uid="{ABD0EB4D-77E6-45A5-9CE7-43F5F516042D}"/>
    <cellStyle name="Walutowy 4 3 2 6 3" xfId="1397" xr:uid="{00000000-0005-0000-0000-000092090000}"/>
    <cellStyle name="Walutowy 4 3 2 6 3 2" xfId="4364" xr:uid="{7C11D1B2-A50F-4341-A7E2-AD2CE9FA244A}"/>
    <cellStyle name="Walutowy 4 3 2 6 4" xfId="1801" xr:uid="{00000000-0005-0000-0000-000093090000}"/>
    <cellStyle name="Walutowy 4 3 2 6 4 2" xfId="4768" xr:uid="{0C61F0AA-C918-46E1-945D-2634167F46AC}"/>
    <cellStyle name="Walutowy 4 3 2 6 5" xfId="2205" xr:uid="{00000000-0005-0000-0000-000094090000}"/>
    <cellStyle name="Walutowy 4 3 2 6 5 2" xfId="5172" xr:uid="{6A99DB4F-17EE-4DC8-87D1-14E91BED99CF}"/>
    <cellStyle name="Walutowy 4 3 2 6 6" xfId="2609" xr:uid="{00000000-0005-0000-0000-000095090000}"/>
    <cellStyle name="Walutowy 4 3 2 6 6 2" xfId="5576" xr:uid="{B72D34FA-FF98-4AFC-96B9-C33EB46E3A09}"/>
    <cellStyle name="Walutowy 4 3 2 6 7" xfId="3018" xr:uid="{00000000-0005-0000-0000-000096090000}"/>
    <cellStyle name="Walutowy 4 3 2 6 7 2" xfId="5985" xr:uid="{CEC53E7C-A11C-4465-B914-6AA99F9010E0}"/>
    <cellStyle name="Walutowy 4 3 2 6 8" xfId="3428" xr:uid="{81BC11DD-1B97-4836-9666-5F4DDCD70B0C}"/>
    <cellStyle name="Walutowy 4 3 2 7" xfId="594" xr:uid="{00000000-0005-0000-0000-000097090000}"/>
    <cellStyle name="Walutowy 4 3 2 7 2" xfId="998" xr:uid="{00000000-0005-0000-0000-000098090000}"/>
    <cellStyle name="Walutowy 4 3 2 7 2 2" xfId="3965" xr:uid="{9FDD24B2-0B43-4F93-8F31-97B47A687495}"/>
    <cellStyle name="Walutowy 4 3 2 7 3" xfId="1530" xr:uid="{00000000-0005-0000-0000-000099090000}"/>
    <cellStyle name="Walutowy 4 3 2 7 3 2" xfId="4497" xr:uid="{0DD9AF68-21EE-4828-A0A0-7C1CFAA2340C}"/>
    <cellStyle name="Walutowy 4 3 2 7 4" xfId="1934" xr:uid="{00000000-0005-0000-0000-00009A090000}"/>
    <cellStyle name="Walutowy 4 3 2 7 4 2" xfId="4901" xr:uid="{AE8761D9-F1E1-47ED-8371-0A9CBC528949}"/>
    <cellStyle name="Walutowy 4 3 2 7 5" xfId="2338" xr:uid="{00000000-0005-0000-0000-00009B090000}"/>
    <cellStyle name="Walutowy 4 3 2 7 5 2" xfId="5305" xr:uid="{5A76452B-649D-4CA3-8BBB-116068C1049C}"/>
    <cellStyle name="Walutowy 4 3 2 7 6" xfId="2742" xr:uid="{00000000-0005-0000-0000-00009C090000}"/>
    <cellStyle name="Walutowy 4 3 2 7 6 2" xfId="5709" xr:uid="{3061C6BA-3354-43CC-9A4D-8A5505B884AE}"/>
    <cellStyle name="Walutowy 4 3 2 7 7" xfId="3151" xr:uid="{00000000-0005-0000-0000-00009D090000}"/>
    <cellStyle name="Walutowy 4 3 2 7 7 2" xfId="6118" xr:uid="{836E765C-8370-444A-834B-9DAF4F3F9406}"/>
    <cellStyle name="Walutowy 4 3 2 7 8" xfId="3561" xr:uid="{5CE083D4-F206-492D-91EB-F935FF51385F}"/>
    <cellStyle name="Walutowy 4 3 2 8" xfId="727" xr:uid="{00000000-0005-0000-0000-00009E090000}"/>
    <cellStyle name="Walutowy 4 3 2 8 2" xfId="3694" xr:uid="{C50B42AD-0C14-456C-B420-41270B49A630}"/>
    <cellStyle name="Walutowy 4 3 2 9" xfId="1131" xr:uid="{00000000-0005-0000-0000-00009F090000}"/>
    <cellStyle name="Walutowy 4 3 2 9 2" xfId="4098" xr:uid="{BCFF27F4-5F04-4A05-90CD-73ACCB84FEC3}"/>
    <cellStyle name="Walutowy 4 3 3" xfId="254" xr:uid="{00000000-0005-0000-0000-0000A0090000}"/>
    <cellStyle name="Walutowy 4 3 3 2" xfId="255" xr:uid="{00000000-0005-0000-0000-0000A1090000}"/>
    <cellStyle name="Walutowy 4 3 3 2 2" xfId="456" xr:uid="{00000000-0005-0000-0000-0000A2090000}"/>
    <cellStyle name="Walutowy 4 3 4" xfId="256" xr:uid="{00000000-0005-0000-0000-0000A3090000}"/>
    <cellStyle name="Walutowy 4 3 4 10" xfId="2884" xr:uid="{00000000-0005-0000-0000-0000A4090000}"/>
    <cellStyle name="Walutowy 4 3 4 10 2" xfId="5851" xr:uid="{C4B22116-DBD2-471A-ACAD-879630F31400}"/>
    <cellStyle name="Walutowy 4 3 4 11" xfId="3294" xr:uid="{8DF0F3D3-DBFB-485D-84F1-ADFBF7F10413}"/>
    <cellStyle name="Walutowy 4 3 4 2" xfId="457" xr:uid="{00000000-0005-0000-0000-0000A5090000}"/>
    <cellStyle name="Walutowy 4 3 4 2 2" xfId="869" xr:uid="{00000000-0005-0000-0000-0000A6090000}"/>
    <cellStyle name="Walutowy 4 3 4 2 2 2" xfId="3836" xr:uid="{5B3394DA-4DBE-4DDD-835E-F0D43270A96E}"/>
    <cellStyle name="Walutowy 4 3 4 2 3" xfId="1401" xr:uid="{00000000-0005-0000-0000-0000A7090000}"/>
    <cellStyle name="Walutowy 4 3 4 2 3 2" xfId="4368" xr:uid="{F7E7D697-A288-4622-A8DF-2A0FBEE8CF40}"/>
    <cellStyle name="Walutowy 4 3 4 2 4" xfId="1805" xr:uid="{00000000-0005-0000-0000-0000A8090000}"/>
    <cellStyle name="Walutowy 4 3 4 2 4 2" xfId="4772" xr:uid="{7913F7D4-0031-4FFF-904F-BF2B7CAE4621}"/>
    <cellStyle name="Walutowy 4 3 4 2 5" xfId="2209" xr:uid="{00000000-0005-0000-0000-0000A9090000}"/>
    <cellStyle name="Walutowy 4 3 4 2 5 2" xfId="5176" xr:uid="{4AC4E0C1-B4CB-4A89-A368-E2DAE60E6FBD}"/>
    <cellStyle name="Walutowy 4 3 4 2 6" xfId="2613" xr:uid="{00000000-0005-0000-0000-0000AA090000}"/>
    <cellStyle name="Walutowy 4 3 4 2 6 2" xfId="5580" xr:uid="{9A9C034D-30BE-44AF-9AE7-C975E95EF0F7}"/>
    <cellStyle name="Walutowy 4 3 4 2 7" xfId="3022" xr:uid="{00000000-0005-0000-0000-0000AB090000}"/>
    <cellStyle name="Walutowy 4 3 4 2 7 2" xfId="5989" xr:uid="{C743BA80-BACE-4BB8-B4FB-B099AAA0D408}"/>
    <cellStyle name="Walutowy 4 3 4 2 8" xfId="3432" xr:uid="{D63FC03E-B0A1-4C52-8328-02673F28ABBB}"/>
    <cellStyle name="Walutowy 4 3 4 3" xfId="598" xr:uid="{00000000-0005-0000-0000-0000AC090000}"/>
    <cellStyle name="Walutowy 4 3 4 3 2" xfId="1002" xr:uid="{00000000-0005-0000-0000-0000AD090000}"/>
    <cellStyle name="Walutowy 4 3 4 3 2 2" xfId="3969" xr:uid="{F5C5A008-1911-404D-9EE8-D8F1AD55519D}"/>
    <cellStyle name="Walutowy 4 3 4 3 3" xfId="1534" xr:uid="{00000000-0005-0000-0000-0000AE090000}"/>
    <cellStyle name="Walutowy 4 3 4 3 3 2" xfId="4501" xr:uid="{F9E65906-8C85-4524-9EEE-3E815E7C8854}"/>
    <cellStyle name="Walutowy 4 3 4 3 4" xfId="1938" xr:uid="{00000000-0005-0000-0000-0000AF090000}"/>
    <cellStyle name="Walutowy 4 3 4 3 4 2" xfId="4905" xr:uid="{10CB3B1C-423B-4D2D-A0FC-968F0A9BBBD8}"/>
    <cellStyle name="Walutowy 4 3 4 3 5" xfId="2342" xr:uid="{00000000-0005-0000-0000-0000B0090000}"/>
    <cellStyle name="Walutowy 4 3 4 3 5 2" xfId="5309" xr:uid="{4A03BA0A-C89C-4E75-82E3-71B741E03610}"/>
    <cellStyle name="Walutowy 4 3 4 3 6" xfId="2746" xr:uid="{00000000-0005-0000-0000-0000B1090000}"/>
    <cellStyle name="Walutowy 4 3 4 3 6 2" xfId="5713" xr:uid="{90889A2E-9CBC-4B0D-A3CD-4176C2095D6A}"/>
    <cellStyle name="Walutowy 4 3 4 3 7" xfId="3155" xr:uid="{00000000-0005-0000-0000-0000B2090000}"/>
    <cellStyle name="Walutowy 4 3 4 3 7 2" xfId="6122" xr:uid="{06CAB117-0096-49CC-A1F3-3D792A16E9B4}"/>
    <cellStyle name="Walutowy 4 3 4 3 8" xfId="3565" xr:uid="{6848D684-B181-4C59-82C1-3C4A1D3D018B}"/>
    <cellStyle name="Walutowy 4 3 4 4" xfId="731" xr:uid="{00000000-0005-0000-0000-0000B3090000}"/>
    <cellStyle name="Walutowy 4 3 4 4 2" xfId="3698" xr:uid="{7E0A112F-C486-4BF9-B46E-D613D14A91F1}"/>
    <cellStyle name="Walutowy 4 3 4 5" xfId="1135" xr:uid="{00000000-0005-0000-0000-0000B4090000}"/>
    <cellStyle name="Walutowy 4 3 4 5 2" xfId="4102" xr:uid="{59C8832F-DCC0-4145-8034-2DA3004F41BA}"/>
    <cellStyle name="Walutowy 4 3 4 6" xfId="1268" xr:uid="{00000000-0005-0000-0000-0000B5090000}"/>
    <cellStyle name="Walutowy 4 3 4 6 2" xfId="4235" xr:uid="{6D65870D-5302-4862-A91F-E47769741D13}"/>
    <cellStyle name="Walutowy 4 3 4 7" xfId="1667" xr:uid="{00000000-0005-0000-0000-0000B6090000}"/>
    <cellStyle name="Walutowy 4 3 4 7 2" xfId="4634" xr:uid="{3A6ECE67-429C-4A37-9760-7E69075A8B09}"/>
    <cellStyle name="Walutowy 4 3 4 8" xfId="2071" xr:uid="{00000000-0005-0000-0000-0000B7090000}"/>
    <cellStyle name="Walutowy 4 3 4 8 2" xfId="5038" xr:uid="{A3CD8F6A-9359-4FF8-AA70-66198E8253F3}"/>
    <cellStyle name="Walutowy 4 3 4 9" xfId="2475" xr:uid="{00000000-0005-0000-0000-0000B8090000}"/>
    <cellStyle name="Walutowy 4 3 4 9 2" xfId="5442" xr:uid="{5A1DACF6-92B7-4A36-A8C8-D5482DD44732}"/>
    <cellStyle name="Walutowy 4 3 5" xfId="257" xr:uid="{00000000-0005-0000-0000-0000B9090000}"/>
    <cellStyle name="Walutowy 4 3 5 10" xfId="2885" xr:uid="{00000000-0005-0000-0000-0000BA090000}"/>
    <cellStyle name="Walutowy 4 3 5 10 2" xfId="5852" xr:uid="{7DF2CD99-AA93-443B-A813-0657DA3F1703}"/>
    <cellStyle name="Walutowy 4 3 5 11" xfId="3295" xr:uid="{C5E0300D-6B02-4F25-9ACB-A076710FB079}"/>
    <cellStyle name="Walutowy 4 3 5 2" xfId="458" xr:uid="{00000000-0005-0000-0000-0000BB090000}"/>
    <cellStyle name="Walutowy 4 3 5 2 2" xfId="870" xr:uid="{00000000-0005-0000-0000-0000BC090000}"/>
    <cellStyle name="Walutowy 4 3 5 2 2 2" xfId="3837" xr:uid="{AF368E54-74DB-47AF-99FD-B1A329DAF6C1}"/>
    <cellStyle name="Walutowy 4 3 5 2 3" xfId="1402" xr:uid="{00000000-0005-0000-0000-0000BD090000}"/>
    <cellStyle name="Walutowy 4 3 5 2 3 2" xfId="4369" xr:uid="{F6F9C376-3B2D-4788-AD02-99113ED04B47}"/>
    <cellStyle name="Walutowy 4 3 5 2 4" xfId="1806" xr:uid="{00000000-0005-0000-0000-0000BE090000}"/>
    <cellStyle name="Walutowy 4 3 5 2 4 2" xfId="4773" xr:uid="{D7A6DE71-68A1-48F8-9EA3-2FD34242EE4B}"/>
    <cellStyle name="Walutowy 4 3 5 2 5" xfId="2210" xr:uid="{00000000-0005-0000-0000-0000BF090000}"/>
    <cellStyle name="Walutowy 4 3 5 2 5 2" xfId="5177" xr:uid="{D40C7B63-7BB9-44F6-AEA3-496805BE5900}"/>
    <cellStyle name="Walutowy 4 3 5 2 6" xfId="2614" xr:uid="{00000000-0005-0000-0000-0000C0090000}"/>
    <cellStyle name="Walutowy 4 3 5 2 6 2" xfId="5581" xr:uid="{E4348AA4-EBF5-43A2-9439-0E61D5871169}"/>
    <cellStyle name="Walutowy 4 3 5 2 7" xfId="3023" xr:uid="{00000000-0005-0000-0000-0000C1090000}"/>
    <cellStyle name="Walutowy 4 3 5 2 7 2" xfId="5990" xr:uid="{740D8713-25D2-45CB-9147-34B9236EEA12}"/>
    <cellStyle name="Walutowy 4 3 5 2 8" xfId="3433" xr:uid="{6FCEDBD3-A72D-4D1C-9887-BAADD5FF64AB}"/>
    <cellStyle name="Walutowy 4 3 5 3" xfId="599" xr:uid="{00000000-0005-0000-0000-0000C2090000}"/>
    <cellStyle name="Walutowy 4 3 5 3 2" xfId="1003" xr:uid="{00000000-0005-0000-0000-0000C3090000}"/>
    <cellStyle name="Walutowy 4 3 5 3 2 2" xfId="3970" xr:uid="{F9BC841C-0AF0-4B2A-9E93-12EDFDE39F27}"/>
    <cellStyle name="Walutowy 4 3 5 3 3" xfId="1535" xr:uid="{00000000-0005-0000-0000-0000C4090000}"/>
    <cellStyle name="Walutowy 4 3 5 3 3 2" xfId="4502" xr:uid="{955A0576-033E-4DD4-A235-B0BECD5F0B20}"/>
    <cellStyle name="Walutowy 4 3 5 3 4" xfId="1939" xr:uid="{00000000-0005-0000-0000-0000C5090000}"/>
    <cellStyle name="Walutowy 4 3 5 3 4 2" xfId="4906" xr:uid="{34C84E1D-DF56-4679-941D-34F96A3E3D09}"/>
    <cellStyle name="Walutowy 4 3 5 3 5" xfId="2343" xr:uid="{00000000-0005-0000-0000-0000C6090000}"/>
    <cellStyle name="Walutowy 4 3 5 3 5 2" xfId="5310" xr:uid="{6550080B-7C23-4258-938F-E8779EEBE60D}"/>
    <cellStyle name="Walutowy 4 3 5 3 6" xfId="2747" xr:uid="{00000000-0005-0000-0000-0000C7090000}"/>
    <cellStyle name="Walutowy 4 3 5 3 6 2" xfId="5714" xr:uid="{BA7BAB63-A808-4FC4-A836-70ACA14F3814}"/>
    <cellStyle name="Walutowy 4 3 5 3 7" xfId="3156" xr:uid="{00000000-0005-0000-0000-0000C8090000}"/>
    <cellStyle name="Walutowy 4 3 5 3 7 2" xfId="6123" xr:uid="{42BF544C-0FDB-4F69-A652-3EE6C341D939}"/>
    <cellStyle name="Walutowy 4 3 5 3 8" xfId="3566" xr:uid="{A58CF4E1-E58A-4966-89D3-4E634973C707}"/>
    <cellStyle name="Walutowy 4 3 5 4" xfId="732" xr:uid="{00000000-0005-0000-0000-0000C9090000}"/>
    <cellStyle name="Walutowy 4 3 5 4 2" xfId="3699" xr:uid="{81489014-2619-425E-9CF2-4E15F5490403}"/>
    <cellStyle name="Walutowy 4 3 5 5" xfId="1136" xr:uid="{00000000-0005-0000-0000-0000CA090000}"/>
    <cellStyle name="Walutowy 4 3 5 5 2" xfId="4103" xr:uid="{1DB60660-5E46-4C0C-96B4-F16F100FD86C}"/>
    <cellStyle name="Walutowy 4 3 5 6" xfId="1269" xr:uid="{00000000-0005-0000-0000-0000CB090000}"/>
    <cellStyle name="Walutowy 4 3 5 6 2" xfId="4236" xr:uid="{723FE5FA-CCF5-4593-A920-2B90BB3E9501}"/>
    <cellStyle name="Walutowy 4 3 5 7" xfId="1668" xr:uid="{00000000-0005-0000-0000-0000CC090000}"/>
    <cellStyle name="Walutowy 4 3 5 7 2" xfId="4635" xr:uid="{07FE8790-73AA-4D15-B66D-BC57412F0205}"/>
    <cellStyle name="Walutowy 4 3 5 8" xfId="2072" xr:uid="{00000000-0005-0000-0000-0000CD090000}"/>
    <cellStyle name="Walutowy 4 3 5 8 2" xfId="5039" xr:uid="{B2D6A9B8-588F-4F3A-9DEA-5F9C8F9661FB}"/>
    <cellStyle name="Walutowy 4 3 5 9" xfId="2476" xr:uid="{00000000-0005-0000-0000-0000CE090000}"/>
    <cellStyle name="Walutowy 4 3 5 9 2" xfId="5443" xr:uid="{694ED602-0BAB-4F27-938D-D56E59BD9EBA}"/>
    <cellStyle name="Walutowy 4 3 6" xfId="258" xr:uid="{00000000-0005-0000-0000-0000CF090000}"/>
    <cellStyle name="Walutowy 4 3 6 10" xfId="2886" xr:uid="{00000000-0005-0000-0000-0000D0090000}"/>
    <cellStyle name="Walutowy 4 3 6 10 2" xfId="5853" xr:uid="{ADAD8DCB-CE9E-4E0E-8DCD-56D1ADDC1C15}"/>
    <cellStyle name="Walutowy 4 3 6 11" xfId="3296" xr:uid="{03A448C1-9FE8-4D31-96D3-899ED07A1D22}"/>
    <cellStyle name="Walutowy 4 3 6 2" xfId="459" xr:uid="{00000000-0005-0000-0000-0000D1090000}"/>
    <cellStyle name="Walutowy 4 3 6 2 2" xfId="871" xr:uid="{00000000-0005-0000-0000-0000D2090000}"/>
    <cellStyle name="Walutowy 4 3 6 2 2 2" xfId="3838" xr:uid="{5DFCF293-67D6-4D3D-A0A1-F0F584703680}"/>
    <cellStyle name="Walutowy 4 3 6 2 3" xfId="1403" xr:uid="{00000000-0005-0000-0000-0000D3090000}"/>
    <cellStyle name="Walutowy 4 3 6 2 3 2" xfId="4370" xr:uid="{9F472E57-FE72-41C8-81F8-D6A52CF8829F}"/>
    <cellStyle name="Walutowy 4 3 6 2 4" xfId="1807" xr:uid="{00000000-0005-0000-0000-0000D4090000}"/>
    <cellStyle name="Walutowy 4 3 6 2 4 2" xfId="4774" xr:uid="{A27DBC82-4BF4-40EA-B946-427CE0C89585}"/>
    <cellStyle name="Walutowy 4 3 6 2 5" xfId="2211" xr:uid="{00000000-0005-0000-0000-0000D5090000}"/>
    <cellStyle name="Walutowy 4 3 6 2 5 2" xfId="5178" xr:uid="{B0AE54D3-F070-47A5-93FC-D4A5ACE807AF}"/>
    <cellStyle name="Walutowy 4 3 6 2 6" xfId="2615" xr:uid="{00000000-0005-0000-0000-0000D6090000}"/>
    <cellStyle name="Walutowy 4 3 6 2 6 2" xfId="5582" xr:uid="{115AF356-3646-4117-A493-670A2AC4AF2C}"/>
    <cellStyle name="Walutowy 4 3 6 2 7" xfId="3024" xr:uid="{00000000-0005-0000-0000-0000D7090000}"/>
    <cellStyle name="Walutowy 4 3 6 2 7 2" xfId="5991" xr:uid="{1A2AAA34-5022-4EA2-A2F9-65C4051D0FFA}"/>
    <cellStyle name="Walutowy 4 3 6 2 8" xfId="3434" xr:uid="{F290C438-6AE7-4E24-8D12-C090E7684054}"/>
    <cellStyle name="Walutowy 4 3 6 3" xfId="600" xr:uid="{00000000-0005-0000-0000-0000D8090000}"/>
    <cellStyle name="Walutowy 4 3 6 3 2" xfId="1004" xr:uid="{00000000-0005-0000-0000-0000D9090000}"/>
    <cellStyle name="Walutowy 4 3 6 3 2 2" xfId="3971" xr:uid="{9342ABA3-288A-47C4-8CC0-2180423D3A2D}"/>
    <cellStyle name="Walutowy 4 3 6 3 3" xfId="1536" xr:uid="{00000000-0005-0000-0000-0000DA090000}"/>
    <cellStyle name="Walutowy 4 3 6 3 3 2" xfId="4503" xr:uid="{FBE1A7D8-9BC0-4747-ACD6-1F269FC67A5A}"/>
    <cellStyle name="Walutowy 4 3 6 3 4" xfId="1940" xr:uid="{00000000-0005-0000-0000-0000DB090000}"/>
    <cellStyle name="Walutowy 4 3 6 3 4 2" xfId="4907" xr:uid="{0718518A-96BF-4803-B083-A8CD7846383F}"/>
    <cellStyle name="Walutowy 4 3 6 3 5" xfId="2344" xr:uid="{00000000-0005-0000-0000-0000DC090000}"/>
    <cellStyle name="Walutowy 4 3 6 3 5 2" xfId="5311" xr:uid="{49E1EC7E-4C43-40ED-BF94-CD6464681AF1}"/>
    <cellStyle name="Walutowy 4 3 6 3 6" xfId="2748" xr:uid="{00000000-0005-0000-0000-0000DD090000}"/>
    <cellStyle name="Walutowy 4 3 6 3 6 2" xfId="5715" xr:uid="{36436462-D9A9-4D30-8257-A355CE2FD708}"/>
    <cellStyle name="Walutowy 4 3 6 3 7" xfId="3157" xr:uid="{00000000-0005-0000-0000-0000DE090000}"/>
    <cellStyle name="Walutowy 4 3 6 3 7 2" xfId="6124" xr:uid="{8092E084-5929-4CD0-A73F-CA5CEAAEE606}"/>
    <cellStyle name="Walutowy 4 3 6 3 8" xfId="3567" xr:uid="{17BA8795-0FDF-41F0-9934-DCB22DFFF462}"/>
    <cellStyle name="Walutowy 4 3 6 4" xfId="733" xr:uid="{00000000-0005-0000-0000-0000DF090000}"/>
    <cellStyle name="Walutowy 4 3 6 4 2" xfId="3700" xr:uid="{6F3B81BD-F822-4E3E-8F9D-90BB3CA7D6E3}"/>
    <cellStyle name="Walutowy 4 3 6 5" xfId="1137" xr:uid="{00000000-0005-0000-0000-0000E0090000}"/>
    <cellStyle name="Walutowy 4 3 6 5 2" xfId="4104" xr:uid="{B6DD8D29-3742-4CAB-950D-33B7BB04F331}"/>
    <cellStyle name="Walutowy 4 3 6 6" xfId="1270" xr:uid="{00000000-0005-0000-0000-0000E1090000}"/>
    <cellStyle name="Walutowy 4 3 6 6 2" xfId="4237" xr:uid="{76458F7D-1F4D-4DDE-AE10-AD5CBE5C8A53}"/>
    <cellStyle name="Walutowy 4 3 6 7" xfId="1669" xr:uid="{00000000-0005-0000-0000-0000E2090000}"/>
    <cellStyle name="Walutowy 4 3 6 7 2" xfId="4636" xr:uid="{EC401C1E-87A0-4B50-9CFA-875BC38E785F}"/>
    <cellStyle name="Walutowy 4 3 6 8" xfId="2073" xr:uid="{00000000-0005-0000-0000-0000E3090000}"/>
    <cellStyle name="Walutowy 4 3 6 8 2" xfId="5040" xr:uid="{045DE59E-A1C1-4B5C-9709-52B53D79DB8D}"/>
    <cellStyle name="Walutowy 4 3 6 9" xfId="2477" xr:uid="{00000000-0005-0000-0000-0000E4090000}"/>
    <cellStyle name="Walutowy 4 3 6 9 2" xfId="5444" xr:uid="{0044E9DE-7261-4E1E-B270-FA287B5561D4}"/>
    <cellStyle name="Walutowy 4 3 7" xfId="259" xr:uid="{00000000-0005-0000-0000-0000E5090000}"/>
    <cellStyle name="Walutowy 4 3 8" xfId="450" xr:uid="{00000000-0005-0000-0000-0000E6090000}"/>
    <cellStyle name="Walutowy 4 3 8 2" xfId="864" xr:uid="{00000000-0005-0000-0000-0000E7090000}"/>
    <cellStyle name="Walutowy 4 3 8 2 2" xfId="3831" xr:uid="{109C27C6-71BE-4C4C-9E3D-51A222B0C6B4}"/>
    <cellStyle name="Walutowy 4 3 8 3" xfId="1396" xr:uid="{00000000-0005-0000-0000-0000E8090000}"/>
    <cellStyle name="Walutowy 4 3 8 3 2" xfId="4363" xr:uid="{DD7F776C-A4B2-40A4-AE6C-863A8F1C9FD5}"/>
    <cellStyle name="Walutowy 4 3 8 4" xfId="1800" xr:uid="{00000000-0005-0000-0000-0000E9090000}"/>
    <cellStyle name="Walutowy 4 3 8 4 2" xfId="4767" xr:uid="{82CD2D31-50D4-4FE9-89D0-85AC5CB2C481}"/>
    <cellStyle name="Walutowy 4 3 8 5" xfId="2204" xr:uid="{00000000-0005-0000-0000-0000EA090000}"/>
    <cellStyle name="Walutowy 4 3 8 5 2" xfId="5171" xr:uid="{79971B86-7370-41A3-B287-BEF2C29828B7}"/>
    <cellStyle name="Walutowy 4 3 8 6" xfId="2608" xr:uid="{00000000-0005-0000-0000-0000EB090000}"/>
    <cellStyle name="Walutowy 4 3 8 6 2" xfId="5575" xr:uid="{5EB62FBB-41AF-4C69-A90B-1B3A1575BD54}"/>
    <cellStyle name="Walutowy 4 3 8 7" xfId="3017" xr:uid="{00000000-0005-0000-0000-0000EC090000}"/>
    <cellStyle name="Walutowy 4 3 8 7 2" xfId="5984" xr:uid="{681EE2B8-15A3-46E0-9D53-07F844F9525A}"/>
    <cellStyle name="Walutowy 4 3 8 8" xfId="3427" xr:uid="{05903B97-1D62-4C03-A016-8978A40C4A1A}"/>
    <cellStyle name="Walutowy 4 3 9" xfId="593" xr:uid="{00000000-0005-0000-0000-0000ED090000}"/>
    <cellStyle name="Walutowy 4 3 9 2" xfId="997" xr:uid="{00000000-0005-0000-0000-0000EE090000}"/>
    <cellStyle name="Walutowy 4 3 9 2 2" xfId="3964" xr:uid="{D64E0AC2-A58B-412B-AF6D-262E13479979}"/>
    <cellStyle name="Walutowy 4 3 9 3" xfId="1529" xr:uid="{00000000-0005-0000-0000-0000EF090000}"/>
    <cellStyle name="Walutowy 4 3 9 3 2" xfId="4496" xr:uid="{463B1D47-D792-4657-A75B-6387840487C0}"/>
    <cellStyle name="Walutowy 4 3 9 4" xfId="1933" xr:uid="{00000000-0005-0000-0000-0000F0090000}"/>
    <cellStyle name="Walutowy 4 3 9 4 2" xfId="4900" xr:uid="{FE80AB99-4037-42A6-B2AD-A86AFD7315F3}"/>
    <cellStyle name="Walutowy 4 3 9 5" xfId="2337" xr:uid="{00000000-0005-0000-0000-0000F1090000}"/>
    <cellStyle name="Walutowy 4 3 9 5 2" xfId="5304" xr:uid="{DA2E4E73-7453-48E7-B4D2-48AE87381DC3}"/>
    <cellStyle name="Walutowy 4 3 9 6" xfId="2741" xr:uid="{00000000-0005-0000-0000-0000F2090000}"/>
    <cellStyle name="Walutowy 4 3 9 6 2" xfId="5708" xr:uid="{9F74D423-F645-4941-B001-D0DA801169AC}"/>
    <cellStyle name="Walutowy 4 3 9 7" xfId="3150" xr:uid="{00000000-0005-0000-0000-0000F3090000}"/>
    <cellStyle name="Walutowy 4 3 9 7 2" xfId="6117" xr:uid="{072A9204-C365-4A7D-9175-4ABAE5E78900}"/>
    <cellStyle name="Walutowy 4 3 9 8" xfId="3560" xr:uid="{AA2FE024-FB3A-4FC7-9A05-65B607CE5406}"/>
    <cellStyle name="Walutowy 4 4" xfId="260" xr:uid="{00000000-0005-0000-0000-0000F4090000}"/>
    <cellStyle name="Walutowy 4 4 10" xfId="1271" xr:uid="{00000000-0005-0000-0000-0000F5090000}"/>
    <cellStyle name="Walutowy 4 4 10 2" xfId="4238" xr:uid="{157B8C98-9E12-4CBA-8A85-E329243B340B}"/>
    <cellStyle name="Walutowy 4 4 11" xfId="1670" xr:uid="{00000000-0005-0000-0000-0000F6090000}"/>
    <cellStyle name="Walutowy 4 4 11 2" xfId="4637" xr:uid="{A3EF7769-9950-4A26-AB9C-E85645B7B90D}"/>
    <cellStyle name="Walutowy 4 4 12" xfId="2074" xr:uid="{00000000-0005-0000-0000-0000F7090000}"/>
    <cellStyle name="Walutowy 4 4 12 2" xfId="5041" xr:uid="{4552E123-8F4F-4A34-A7E6-B417930BD8F0}"/>
    <cellStyle name="Walutowy 4 4 13" xfId="2478" xr:uid="{00000000-0005-0000-0000-0000F8090000}"/>
    <cellStyle name="Walutowy 4 4 13 2" xfId="5445" xr:uid="{F19AAEDF-2ECC-4361-AE62-9C3315DED060}"/>
    <cellStyle name="Walutowy 4 4 14" xfId="2887" xr:uid="{00000000-0005-0000-0000-0000F9090000}"/>
    <cellStyle name="Walutowy 4 4 14 2" xfId="5854" xr:uid="{85C5799B-7406-43CB-9500-95CCE55F679B}"/>
    <cellStyle name="Walutowy 4 4 15" xfId="3297" xr:uid="{56E437E9-38C0-4508-A82C-D8CA7F96E3FF}"/>
    <cellStyle name="Walutowy 4 4 2" xfId="261" xr:uid="{00000000-0005-0000-0000-0000FA090000}"/>
    <cellStyle name="Walutowy 4 4 2 2" xfId="262" xr:uid="{00000000-0005-0000-0000-0000FB090000}"/>
    <cellStyle name="Walutowy 4 4 2 2 2" xfId="461" xr:uid="{00000000-0005-0000-0000-0000FC090000}"/>
    <cellStyle name="Walutowy 4 4 3" xfId="263" xr:uid="{00000000-0005-0000-0000-0000FD090000}"/>
    <cellStyle name="Walutowy 4 4 3 10" xfId="2888" xr:uid="{00000000-0005-0000-0000-0000FE090000}"/>
    <cellStyle name="Walutowy 4 4 3 10 2" xfId="5855" xr:uid="{AC98BC4D-DBAD-40D4-9E6E-1D832F8FB0FD}"/>
    <cellStyle name="Walutowy 4 4 3 11" xfId="3298" xr:uid="{891FFAA8-3492-40F2-B028-7AA7FCF55413}"/>
    <cellStyle name="Walutowy 4 4 3 2" xfId="462" xr:uid="{00000000-0005-0000-0000-0000FF090000}"/>
    <cellStyle name="Walutowy 4 4 3 2 2" xfId="873" xr:uid="{00000000-0005-0000-0000-0000000A0000}"/>
    <cellStyle name="Walutowy 4 4 3 2 2 2" xfId="3840" xr:uid="{116D044C-757A-42EA-B248-1C08969978C6}"/>
    <cellStyle name="Walutowy 4 4 3 2 3" xfId="1405" xr:uid="{00000000-0005-0000-0000-0000010A0000}"/>
    <cellStyle name="Walutowy 4 4 3 2 3 2" xfId="4372" xr:uid="{04F75570-243C-424B-B87F-61D018C4C5FC}"/>
    <cellStyle name="Walutowy 4 4 3 2 4" xfId="1809" xr:uid="{00000000-0005-0000-0000-0000020A0000}"/>
    <cellStyle name="Walutowy 4 4 3 2 4 2" xfId="4776" xr:uid="{7E86414A-8E95-4797-AF2D-DF78895F8C52}"/>
    <cellStyle name="Walutowy 4 4 3 2 5" xfId="2213" xr:uid="{00000000-0005-0000-0000-0000030A0000}"/>
    <cellStyle name="Walutowy 4 4 3 2 5 2" xfId="5180" xr:uid="{D8B70663-A4B9-4492-B628-1781DFEF440F}"/>
    <cellStyle name="Walutowy 4 4 3 2 6" xfId="2617" xr:uid="{00000000-0005-0000-0000-0000040A0000}"/>
    <cellStyle name="Walutowy 4 4 3 2 6 2" xfId="5584" xr:uid="{9D53D002-959E-44E8-ABA4-D5025C0D4090}"/>
    <cellStyle name="Walutowy 4 4 3 2 7" xfId="3026" xr:uid="{00000000-0005-0000-0000-0000050A0000}"/>
    <cellStyle name="Walutowy 4 4 3 2 7 2" xfId="5993" xr:uid="{4DE2A7BE-472F-4307-BB83-719454E0EEEA}"/>
    <cellStyle name="Walutowy 4 4 3 2 8" xfId="3436" xr:uid="{8368E12A-78EC-44E6-852E-D984FC611060}"/>
    <cellStyle name="Walutowy 4 4 3 3" xfId="602" xr:uid="{00000000-0005-0000-0000-0000060A0000}"/>
    <cellStyle name="Walutowy 4 4 3 3 2" xfId="1006" xr:uid="{00000000-0005-0000-0000-0000070A0000}"/>
    <cellStyle name="Walutowy 4 4 3 3 2 2" xfId="3973" xr:uid="{A26B7F1E-ABF8-4151-96ED-5349DAF180CE}"/>
    <cellStyle name="Walutowy 4 4 3 3 3" xfId="1538" xr:uid="{00000000-0005-0000-0000-0000080A0000}"/>
    <cellStyle name="Walutowy 4 4 3 3 3 2" xfId="4505" xr:uid="{EC27C331-DEA2-4C3E-8F1C-500B6D23C33B}"/>
    <cellStyle name="Walutowy 4 4 3 3 4" xfId="1942" xr:uid="{00000000-0005-0000-0000-0000090A0000}"/>
    <cellStyle name="Walutowy 4 4 3 3 4 2" xfId="4909" xr:uid="{AC55C739-7C71-4300-BD80-639EF8CEA090}"/>
    <cellStyle name="Walutowy 4 4 3 3 5" xfId="2346" xr:uid="{00000000-0005-0000-0000-00000A0A0000}"/>
    <cellStyle name="Walutowy 4 4 3 3 5 2" xfId="5313" xr:uid="{AA951491-BFC3-470A-84B6-ECB2E0A658FD}"/>
    <cellStyle name="Walutowy 4 4 3 3 6" xfId="2750" xr:uid="{00000000-0005-0000-0000-00000B0A0000}"/>
    <cellStyle name="Walutowy 4 4 3 3 6 2" xfId="5717" xr:uid="{86CCF2C5-BD82-4003-9098-E2EF536EEFFA}"/>
    <cellStyle name="Walutowy 4 4 3 3 7" xfId="3159" xr:uid="{00000000-0005-0000-0000-00000C0A0000}"/>
    <cellStyle name="Walutowy 4 4 3 3 7 2" xfId="6126" xr:uid="{4F270EE1-6740-4D60-8775-F6339907558D}"/>
    <cellStyle name="Walutowy 4 4 3 3 8" xfId="3569" xr:uid="{5AE89492-E44E-4D34-AAD9-313243949892}"/>
    <cellStyle name="Walutowy 4 4 3 4" xfId="735" xr:uid="{00000000-0005-0000-0000-00000D0A0000}"/>
    <cellStyle name="Walutowy 4 4 3 4 2" xfId="3702" xr:uid="{0ED547DA-162C-4E7D-ABA7-883C064FD682}"/>
    <cellStyle name="Walutowy 4 4 3 5" xfId="1139" xr:uid="{00000000-0005-0000-0000-00000E0A0000}"/>
    <cellStyle name="Walutowy 4 4 3 5 2" xfId="4106" xr:uid="{E9B4E768-988B-4AD4-8977-75853228304A}"/>
    <cellStyle name="Walutowy 4 4 3 6" xfId="1272" xr:uid="{00000000-0005-0000-0000-00000F0A0000}"/>
    <cellStyle name="Walutowy 4 4 3 6 2" xfId="4239" xr:uid="{3E88591A-1C0E-49D7-AB09-D9A3D9C12327}"/>
    <cellStyle name="Walutowy 4 4 3 7" xfId="1671" xr:uid="{00000000-0005-0000-0000-0000100A0000}"/>
    <cellStyle name="Walutowy 4 4 3 7 2" xfId="4638" xr:uid="{224189D8-3C1D-429F-9E3D-7859892719BD}"/>
    <cellStyle name="Walutowy 4 4 3 8" xfId="2075" xr:uid="{00000000-0005-0000-0000-0000110A0000}"/>
    <cellStyle name="Walutowy 4 4 3 8 2" xfId="5042" xr:uid="{1F849F60-3CE4-4B9F-B5BD-F97C46CDFCA0}"/>
    <cellStyle name="Walutowy 4 4 3 9" xfId="2479" xr:uid="{00000000-0005-0000-0000-0000120A0000}"/>
    <cellStyle name="Walutowy 4 4 3 9 2" xfId="5446" xr:uid="{B0D971D4-766F-4B42-8C04-87EB0C89A59A}"/>
    <cellStyle name="Walutowy 4 4 4" xfId="264" xr:uid="{00000000-0005-0000-0000-0000130A0000}"/>
    <cellStyle name="Walutowy 4 4 4 10" xfId="2889" xr:uid="{00000000-0005-0000-0000-0000140A0000}"/>
    <cellStyle name="Walutowy 4 4 4 10 2" xfId="5856" xr:uid="{96CF4CD0-7EF7-43AA-B482-A9CF0E1BA016}"/>
    <cellStyle name="Walutowy 4 4 4 11" xfId="3299" xr:uid="{7166453E-5DCB-4E04-9C30-6E7B5269E9C3}"/>
    <cellStyle name="Walutowy 4 4 4 2" xfId="463" xr:uid="{00000000-0005-0000-0000-0000150A0000}"/>
    <cellStyle name="Walutowy 4 4 4 2 2" xfId="874" xr:uid="{00000000-0005-0000-0000-0000160A0000}"/>
    <cellStyle name="Walutowy 4 4 4 2 2 2" xfId="3841" xr:uid="{5F27D593-32E5-4D79-AAC1-BF2DD7BBA180}"/>
    <cellStyle name="Walutowy 4 4 4 2 3" xfId="1406" xr:uid="{00000000-0005-0000-0000-0000170A0000}"/>
    <cellStyle name="Walutowy 4 4 4 2 3 2" xfId="4373" xr:uid="{4F48CDCC-CA80-4B07-93BD-B6DF427F37CD}"/>
    <cellStyle name="Walutowy 4 4 4 2 4" xfId="1810" xr:uid="{00000000-0005-0000-0000-0000180A0000}"/>
    <cellStyle name="Walutowy 4 4 4 2 4 2" xfId="4777" xr:uid="{EBA473F5-9816-48A1-85AB-0E0898057D5E}"/>
    <cellStyle name="Walutowy 4 4 4 2 5" xfId="2214" xr:uid="{00000000-0005-0000-0000-0000190A0000}"/>
    <cellStyle name="Walutowy 4 4 4 2 5 2" xfId="5181" xr:uid="{64E122E8-97E9-405F-844F-5244DE305F75}"/>
    <cellStyle name="Walutowy 4 4 4 2 6" xfId="2618" xr:uid="{00000000-0005-0000-0000-00001A0A0000}"/>
    <cellStyle name="Walutowy 4 4 4 2 6 2" xfId="5585" xr:uid="{6C52C3C4-90F4-47A6-8E6B-0E1729E2D168}"/>
    <cellStyle name="Walutowy 4 4 4 2 7" xfId="3027" xr:uid="{00000000-0005-0000-0000-00001B0A0000}"/>
    <cellStyle name="Walutowy 4 4 4 2 7 2" xfId="5994" xr:uid="{214EA03D-23D9-418F-8396-6BF67C7BB221}"/>
    <cellStyle name="Walutowy 4 4 4 2 8" xfId="3437" xr:uid="{B25C1638-85E3-48CD-B280-4272F1913FD0}"/>
    <cellStyle name="Walutowy 4 4 4 3" xfId="603" xr:uid="{00000000-0005-0000-0000-00001C0A0000}"/>
    <cellStyle name="Walutowy 4 4 4 3 2" xfId="1007" xr:uid="{00000000-0005-0000-0000-00001D0A0000}"/>
    <cellStyle name="Walutowy 4 4 4 3 2 2" xfId="3974" xr:uid="{337FD0B6-9628-4606-9612-EEA4C927A314}"/>
    <cellStyle name="Walutowy 4 4 4 3 3" xfId="1539" xr:uid="{00000000-0005-0000-0000-00001E0A0000}"/>
    <cellStyle name="Walutowy 4 4 4 3 3 2" xfId="4506" xr:uid="{246458FB-43B9-40C6-9E89-E6E5FFAF2DB1}"/>
    <cellStyle name="Walutowy 4 4 4 3 4" xfId="1943" xr:uid="{00000000-0005-0000-0000-00001F0A0000}"/>
    <cellStyle name="Walutowy 4 4 4 3 4 2" xfId="4910" xr:uid="{5D8EA712-C23E-479C-8E4A-CA55C95DD270}"/>
    <cellStyle name="Walutowy 4 4 4 3 5" xfId="2347" xr:uid="{00000000-0005-0000-0000-0000200A0000}"/>
    <cellStyle name="Walutowy 4 4 4 3 5 2" xfId="5314" xr:uid="{3098F801-B169-46B9-BBF8-65CCAECEB1E4}"/>
    <cellStyle name="Walutowy 4 4 4 3 6" xfId="2751" xr:uid="{00000000-0005-0000-0000-0000210A0000}"/>
    <cellStyle name="Walutowy 4 4 4 3 6 2" xfId="5718" xr:uid="{7FB32CBF-CAF9-4C1D-B3F4-C69DB3DCA1B4}"/>
    <cellStyle name="Walutowy 4 4 4 3 7" xfId="3160" xr:uid="{00000000-0005-0000-0000-0000220A0000}"/>
    <cellStyle name="Walutowy 4 4 4 3 7 2" xfId="6127" xr:uid="{61E233FE-21C8-42A3-82DC-A54551C4AAA0}"/>
    <cellStyle name="Walutowy 4 4 4 3 8" xfId="3570" xr:uid="{6C172794-9FE2-4481-A9D5-74B99741CE7F}"/>
    <cellStyle name="Walutowy 4 4 4 4" xfId="736" xr:uid="{00000000-0005-0000-0000-0000230A0000}"/>
    <cellStyle name="Walutowy 4 4 4 4 2" xfId="3703" xr:uid="{D7EAAF2B-717A-4621-B0D3-DF0F9CE44555}"/>
    <cellStyle name="Walutowy 4 4 4 5" xfId="1140" xr:uid="{00000000-0005-0000-0000-0000240A0000}"/>
    <cellStyle name="Walutowy 4 4 4 5 2" xfId="4107" xr:uid="{44390F4A-A3E2-4711-8437-332390A327D3}"/>
    <cellStyle name="Walutowy 4 4 4 6" xfId="1273" xr:uid="{00000000-0005-0000-0000-0000250A0000}"/>
    <cellStyle name="Walutowy 4 4 4 6 2" xfId="4240" xr:uid="{489DE9D0-5A79-4BC7-A276-31A07CE37301}"/>
    <cellStyle name="Walutowy 4 4 4 7" xfId="1672" xr:uid="{00000000-0005-0000-0000-0000260A0000}"/>
    <cellStyle name="Walutowy 4 4 4 7 2" xfId="4639" xr:uid="{DD2B9B10-867B-4210-9591-1819981F6603}"/>
    <cellStyle name="Walutowy 4 4 4 8" xfId="2076" xr:uid="{00000000-0005-0000-0000-0000270A0000}"/>
    <cellStyle name="Walutowy 4 4 4 8 2" xfId="5043" xr:uid="{5433E030-4909-44BE-85EC-7B3B77403AC6}"/>
    <cellStyle name="Walutowy 4 4 4 9" xfId="2480" xr:uid="{00000000-0005-0000-0000-0000280A0000}"/>
    <cellStyle name="Walutowy 4 4 4 9 2" xfId="5447" xr:uid="{9A8E7330-71C1-4B9D-966C-3659FB1949A6}"/>
    <cellStyle name="Walutowy 4 4 5" xfId="265" xr:uid="{00000000-0005-0000-0000-0000290A0000}"/>
    <cellStyle name="Walutowy 4 4 5 10" xfId="2890" xr:uid="{00000000-0005-0000-0000-00002A0A0000}"/>
    <cellStyle name="Walutowy 4 4 5 10 2" xfId="5857" xr:uid="{4071904B-260A-4204-92D2-F06CA71D037A}"/>
    <cellStyle name="Walutowy 4 4 5 11" xfId="3300" xr:uid="{F7CA4BAD-3D7A-4EBB-A36E-369B048AF269}"/>
    <cellStyle name="Walutowy 4 4 5 2" xfId="464" xr:uid="{00000000-0005-0000-0000-00002B0A0000}"/>
    <cellStyle name="Walutowy 4 4 5 2 2" xfId="875" xr:uid="{00000000-0005-0000-0000-00002C0A0000}"/>
    <cellStyle name="Walutowy 4 4 5 2 2 2" xfId="3842" xr:uid="{B7D30C61-28EA-4E5D-8115-1691ADD07B0A}"/>
    <cellStyle name="Walutowy 4 4 5 2 3" xfId="1407" xr:uid="{00000000-0005-0000-0000-00002D0A0000}"/>
    <cellStyle name="Walutowy 4 4 5 2 3 2" xfId="4374" xr:uid="{280B7E58-9CF0-437C-B4D8-065A481ECAB5}"/>
    <cellStyle name="Walutowy 4 4 5 2 4" xfId="1811" xr:uid="{00000000-0005-0000-0000-00002E0A0000}"/>
    <cellStyle name="Walutowy 4 4 5 2 4 2" xfId="4778" xr:uid="{2466D2FF-4F86-4D51-8274-17134FECDF95}"/>
    <cellStyle name="Walutowy 4 4 5 2 5" xfId="2215" xr:uid="{00000000-0005-0000-0000-00002F0A0000}"/>
    <cellStyle name="Walutowy 4 4 5 2 5 2" xfId="5182" xr:uid="{1CCF21CA-CDA4-48CA-8EED-47559EDC10A3}"/>
    <cellStyle name="Walutowy 4 4 5 2 6" xfId="2619" xr:uid="{00000000-0005-0000-0000-0000300A0000}"/>
    <cellStyle name="Walutowy 4 4 5 2 6 2" xfId="5586" xr:uid="{FDD0A891-D8F5-4E65-AF6B-8BA2D75608E5}"/>
    <cellStyle name="Walutowy 4 4 5 2 7" xfId="3028" xr:uid="{00000000-0005-0000-0000-0000310A0000}"/>
    <cellStyle name="Walutowy 4 4 5 2 7 2" xfId="5995" xr:uid="{41D5212B-0DB0-47F4-9EDE-94B55FC5F637}"/>
    <cellStyle name="Walutowy 4 4 5 2 8" xfId="3438" xr:uid="{38FD82B6-9448-4952-9E6C-83D6B3D9D4D6}"/>
    <cellStyle name="Walutowy 4 4 5 3" xfId="604" xr:uid="{00000000-0005-0000-0000-0000320A0000}"/>
    <cellStyle name="Walutowy 4 4 5 3 2" xfId="1008" xr:uid="{00000000-0005-0000-0000-0000330A0000}"/>
    <cellStyle name="Walutowy 4 4 5 3 2 2" xfId="3975" xr:uid="{1672343C-66FD-4D0D-808B-DC609DB47865}"/>
    <cellStyle name="Walutowy 4 4 5 3 3" xfId="1540" xr:uid="{00000000-0005-0000-0000-0000340A0000}"/>
    <cellStyle name="Walutowy 4 4 5 3 3 2" xfId="4507" xr:uid="{CF24DEEA-7EF6-445F-8AD9-191FA4C2A3A9}"/>
    <cellStyle name="Walutowy 4 4 5 3 4" xfId="1944" xr:uid="{00000000-0005-0000-0000-0000350A0000}"/>
    <cellStyle name="Walutowy 4 4 5 3 4 2" xfId="4911" xr:uid="{F43BA49B-1FC1-4C6C-AA42-FB4F52DE332F}"/>
    <cellStyle name="Walutowy 4 4 5 3 5" xfId="2348" xr:uid="{00000000-0005-0000-0000-0000360A0000}"/>
    <cellStyle name="Walutowy 4 4 5 3 5 2" xfId="5315" xr:uid="{4DC7B711-A7B2-4C92-8FF3-7017B98D2A1E}"/>
    <cellStyle name="Walutowy 4 4 5 3 6" xfId="2752" xr:uid="{00000000-0005-0000-0000-0000370A0000}"/>
    <cellStyle name="Walutowy 4 4 5 3 6 2" xfId="5719" xr:uid="{EBBE5169-216D-4902-B626-4A047B72B49E}"/>
    <cellStyle name="Walutowy 4 4 5 3 7" xfId="3161" xr:uid="{00000000-0005-0000-0000-0000380A0000}"/>
    <cellStyle name="Walutowy 4 4 5 3 7 2" xfId="6128" xr:uid="{B29B5768-C1A9-41BC-A4BD-F443445B1A7F}"/>
    <cellStyle name="Walutowy 4 4 5 3 8" xfId="3571" xr:uid="{93DD8820-39A8-4FBC-ABA0-D008E08F0F96}"/>
    <cellStyle name="Walutowy 4 4 5 4" xfId="737" xr:uid="{00000000-0005-0000-0000-0000390A0000}"/>
    <cellStyle name="Walutowy 4 4 5 4 2" xfId="3704" xr:uid="{187B4BFA-3926-44D9-82ED-3C0A2E8CBC3D}"/>
    <cellStyle name="Walutowy 4 4 5 5" xfId="1141" xr:uid="{00000000-0005-0000-0000-00003A0A0000}"/>
    <cellStyle name="Walutowy 4 4 5 5 2" xfId="4108" xr:uid="{3215995C-A764-414F-A43E-36616FAB99D0}"/>
    <cellStyle name="Walutowy 4 4 5 6" xfId="1274" xr:uid="{00000000-0005-0000-0000-00003B0A0000}"/>
    <cellStyle name="Walutowy 4 4 5 6 2" xfId="4241" xr:uid="{44348EC7-E297-4202-BC7B-0FC3064FD5BE}"/>
    <cellStyle name="Walutowy 4 4 5 7" xfId="1673" xr:uid="{00000000-0005-0000-0000-00003C0A0000}"/>
    <cellStyle name="Walutowy 4 4 5 7 2" xfId="4640" xr:uid="{58EE1C8A-4667-4A30-AA71-84C00702D549}"/>
    <cellStyle name="Walutowy 4 4 5 8" xfId="2077" xr:uid="{00000000-0005-0000-0000-00003D0A0000}"/>
    <cellStyle name="Walutowy 4 4 5 8 2" xfId="5044" xr:uid="{1B32A1C7-DA57-4C1C-B3EA-86D07452E8C0}"/>
    <cellStyle name="Walutowy 4 4 5 9" xfId="2481" xr:uid="{00000000-0005-0000-0000-00003E0A0000}"/>
    <cellStyle name="Walutowy 4 4 5 9 2" xfId="5448" xr:uid="{7CFC1FCF-EFE2-4316-9D38-57D4A90DDC34}"/>
    <cellStyle name="Walutowy 4 4 6" xfId="460" xr:uid="{00000000-0005-0000-0000-00003F0A0000}"/>
    <cellStyle name="Walutowy 4 4 6 2" xfId="872" xr:uid="{00000000-0005-0000-0000-0000400A0000}"/>
    <cellStyle name="Walutowy 4 4 6 2 2" xfId="3839" xr:uid="{801FCAEE-489D-4248-9F1F-007A627DD572}"/>
    <cellStyle name="Walutowy 4 4 6 3" xfId="1404" xr:uid="{00000000-0005-0000-0000-0000410A0000}"/>
    <cellStyle name="Walutowy 4 4 6 3 2" xfId="4371" xr:uid="{A5808CCA-04AB-41FF-BAF3-FBA3725F4459}"/>
    <cellStyle name="Walutowy 4 4 6 4" xfId="1808" xr:uid="{00000000-0005-0000-0000-0000420A0000}"/>
    <cellStyle name="Walutowy 4 4 6 4 2" xfId="4775" xr:uid="{7590DF49-EB8E-4970-85B6-4221C9B2BD48}"/>
    <cellStyle name="Walutowy 4 4 6 5" xfId="2212" xr:uid="{00000000-0005-0000-0000-0000430A0000}"/>
    <cellStyle name="Walutowy 4 4 6 5 2" xfId="5179" xr:uid="{BFB26354-D11E-4456-A580-9CC9D0E859B8}"/>
    <cellStyle name="Walutowy 4 4 6 6" xfId="2616" xr:uid="{00000000-0005-0000-0000-0000440A0000}"/>
    <cellStyle name="Walutowy 4 4 6 6 2" xfId="5583" xr:uid="{848FB8AA-7980-43D0-AEFC-AB3171F560CE}"/>
    <cellStyle name="Walutowy 4 4 6 7" xfId="3025" xr:uid="{00000000-0005-0000-0000-0000450A0000}"/>
    <cellStyle name="Walutowy 4 4 6 7 2" xfId="5992" xr:uid="{388DBC86-AEAD-42B8-A2D2-43F8E40690F7}"/>
    <cellStyle name="Walutowy 4 4 6 8" xfId="3435" xr:uid="{98DFEB83-A472-43C3-A9E4-71FDD89C4322}"/>
    <cellStyle name="Walutowy 4 4 7" xfId="601" xr:uid="{00000000-0005-0000-0000-0000460A0000}"/>
    <cellStyle name="Walutowy 4 4 7 2" xfId="1005" xr:uid="{00000000-0005-0000-0000-0000470A0000}"/>
    <cellStyle name="Walutowy 4 4 7 2 2" xfId="3972" xr:uid="{2276DF4F-4CFE-4F1F-BD01-ECDA5FCD88E6}"/>
    <cellStyle name="Walutowy 4 4 7 3" xfId="1537" xr:uid="{00000000-0005-0000-0000-0000480A0000}"/>
    <cellStyle name="Walutowy 4 4 7 3 2" xfId="4504" xr:uid="{6CDEEEC7-698C-4E6D-81ED-49B1A8C72B45}"/>
    <cellStyle name="Walutowy 4 4 7 4" xfId="1941" xr:uid="{00000000-0005-0000-0000-0000490A0000}"/>
    <cellStyle name="Walutowy 4 4 7 4 2" xfId="4908" xr:uid="{27ECDE43-6502-4A4C-8B2C-5F73C9E847E3}"/>
    <cellStyle name="Walutowy 4 4 7 5" xfId="2345" xr:uid="{00000000-0005-0000-0000-00004A0A0000}"/>
    <cellStyle name="Walutowy 4 4 7 5 2" xfId="5312" xr:uid="{3C2A6AAE-48C2-4FDF-94FC-FCF2A21410EE}"/>
    <cellStyle name="Walutowy 4 4 7 6" xfId="2749" xr:uid="{00000000-0005-0000-0000-00004B0A0000}"/>
    <cellStyle name="Walutowy 4 4 7 6 2" xfId="5716" xr:uid="{CEF97581-4BE0-4F27-8F69-B38D0AE0DD03}"/>
    <cellStyle name="Walutowy 4 4 7 7" xfId="3158" xr:uid="{00000000-0005-0000-0000-00004C0A0000}"/>
    <cellStyle name="Walutowy 4 4 7 7 2" xfId="6125" xr:uid="{29E1515D-8298-42CF-B774-31BE01E33F38}"/>
    <cellStyle name="Walutowy 4 4 7 8" xfId="3568" xr:uid="{6BF52453-0446-46FD-B805-BA5E4F2AC03E}"/>
    <cellStyle name="Walutowy 4 4 8" xfId="734" xr:uid="{00000000-0005-0000-0000-00004D0A0000}"/>
    <cellStyle name="Walutowy 4 4 8 2" xfId="3701" xr:uid="{1C3F2FE6-2921-4A34-8674-2916959B165F}"/>
    <cellStyle name="Walutowy 4 4 9" xfId="1138" xr:uid="{00000000-0005-0000-0000-00004E0A0000}"/>
    <cellStyle name="Walutowy 4 4 9 2" xfId="4105" xr:uid="{C75D9EB0-0FE7-4117-80B5-6F7B098EDC61}"/>
    <cellStyle name="Walutowy 4 5" xfId="266" xr:uid="{00000000-0005-0000-0000-00004F0A0000}"/>
    <cellStyle name="Walutowy 4 5 2" xfId="267" xr:uid="{00000000-0005-0000-0000-0000500A0000}"/>
    <cellStyle name="Walutowy 4 5 2 2" xfId="465" xr:uid="{00000000-0005-0000-0000-0000510A0000}"/>
    <cellStyle name="Walutowy 4 6" xfId="268" xr:uid="{00000000-0005-0000-0000-0000520A0000}"/>
    <cellStyle name="Walutowy 4 6 10" xfId="2891" xr:uid="{00000000-0005-0000-0000-0000530A0000}"/>
    <cellStyle name="Walutowy 4 6 10 2" xfId="5858" xr:uid="{1F82C993-6EEC-4706-9D21-71CD2B979938}"/>
    <cellStyle name="Walutowy 4 6 11" xfId="3301" xr:uid="{F4C300D6-CEB5-47CE-8D74-0BD8E8063D84}"/>
    <cellStyle name="Walutowy 4 6 2" xfId="466" xr:uid="{00000000-0005-0000-0000-0000540A0000}"/>
    <cellStyle name="Walutowy 4 6 2 2" xfId="876" xr:uid="{00000000-0005-0000-0000-0000550A0000}"/>
    <cellStyle name="Walutowy 4 6 2 2 2" xfId="3843" xr:uid="{AF228545-807F-4D6B-8D72-E1B0AC93E83A}"/>
    <cellStyle name="Walutowy 4 6 2 3" xfId="1408" xr:uid="{00000000-0005-0000-0000-0000560A0000}"/>
    <cellStyle name="Walutowy 4 6 2 3 2" xfId="4375" xr:uid="{D0269B5E-1FDA-4095-B8E7-1C0133CACA41}"/>
    <cellStyle name="Walutowy 4 6 2 4" xfId="1812" xr:uid="{00000000-0005-0000-0000-0000570A0000}"/>
    <cellStyle name="Walutowy 4 6 2 4 2" xfId="4779" xr:uid="{DA006889-B2B9-41A7-8978-80DE687D1566}"/>
    <cellStyle name="Walutowy 4 6 2 5" xfId="2216" xr:uid="{00000000-0005-0000-0000-0000580A0000}"/>
    <cellStyle name="Walutowy 4 6 2 5 2" xfId="5183" xr:uid="{8B3B4ECB-2A6E-4150-859C-368948AF9874}"/>
    <cellStyle name="Walutowy 4 6 2 6" xfId="2620" xr:uid="{00000000-0005-0000-0000-0000590A0000}"/>
    <cellStyle name="Walutowy 4 6 2 6 2" xfId="5587" xr:uid="{BE056642-600E-45DE-929B-69E2C1656483}"/>
    <cellStyle name="Walutowy 4 6 2 7" xfId="3029" xr:uid="{00000000-0005-0000-0000-00005A0A0000}"/>
    <cellStyle name="Walutowy 4 6 2 7 2" xfId="5996" xr:uid="{D1074199-3990-449F-9642-47A07FF3E019}"/>
    <cellStyle name="Walutowy 4 6 2 8" xfId="3439" xr:uid="{D3CACC2B-DDDB-4C6F-ABBE-44C31A260DEF}"/>
    <cellStyle name="Walutowy 4 6 3" xfId="605" xr:uid="{00000000-0005-0000-0000-00005B0A0000}"/>
    <cellStyle name="Walutowy 4 6 3 2" xfId="1009" xr:uid="{00000000-0005-0000-0000-00005C0A0000}"/>
    <cellStyle name="Walutowy 4 6 3 2 2" xfId="3976" xr:uid="{31684B67-02EF-4CDD-AA26-335BAAD52CF0}"/>
    <cellStyle name="Walutowy 4 6 3 3" xfId="1541" xr:uid="{00000000-0005-0000-0000-00005D0A0000}"/>
    <cellStyle name="Walutowy 4 6 3 3 2" xfId="4508" xr:uid="{BB3855C4-518C-41BF-8B3A-66EC132399FC}"/>
    <cellStyle name="Walutowy 4 6 3 4" xfId="1945" xr:uid="{00000000-0005-0000-0000-00005E0A0000}"/>
    <cellStyle name="Walutowy 4 6 3 4 2" xfId="4912" xr:uid="{BE64BB53-C3F4-47E1-9C68-312D86B81F5A}"/>
    <cellStyle name="Walutowy 4 6 3 5" xfId="2349" xr:uid="{00000000-0005-0000-0000-00005F0A0000}"/>
    <cellStyle name="Walutowy 4 6 3 5 2" xfId="5316" xr:uid="{807B3527-DAFE-4C1C-8FA5-916BDA7E7C82}"/>
    <cellStyle name="Walutowy 4 6 3 6" xfId="2753" xr:uid="{00000000-0005-0000-0000-0000600A0000}"/>
    <cellStyle name="Walutowy 4 6 3 6 2" xfId="5720" xr:uid="{F009D010-5936-4EF2-8B4A-309B2477E554}"/>
    <cellStyle name="Walutowy 4 6 3 7" xfId="3162" xr:uid="{00000000-0005-0000-0000-0000610A0000}"/>
    <cellStyle name="Walutowy 4 6 3 7 2" xfId="6129" xr:uid="{8D7D0870-C9B3-4175-BE71-DC9A3DA626EE}"/>
    <cellStyle name="Walutowy 4 6 3 8" xfId="3572" xr:uid="{C9A2CD12-CD07-4D82-9040-E9142B7CA18F}"/>
    <cellStyle name="Walutowy 4 6 4" xfId="738" xr:uid="{00000000-0005-0000-0000-0000620A0000}"/>
    <cellStyle name="Walutowy 4 6 4 2" xfId="3705" xr:uid="{72035559-5D24-4818-A1FD-FC54C37893DD}"/>
    <cellStyle name="Walutowy 4 6 5" xfId="1142" xr:uid="{00000000-0005-0000-0000-0000630A0000}"/>
    <cellStyle name="Walutowy 4 6 5 2" xfId="4109" xr:uid="{64CD80E9-A8DC-4D85-AA54-37A761FACFA4}"/>
    <cellStyle name="Walutowy 4 6 6" xfId="1275" xr:uid="{00000000-0005-0000-0000-0000640A0000}"/>
    <cellStyle name="Walutowy 4 6 6 2" xfId="4242" xr:uid="{65A4C371-ED4F-4B16-9A72-042F0D25512F}"/>
    <cellStyle name="Walutowy 4 6 7" xfId="1674" xr:uid="{00000000-0005-0000-0000-0000650A0000}"/>
    <cellStyle name="Walutowy 4 6 7 2" xfId="4641" xr:uid="{4F139234-F3D5-40E9-9949-175B24C2C549}"/>
    <cellStyle name="Walutowy 4 6 8" xfId="2078" xr:uid="{00000000-0005-0000-0000-0000660A0000}"/>
    <cellStyle name="Walutowy 4 6 8 2" xfId="5045" xr:uid="{82E63B6B-711F-4FBA-94C0-CFD39621D702}"/>
    <cellStyle name="Walutowy 4 6 9" xfId="2482" xr:uid="{00000000-0005-0000-0000-0000670A0000}"/>
    <cellStyle name="Walutowy 4 6 9 2" xfId="5449" xr:uid="{E4F6EF4E-8BDC-463B-BF9D-4C2278C6BFA7}"/>
    <cellStyle name="Walutowy 4 7" xfId="269" xr:uid="{00000000-0005-0000-0000-0000680A0000}"/>
    <cellStyle name="Walutowy 4 7 10" xfId="2892" xr:uid="{00000000-0005-0000-0000-0000690A0000}"/>
    <cellStyle name="Walutowy 4 7 10 2" xfId="5859" xr:uid="{25CB205B-1F2B-4A36-9F67-C9F422A7164C}"/>
    <cellStyle name="Walutowy 4 7 11" xfId="3302" xr:uid="{4677835D-E737-4037-AC80-CB99073E3E47}"/>
    <cellStyle name="Walutowy 4 7 2" xfId="467" xr:uid="{00000000-0005-0000-0000-00006A0A0000}"/>
    <cellStyle name="Walutowy 4 7 2 2" xfId="877" xr:uid="{00000000-0005-0000-0000-00006B0A0000}"/>
    <cellStyle name="Walutowy 4 7 2 2 2" xfId="3844" xr:uid="{A1AA064D-ADC4-4D6F-A524-214F4F99058F}"/>
    <cellStyle name="Walutowy 4 7 2 3" xfId="1409" xr:uid="{00000000-0005-0000-0000-00006C0A0000}"/>
    <cellStyle name="Walutowy 4 7 2 3 2" xfId="4376" xr:uid="{A8912CC7-8B42-405E-A69E-51C0A95E38E9}"/>
    <cellStyle name="Walutowy 4 7 2 4" xfId="1813" xr:uid="{00000000-0005-0000-0000-00006D0A0000}"/>
    <cellStyle name="Walutowy 4 7 2 4 2" xfId="4780" xr:uid="{11B4E9CB-A905-4376-9201-DA8E78B7EAE2}"/>
    <cellStyle name="Walutowy 4 7 2 5" xfId="2217" xr:uid="{00000000-0005-0000-0000-00006E0A0000}"/>
    <cellStyle name="Walutowy 4 7 2 5 2" xfId="5184" xr:uid="{2D06E30A-E2DC-43C3-A3F7-A51901F2DEA2}"/>
    <cellStyle name="Walutowy 4 7 2 6" xfId="2621" xr:uid="{00000000-0005-0000-0000-00006F0A0000}"/>
    <cellStyle name="Walutowy 4 7 2 6 2" xfId="5588" xr:uid="{185242F2-0FEC-499F-B3F3-25D64985C11B}"/>
    <cellStyle name="Walutowy 4 7 2 7" xfId="3030" xr:uid="{00000000-0005-0000-0000-0000700A0000}"/>
    <cellStyle name="Walutowy 4 7 2 7 2" xfId="5997" xr:uid="{CFDAFFAE-C548-4D93-905B-83D2B47F49B1}"/>
    <cellStyle name="Walutowy 4 7 2 8" xfId="3440" xr:uid="{E2342E55-DDE7-450B-92C2-1195969FA97B}"/>
    <cellStyle name="Walutowy 4 7 3" xfId="606" xr:uid="{00000000-0005-0000-0000-0000710A0000}"/>
    <cellStyle name="Walutowy 4 7 3 2" xfId="1010" xr:uid="{00000000-0005-0000-0000-0000720A0000}"/>
    <cellStyle name="Walutowy 4 7 3 2 2" xfId="3977" xr:uid="{0B4287AC-5246-4D83-9FF9-72A223A9088D}"/>
    <cellStyle name="Walutowy 4 7 3 3" xfId="1542" xr:uid="{00000000-0005-0000-0000-0000730A0000}"/>
    <cellStyle name="Walutowy 4 7 3 3 2" xfId="4509" xr:uid="{49C5DFD9-3770-4A92-A67F-14E41D1E1058}"/>
    <cellStyle name="Walutowy 4 7 3 4" xfId="1946" xr:uid="{00000000-0005-0000-0000-0000740A0000}"/>
    <cellStyle name="Walutowy 4 7 3 4 2" xfId="4913" xr:uid="{7C6F26F7-FCB7-48C5-92D2-C74278A8FEDA}"/>
    <cellStyle name="Walutowy 4 7 3 5" xfId="2350" xr:uid="{00000000-0005-0000-0000-0000750A0000}"/>
    <cellStyle name="Walutowy 4 7 3 5 2" xfId="5317" xr:uid="{EA3CA0F4-D82C-4DAF-8D94-A6A02A0CA70A}"/>
    <cellStyle name="Walutowy 4 7 3 6" xfId="2754" xr:uid="{00000000-0005-0000-0000-0000760A0000}"/>
    <cellStyle name="Walutowy 4 7 3 6 2" xfId="5721" xr:uid="{974FA625-C3B5-4046-A2DF-94C308C53196}"/>
    <cellStyle name="Walutowy 4 7 3 7" xfId="3163" xr:uid="{00000000-0005-0000-0000-0000770A0000}"/>
    <cellStyle name="Walutowy 4 7 3 7 2" xfId="6130" xr:uid="{C8BD861E-DB5F-4EEB-A774-926617EFECBE}"/>
    <cellStyle name="Walutowy 4 7 3 8" xfId="3573" xr:uid="{1AE29CFD-941C-4E45-90A1-F065747B0B6A}"/>
    <cellStyle name="Walutowy 4 7 4" xfId="739" xr:uid="{00000000-0005-0000-0000-0000780A0000}"/>
    <cellStyle name="Walutowy 4 7 4 2" xfId="3706" xr:uid="{8B52084E-9189-4A48-A0FB-C6EE0104E079}"/>
    <cellStyle name="Walutowy 4 7 5" xfId="1143" xr:uid="{00000000-0005-0000-0000-0000790A0000}"/>
    <cellStyle name="Walutowy 4 7 5 2" xfId="4110" xr:uid="{4C64F441-18D9-4FAE-B7DA-11017065D7D5}"/>
    <cellStyle name="Walutowy 4 7 6" xfId="1276" xr:uid="{00000000-0005-0000-0000-00007A0A0000}"/>
    <cellStyle name="Walutowy 4 7 6 2" xfId="4243" xr:uid="{C01A12A4-1337-444D-8673-2FB1B44E44A7}"/>
    <cellStyle name="Walutowy 4 7 7" xfId="1675" xr:uid="{00000000-0005-0000-0000-00007B0A0000}"/>
    <cellStyle name="Walutowy 4 7 7 2" xfId="4642" xr:uid="{BED9EAE1-5FC9-4B20-AFF1-46BCECCBC5C6}"/>
    <cellStyle name="Walutowy 4 7 8" xfId="2079" xr:uid="{00000000-0005-0000-0000-00007C0A0000}"/>
    <cellStyle name="Walutowy 4 7 8 2" xfId="5046" xr:uid="{B7A74BC3-03C0-4683-B1D7-07382D8F2077}"/>
    <cellStyle name="Walutowy 4 7 9" xfId="2483" xr:uid="{00000000-0005-0000-0000-00007D0A0000}"/>
    <cellStyle name="Walutowy 4 7 9 2" xfId="5450" xr:uid="{FEDC7E30-3D58-47BA-810A-99B8886F4812}"/>
    <cellStyle name="Walutowy 4 8" xfId="270" xr:uid="{00000000-0005-0000-0000-00007E0A0000}"/>
    <cellStyle name="Walutowy 4 8 10" xfId="2893" xr:uid="{00000000-0005-0000-0000-00007F0A0000}"/>
    <cellStyle name="Walutowy 4 8 10 2" xfId="5860" xr:uid="{B146C492-5C28-43E6-A7A3-6308E6D97DBA}"/>
    <cellStyle name="Walutowy 4 8 11" xfId="3303" xr:uid="{B71636E0-4CE2-480D-9F03-9F7F49EAFAD9}"/>
    <cellStyle name="Walutowy 4 8 2" xfId="468" xr:uid="{00000000-0005-0000-0000-0000800A0000}"/>
    <cellStyle name="Walutowy 4 8 2 2" xfId="878" xr:uid="{00000000-0005-0000-0000-0000810A0000}"/>
    <cellStyle name="Walutowy 4 8 2 2 2" xfId="3845" xr:uid="{A7CBF553-A8C7-4C5A-8F31-39A61CEA752C}"/>
    <cellStyle name="Walutowy 4 8 2 3" xfId="1410" xr:uid="{00000000-0005-0000-0000-0000820A0000}"/>
    <cellStyle name="Walutowy 4 8 2 3 2" xfId="4377" xr:uid="{64B6631C-BC4B-4952-A6DB-AF6EAAF95D9F}"/>
    <cellStyle name="Walutowy 4 8 2 4" xfId="1814" xr:uid="{00000000-0005-0000-0000-0000830A0000}"/>
    <cellStyle name="Walutowy 4 8 2 4 2" xfId="4781" xr:uid="{6F94B959-A66F-41EC-9FF2-3EB13CC6F6C7}"/>
    <cellStyle name="Walutowy 4 8 2 5" xfId="2218" xr:uid="{00000000-0005-0000-0000-0000840A0000}"/>
    <cellStyle name="Walutowy 4 8 2 5 2" xfId="5185" xr:uid="{14FAA72D-CDBE-43C8-A69F-335C5CC84BFA}"/>
    <cellStyle name="Walutowy 4 8 2 6" xfId="2622" xr:uid="{00000000-0005-0000-0000-0000850A0000}"/>
    <cellStyle name="Walutowy 4 8 2 6 2" xfId="5589" xr:uid="{D7996EB2-F794-4D69-BD2D-18FDE1C24B15}"/>
    <cellStyle name="Walutowy 4 8 2 7" xfId="3031" xr:uid="{00000000-0005-0000-0000-0000860A0000}"/>
    <cellStyle name="Walutowy 4 8 2 7 2" xfId="5998" xr:uid="{DA7270D8-3311-470B-B9E0-1984257F177B}"/>
    <cellStyle name="Walutowy 4 8 2 8" xfId="3441" xr:uid="{9885D2BA-CF43-4D37-B0DB-FC051B4DD824}"/>
    <cellStyle name="Walutowy 4 8 3" xfId="607" xr:uid="{00000000-0005-0000-0000-0000870A0000}"/>
    <cellStyle name="Walutowy 4 8 3 2" xfId="1011" xr:uid="{00000000-0005-0000-0000-0000880A0000}"/>
    <cellStyle name="Walutowy 4 8 3 2 2" xfId="3978" xr:uid="{C6EC3FD5-C975-428D-98A3-B4B8FB7F6F30}"/>
    <cellStyle name="Walutowy 4 8 3 3" xfId="1543" xr:uid="{00000000-0005-0000-0000-0000890A0000}"/>
    <cellStyle name="Walutowy 4 8 3 3 2" xfId="4510" xr:uid="{6B4D64D7-6C2A-42D6-991D-BCABD8F97003}"/>
    <cellStyle name="Walutowy 4 8 3 4" xfId="1947" xr:uid="{00000000-0005-0000-0000-00008A0A0000}"/>
    <cellStyle name="Walutowy 4 8 3 4 2" xfId="4914" xr:uid="{DEA3559D-E9F1-455B-9C73-D55437644100}"/>
    <cellStyle name="Walutowy 4 8 3 5" xfId="2351" xr:uid="{00000000-0005-0000-0000-00008B0A0000}"/>
    <cellStyle name="Walutowy 4 8 3 5 2" xfId="5318" xr:uid="{46B6F6D3-6523-45C1-829F-25224DFB88FB}"/>
    <cellStyle name="Walutowy 4 8 3 6" xfId="2755" xr:uid="{00000000-0005-0000-0000-00008C0A0000}"/>
    <cellStyle name="Walutowy 4 8 3 6 2" xfId="5722" xr:uid="{349CB73E-8996-4698-AE1B-FA55280415E4}"/>
    <cellStyle name="Walutowy 4 8 3 7" xfId="3164" xr:uid="{00000000-0005-0000-0000-00008D0A0000}"/>
    <cellStyle name="Walutowy 4 8 3 7 2" xfId="6131" xr:uid="{3FB77661-4C44-4D98-9C36-4AAB57219F1C}"/>
    <cellStyle name="Walutowy 4 8 3 8" xfId="3574" xr:uid="{32188E8F-E1CD-422A-8276-40AB21E79183}"/>
    <cellStyle name="Walutowy 4 8 4" xfId="740" xr:uid="{00000000-0005-0000-0000-00008E0A0000}"/>
    <cellStyle name="Walutowy 4 8 4 2" xfId="3707" xr:uid="{C8AA21F9-E214-4473-A59D-5940DB4265B9}"/>
    <cellStyle name="Walutowy 4 8 5" xfId="1144" xr:uid="{00000000-0005-0000-0000-00008F0A0000}"/>
    <cellStyle name="Walutowy 4 8 5 2" xfId="4111" xr:uid="{75928176-FE54-4CC6-BE28-8B78D39C28A6}"/>
    <cellStyle name="Walutowy 4 8 6" xfId="1277" xr:uid="{00000000-0005-0000-0000-0000900A0000}"/>
    <cellStyle name="Walutowy 4 8 6 2" xfId="4244" xr:uid="{2A46AAAC-2BB5-421B-87D4-FFC8C4288244}"/>
    <cellStyle name="Walutowy 4 8 7" xfId="1676" xr:uid="{00000000-0005-0000-0000-0000910A0000}"/>
    <cellStyle name="Walutowy 4 8 7 2" xfId="4643" xr:uid="{90BDC9FA-9622-424F-9A0F-C67490BEF6AE}"/>
    <cellStyle name="Walutowy 4 8 8" xfId="2080" xr:uid="{00000000-0005-0000-0000-0000920A0000}"/>
    <cellStyle name="Walutowy 4 8 8 2" xfId="5047" xr:uid="{F6C86A72-C58D-480C-8A1D-C14A457BDC3D}"/>
    <cellStyle name="Walutowy 4 8 9" xfId="2484" xr:uid="{00000000-0005-0000-0000-0000930A0000}"/>
    <cellStyle name="Walutowy 4 8 9 2" xfId="5451" xr:uid="{39D0D50F-DA8E-4470-8BBA-C3A82671C939}"/>
    <cellStyle name="Walutowy 4 9" xfId="271" xr:uid="{00000000-0005-0000-0000-0000940A0000}"/>
    <cellStyle name="Walutowy 4 9 10" xfId="2894" xr:uid="{00000000-0005-0000-0000-0000950A0000}"/>
    <cellStyle name="Walutowy 4 9 10 2" xfId="5861" xr:uid="{48F3A6EC-BC7D-488A-8FB1-321A44E458A8}"/>
    <cellStyle name="Walutowy 4 9 11" xfId="3304" xr:uid="{ABC0CB24-83B8-4170-9B1A-E1913252F644}"/>
    <cellStyle name="Walutowy 4 9 2" xfId="469" xr:uid="{00000000-0005-0000-0000-0000960A0000}"/>
    <cellStyle name="Walutowy 4 9 2 2" xfId="879" xr:uid="{00000000-0005-0000-0000-0000970A0000}"/>
    <cellStyle name="Walutowy 4 9 2 2 2" xfId="3846" xr:uid="{4359D3C9-D49C-419A-8F0B-13456BB82F24}"/>
    <cellStyle name="Walutowy 4 9 2 3" xfId="1411" xr:uid="{00000000-0005-0000-0000-0000980A0000}"/>
    <cellStyle name="Walutowy 4 9 2 3 2" xfId="4378" xr:uid="{7AC49528-0CC5-46C4-AA14-54ACA83736BB}"/>
    <cellStyle name="Walutowy 4 9 2 4" xfId="1815" xr:uid="{00000000-0005-0000-0000-0000990A0000}"/>
    <cellStyle name="Walutowy 4 9 2 4 2" xfId="4782" xr:uid="{C140BE5A-ED89-4C2B-A112-C5739192FC7C}"/>
    <cellStyle name="Walutowy 4 9 2 5" xfId="2219" xr:uid="{00000000-0005-0000-0000-00009A0A0000}"/>
    <cellStyle name="Walutowy 4 9 2 5 2" xfId="5186" xr:uid="{36BFE6DD-EB48-4ECB-B9DC-E9EE7A7B4834}"/>
    <cellStyle name="Walutowy 4 9 2 6" xfId="2623" xr:uid="{00000000-0005-0000-0000-00009B0A0000}"/>
    <cellStyle name="Walutowy 4 9 2 6 2" xfId="5590" xr:uid="{B78D9622-5D4E-4CAF-9B0E-0497492CB872}"/>
    <cellStyle name="Walutowy 4 9 2 7" xfId="3032" xr:uid="{00000000-0005-0000-0000-00009C0A0000}"/>
    <cellStyle name="Walutowy 4 9 2 7 2" xfId="5999" xr:uid="{A04BD7B7-CE81-48CF-90E9-E22E0BA990D1}"/>
    <cellStyle name="Walutowy 4 9 2 8" xfId="3442" xr:uid="{26DF3369-5B37-4269-A2E4-BEE296E9EBD0}"/>
    <cellStyle name="Walutowy 4 9 3" xfId="608" xr:uid="{00000000-0005-0000-0000-00009D0A0000}"/>
    <cellStyle name="Walutowy 4 9 3 2" xfId="1012" xr:uid="{00000000-0005-0000-0000-00009E0A0000}"/>
    <cellStyle name="Walutowy 4 9 3 2 2" xfId="3979" xr:uid="{6E1098F6-6EC6-471A-B77A-A6C362C13121}"/>
    <cellStyle name="Walutowy 4 9 3 3" xfId="1544" xr:uid="{00000000-0005-0000-0000-00009F0A0000}"/>
    <cellStyle name="Walutowy 4 9 3 3 2" xfId="4511" xr:uid="{768988EC-0BE5-47B2-9CFA-C552AF2A51AE}"/>
    <cellStyle name="Walutowy 4 9 3 4" xfId="1948" xr:uid="{00000000-0005-0000-0000-0000A00A0000}"/>
    <cellStyle name="Walutowy 4 9 3 4 2" xfId="4915" xr:uid="{A100C27C-FA97-495C-BC67-33A50E9433C9}"/>
    <cellStyle name="Walutowy 4 9 3 5" xfId="2352" xr:uid="{00000000-0005-0000-0000-0000A10A0000}"/>
    <cellStyle name="Walutowy 4 9 3 5 2" xfId="5319" xr:uid="{B7ADCC74-2A17-4ED1-AD89-0EC8647BEB23}"/>
    <cellStyle name="Walutowy 4 9 3 6" xfId="2756" xr:uid="{00000000-0005-0000-0000-0000A20A0000}"/>
    <cellStyle name="Walutowy 4 9 3 6 2" xfId="5723" xr:uid="{2875FED1-2067-46C0-8275-351C83B5763D}"/>
    <cellStyle name="Walutowy 4 9 3 7" xfId="3165" xr:uid="{00000000-0005-0000-0000-0000A30A0000}"/>
    <cellStyle name="Walutowy 4 9 3 7 2" xfId="6132" xr:uid="{02CD063A-3808-41A3-8D4F-B759591A4AB1}"/>
    <cellStyle name="Walutowy 4 9 3 8" xfId="3575" xr:uid="{91437FE8-A758-43D3-AB75-9C54752CEDE3}"/>
    <cellStyle name="Walutowy 4 9 4" xfId="741" xr:uid="{00000000-0005-0000-0000-0000A40A0000}"/>
    <cellStyle name="Walutowy 4 9 4 2" xfId="3708" xr:uid="{1231B145-A1E3-4959-BF20-9F9555ABB166}"/>
    <cellStyle name="Walutowy 4 9 5" xfId="1145" xr:uid="{00000000-0005-0000-0000-0000A50A0000}"/>
    <cellStyle name="Walutowy 4 9 5 2" xfId="4112" xr:uid="{86C7D147-A84B-4C03-AF15-A83637879AD6}"/>
    <cellStyle name="Walutowy 4 9 6" xfId="1278" xr:uid="{00000000-0005-0000-0000-0000A60A0000}"/>
    <cellStyle name="Walutowy 4 9 6 2" xfId="4245" xr:uid="{5359BF88-A616-4E5C-8057-B67027B2F466}"/>
    <cellStyle name="Walutowy 4 9 7" xfId="1677" xr:uid="{00000000-0005-0000-0000-0000A70A0000}"/>
    <cellStyle name="Walutowy 4 9 7 2" xfId="4644" xr:uid="{1C44872D-B0EB-4A36-92E9-140634FBC667}"/>
    <cellStyle name="Walutowy 4 9 8" xfId="2081" xr:uid="{00000000-0005-0000-0000-0000A80A0000}"/>
    <cellStyle name="Walutowy 4 9 8 2" xfId="5048" xr:uid="{155896A5-1400-4721-8CDE-6BC7A8A95553}"/>
    <cellStyle name="Walutowy 4 9 9" xfId="2485" xr:uid="{00000000-0005-0000-0000-0000A90A0000}"/>
    <cellStyle name="Walutowy 4 9 9 2" xfId="5452" xr:uid="{B4385DBF-7763-43AC-A195-A3EC260BF099}"/>
    <cellStyle name="Walutowy 5" xfId="272" xr:uid="{00000000-0005-0000-0000-0000AA0A0000}"/>
    <cellStyle name="Walutowy 5 10" xfId="609" xr:uid="{00000000-0005-0000-0000-0000AB0A0000}"/>
    <cellStyle name="Walutowy 5 10 2" xfId="1013" xr:uid="{00000000-0005-0000-0000-0000AC0A0000}"/>
    <cellStyle name="Walutowy 5 10 2 2" xfId="3980" xr:uid="{89CAAF46-E4B9-4BAE-91F9-CEC6D3A18C71}"/>
    <cellStyle name="Walutowy 5 10 3" xfId="1545" xr:uid="{00000000-0005-0000-0000-0000AD0A0000}"/>
    <cellStyle name="Walutowy 5 10 3 2" xfId="4512" xr:uid="{A1FA3D67-CE0F-4EA0-92FD-BFD8CAD7FAB3}"/>
    <cellStyle name="Walutowy 5 10 4" xfId="1949" xr:uid="{00000000-0005-0000-0000-0000AE0A0000}"/>
    <cellStyle name="Walutowy 5 10 4 2" xfId="4916" xr:uid="{52A92426-AC5A-479D-A15F-DCC95C319016}"/>
    <cellStyle name="Walutowy 5 10 5" xfId="2353" xr:uid="{00000000-0005-0000-0000-0000AF0A0000}"/>
    <cellStyle name="Walutowy 5 10 5 2" xfId="5320" xr:uid="{8C4C8837-20C1-4AA8-89A4-4ABCC19D44C2}"/>
    <cellStyle name="Walutowy 5 10 6" xfId="2757" xr:uid="{00000000-0005-0000-0000-0000B00A0000}"/>
    <cellStyle name="Walutowy 5 10 6 2" xfId="5724" xr:uid="{0A0D4CE2-BB60-498D-B331-567BAC8A688D}"/>
    <cellStyle name="Walutowy 5 10 7" xfId="3166" xr:uid="{00000000-0005-0000-0000-0000B10A0000}"/>
    <cellStyle name="Walutowy 5 10 7 2" xfId="6133" xr:uid="{1F8E65D2-5F6A-4563-AAA8-364BC39E6779}"/>
    <cellStyle name="Walutowy 5 10 8" xfId="3576" xr:uid="{031BE569-00A2-46C9-BF4F-CF839881CACE}"/>
    <cellStyle name="Walutowy 5 11" xfId="742" xr:uid="{00000000-0005-0000-0000-0000B20A0000}"/>
    <cellStyle name="Walutowy 5 11 2" xfId="3709" xr:uid="{A9587728-876A-4FCC-BF77-3517FF5080DA}"/>
    <cellStyle name="Walutowy 5 12" xfId="1146" xr:uid="{00000000-0005-0000-0000-0000B30A0000}"/>
    <cellStyle name="Walutowy 5 12 2" xfId="4113" xr:uid="{AA9D4683-D4E8-4CDB-A182-B1CB36F7D7F7}"/>
    <cellStyle name="Walutowy 5 13" xfId="1279" xr:uid="{00000000-0005-0000-0000-0000B40A0000}"/>
    <cellStyle name="Walutowy 5 13 2" xfId="4246" xr:uid="{B6D6C32F-D6A1-471B-806A-4AA41BC96B5D}"/>
    <cellStyle name="Walutowy 5 14" xfId="1678" xr:uid="{00000000-0005-0000-0000-0000B50A0000}"/>
    <cellStyle name="Walutowy 5 14 2" xfId="4645" xr:uid="{605A51AF-A86F-40A6-88DF-C6C1F84A9530}"/>
    <cellStyle name="Walutowy 5 15" xfId="2082" xr:uid="{00000000-0005-0000-0000-0000B60A0000}"/>
    <cellStyle name="Walutowy 5 15 2" xfId="5049" xr:uid="{5771433D-623B-4D4F-A1B6-FC14ECB26D63}"/>
    <cellStyle name="Walutowy 5 16" xfId="2486" xr:uid="{00000000-0005-0000-0000-0000B70A0000}"/>
    <cellStyle name="Walutowy 5 16 2" xfId="5453" xr:uid="{C8D314FF-3011-46DA-855E-69D46B283382}"/>
    <cellStyle name="Walutowy 5 17" xfId="2895" xr:uid="{00000000-0005-0000-0000-0000B80A0000}"/>
    <cellStyle name="Walutowy 5 17 2" xfId="5862" xr:uid="{1966285D-8B07-4622-B39C-7F679C80390D}"/>
    <cellStyle name="Walutowy 5 18" xfId="3305" xr:uid="{BB6496F9-F561-4973-8494-3028F9220969}"/>
    <cellStyle name="Walutowy 5 2" xfId="273" xr:uid="{00000000-0005-0000-0000-0000B90A0000}"/>
    <cellStyle name="Walutowy 5 2 10" xfId="1280" xr:uid="{00000000-0005-0000-0000-0000BA0A0000}"/>
    <cellStyle name="Walutowy 5 2 10 2" xfId="4247" xr:uid="{72AEF147-0EDC-40A1-9E71-DF337E543EFE}"/>
    <cellStyle name="Walutowy 5 2 11" xfId="1679" xr:uid="{00000000-0005-0000-0000-0000BB0A0000}"/>
    <cellStyle name="Walutowy 5 2 11 2" xfId="4646" xr:uid="{381C77FF-72EC-4918-826F-99B9E3B80D01}"/>
    <cellStyle name="Walutowy 5 2 12" xfId="2083" xr:uid="{00000000-0005-0000-0000-0000BC0A0000}"/>
    <cellStyle name="Walutowy 5 2 12 2" xfId="5050" xr:uid="{61520A09-3B19-4F8F-B931-E0E53371EE8C}"/>
    <cellStyle name="Walutowy 5 2 13" xfId="2487" xr:uid="{00000000-0005-0000-0000-0000BD0A0000}"/>
    <cellStyle name="Walutowy 5 2 13 2" xfId="5454" xr:uid="{F47B236E-F263-425E-B201-C6029C03F63D}"/>
    <cellStyle name="Walutowy 5 2 14" xfId="2896" xr:uid="{00000000-0005-0000-0000-0000BE0A0000}"/>
    <cellStyle name="Walutowy 5 2 14 2" xfId="5863" xr:uid="{FA6A40E0-B8D2-416A-86E8-12FB0901C61B}"/>
    <cellStyle name="Walutowy 5 2 15" xfId="3306" xr:uid="{B399D74C-C5AF-4FAD-A1AF-D9B6A224EA8E}"/>
    <cellStyle name="Walutowy 5 2 2" xfId="274" xr:uid="{00000000-0005-0000-0000-0000BF0A0000}"/>
    <cellStyle name="Walutowy 5 2 2 2" xfId="275" xr:uid="{00000000-0005-0000-0000-0000C00A0000}"/>
    <cellStyle name="Walutowy 5 2 2 2 2" xfId="472" xr:uid="{00000000-0005-0000-0000-0000C10A0000}"/>
    <cellStyle name="Walutowy 5 2 3" xfId="276" xr:uid="{00000000-0005-0000-0000-0000C20A0000}"/>
    <cellStyle name="Walutowy 5 2 3 10" xfId="2897" xr:uid="{00000000-0005-0000-0000-0000C30A0000}"/>
    <cellStyle name="Walutowy 5 2 3 10 2" xfId="5864" xr:uid="{4F9EA3F0-D861-4D51-BBB1-60409DF058C5}"/>
    <cellStyle name="Walutowy 5 2 3 11" xfId="3307" xr:uid="{9536E3A1-BF50-452C-827F-14800DAD1672}"/>
    <cellStyle name="Walutowy 5 2 3 2" xfId="473" xr:uid="{00000000-0005-0000-0000-0000C40A0000}"/>
    <cellStyle name="Walutowy 5 2 3 2 2" xfId="882" xr:uid="{00000000-0005-0000-0000-0000C50A0000}"/>
    <cellStyle name="Walutowy 5 2 3 2 2 2" xfId="3849" xr:uid="{1C1F2357-439C-4A11-8EB4-E91258475BFC}"/>
    <cellStyle name="Walutowy 5 2 3 2 3" xfId="1414" xr:uid="{00000000-0005-0000-0000-0000C60A0000}"/>
    <cellStyle name="Walutowy 5 2 3 2 3 2" xfId="4381" xr:uid="{9C680E66-8E46-4F11-B6E9-B59286C14CD7}"/>
    <cellStyle name="Walutowy 5 2 3 2 4" xfId="1818" xr:uid="{00000000-0005-0000-0000-0000C70A0000}"/>
    <cellStyle name="Walutowy 5 2 3 2 4 2" xfId="4785" xr:uid="{C1A00365-E464-4C8B-B40B-D210E09F25E2}"/>
    <cellStyle name="Walutowy 5 2 3 2 5" xfId="2222" xr:uid="{00000000-0005-0000-0000-0000C80A0000}"/>
    <cellStyle name="Walutowy 5 2 3 2 5 2" xfId="5189" xr:uid="{275B7BC0-3EE8-4F2A-84FA-2119E710FC13}"/>
    <cellStyle name="Walutowy 5 2 3 2 6" xfId="2626" xr:uid="{00000000-0005-0000-0000-0000C90A0000}"/>
    <cellStyle name="Walutowy 5 2 3 2 6 2" xfId="5593" xr:uid="{BFCF72B5-1720-43C6-A1FD-99768304C69C}"/>
    <cellStyle name="Walutowy 5 2 3 2 7" xfId="3035" xr:uid="{00000000-0005-0000-0000-0000CA0A0000}"/>
    <cellStyle name="Walutowy 5 2 3 2 7 2" xfId="6002" xr:uid="{F2FDA4D6-B9B4-4F12-B5DF-BB46C8F15C52}"/>
    <cellStyle name="Walutowy 5 2 3 2 8" xfId="3445" xr:uid="{F97FD1D8-F062-4CD9-BE10-B744CCF481F0}"/>
    <cellStyle name="Walutowy 5 2 3 3" xfId="611" xr:uid="{00000000-0005-0000-0000-0000CB0A0000}"/>
    <cellStyle name="Walutowy 5 2 3 3 2" xfId="1015" xr:uid="{00000000-0005-0000-0000-0000CC0A0000}"/>
    <cellStyle name="Walutowy 5 2 3 3 2 2" xfId="3982" xr:uid="{4A13F2CE-7731-4BC9-916F-96E58FE214E9}"/>
    <cellStyle name="Walutowy 5 2 3 3 3" xfId="1547" xr:uid="{00000000-0005-0000-0000-0000CD0A0000}"/>
    <cellStyle name="Walutowy 5 2 3 3 3 2" xfId="4514" xr:uid="{5CA8855E-356C-4D0D-B779-F64E5779CC51}"/>
    <cellStyle name="Walutowy 5 2 3 3 4" xfId="1951" xr:uid="{00000000-0005-0000-0000-0000CE0A0000}"/>
    <cellStyle name="Walutowy 5 2 3 3 4 2" xfId="4918" xr:uid="{1FBB0496-CF44-47BF-B6AD-D0781799F6AF}"/>
    <cellStyle name="Walutowy 5 2 3 3 5" xfId="2355" xr:uid="{00000000-0005-0000-0000-0000CF0A0000}"/>
    <cellStyle name="Walutowy 5 2 3 3 5 2" xfId="5322" xr:uid="{4481D399-9977-499F-9E21-2ACF645C736D}"/>
    <cellStyle name="Walutowy 5 2 3 3 6" xfId="2759" xr:uid="{00000000-0005-0000-0000-0000D00A0000}"/>
    <cellStyle name="Walutowy 5 2 3 3 6 2" xfId="5726" xr:uid="{E7750927-CADC-4CEE-BD19-48FE2CD36122}"/>
    <cellStyle name="Walutowy 5 2 3 3 7" xfId="3168" xr:uid="{00000000-0005-0000-0000-0000D10A0000}"/>
    <cellStyle name="Walutowy 5 2 3 3 7 2" xfId="6135" xr:uid="{D2BE0BE3-04D4-4AB7-B494-317669ED78B2}"/>
    <cellStyle name="Walutowy 5 2 3 3 8" xfId="3578" xr:uid="{A823F263-EB70-4FD7-B1AF-CE57D1E5334F}"/>
    <cellStyle name="Walutowy 5 2 3 4" xfId="744" xr:uid="{00000000-0005-0000-0000-0000D20A0000}"/>
    <cellStyle name="Walutowy 5 2 3 4 2" xfId="3711" xr:uid="{FD582680-50B1-4C8C-BFFC-645AFC008454}"/>
    <cellStyle name="Walutowy 5 2 3 5" xfId="1148" xr:uid="{00000000-0005-0000-0000-0000D30A0000}"/>
    <cellStyle name="Walutowy 5 2 3 5 2" xfId="4115" xr:uid="{7EE34D7F-A1A4-424A-A168-52BB6EBF6D0D}"/>
    <cellStyle name="Walutowy 5 2 3 6" xfId="1281" xr:uid="{00000000-0005-0000-0000-0000D40A0000}"/>
    <cellStyle name="Walutowy 5 2 3 6 2" xfId="4248" xr:uid="{0DA53457-492D-44A5-B82E-34BDFB1FA68A}"/>
    <cellStyle name="Walutowy 5 2 3 7" xfId="1680" xr:uid="{00000000-0005-0000-0000-0000D50A0000}"/>
    <cellStyle name="Walutowy 5 2 3 7 2" xfId="4647" xr:uid="{307557A1-1A6E-4701-950A-A8098C434BF5}"/>
    <cellStyle name="Walutowy 5 2 3 8" xfId="2084" xr:uid="{00000000-0005-0000-0000-0000D60A0000}"/>
    <cellStyle name="Walutowy 5 2 3 8 2" xfId="5051" xr:uid="{75B26DB0-1EDA-4D95-85BA-BB92B0FB8BF0}"/>
    <cellStyle name="Walutowy 5 2 3 9" xfId="2488" xr:uid="{00000000-0005-0000-0000-0000D70A0000}"/>
    <cellStyle name="Walutowy 5 2 3 9 2" xfId="5455" xr:uid="{726265F7-78DB-4EB1-8B12-8E920F5A840E}"/>
    <cellStyle name="Walutowy 5 2 4" xfId="277" xr:uid="{00000000-0005-0000-0000-0000D80A0000}"/>
    <cellStyle name="Walutowy 5 2 4 10" xfId="2489" xr:uid="{00000000-0005-0000-0000-0000D90A0000}"/>
    <cellStyle name="Walutowy 5 2 4 10 2" xfId="5456" xr:uid="{35842E46-9A7F-423E-98D4-2E5B9F13D7CE}"/>
    <cellStyle name="Walutowy 5 2 4 11" xfId="2898" xr:uid="{00000000-0005-0000-0000-0000DA0A0000}"/>
    <cellStyle name="Walutowy 5 2 4 11 2" xfId="5865" xr:uid="{FDF6523A-E57D-494C-A868-CB5C5945F49C}"/>
    <cellStyle name="Walutowy 5 2 4 12" xfId="3308" xr:uid="{A0A47405-9E80-4195-A0C4-A6836100DBD8}"/>
    <cellStyle name="Walutowy 5 2 4 2" xfId="303" xr:uid="{00000000-0005-0000-0000-0000DB0A0000}"/>
    <cellStyle name="Walutowy 5 2 4 2 10" xfId="2914" xr:uid="{00000000-0005-0000-0000-0000DC0A0000}"/>
    <cellStyle name="Walutowy 5 2 4 2 10 2" xfId="5881" xr:uid="{22E4E934-2D2C-4B84-A2FE-DA051E4DE4C8}"/>
    <cellStyle name="Walutowy 5 2 4 2 11" xfId="3324" xr:uid="{CE3D7BD1-E0D9-412E-953B-0ACC42B6155D}"/>
    <cellStyle name="Walutowy 5 2 4 2 2" xfId="494" xr:uid="{00000000-0005-0000-0000-0000DD0A0000}"/>
    <cellStyle name="Walutowy 5 2 4 2 2 2" xfId="899" xr:uid="{00000000-0005-0000-0000-0000DE0A0000}"/>
    <cellStyle name="Walutowy 5 2 4 2 2 2 2" xfId="3866" xr:uid="{8E5279A4-6B53-402F-BDDF-008D182D6FC8}"/>
    <cellStyle name="Walutowy 5 2 4 2 2 3" xfId="1431" xr:uid="{00000000-0005-0000-0000-0000DF0A0000}"/>
    <cellStyle name="Walutowy 5 2 4 2 2 3 2" xfId="4398" xr:uid="{7B6F7B6B-53A2-43B7-9ECB-60F156C832DE}"/>
    <cellStyle name="Walutowy 5 2 4 2 2 4" xfId="1835" xr:uid="{00000000-0005-0000-0000-0000E00A0000}"/>
    <cellStyle name="Walutowy 5 2 4 2 2 4 2" xfId="4802" xr:uid="{AC2D9991-5415-4122-80A9-BB357397D238}"/>
    <cellStyle name="Walutowy 5 2 4 2 2 5" xfId="2239" xr:uid="{00000000-0005-0000-0000-0000E10A0000}"/>
    <cellStyle name="Walutowy 5 2 4 2 2 5 2" xfId="5206" xr:uid="{37FF3191-3924-4744-B58D-558F5E338E68}"/>
    <cellStyle name="Walutowy 5 2 4 2 2 6" xfId="2643" xr:uid="{00000000-0005-0000-0000-0000E20A0000}"/>
    <cellStyle name="Walutowy 5 2 4 2 2 6 2" xfId="5610" xr:uid="{66AC1686-FAF9-4843-B593-AD694D3FC5C1}"/>
    <cellStyle name="Walutowy 5 2 4 2 2 7" xfId="3052" xr:uid="{00000000-0005-0000-0000-0000E30A0000}"/>
    <cellStyle name="Walutowy 5 2 4 2 2 7 2" xfId="6019" xr:uid="{6843F8A0-4ED0-4865-BFB9-9B1B21F9F3DA}"/>
    <cellStyle name="Walutowy 5 2 4 2 2 8" xfId="3462" xr:uid="{FD85648E-8762-43F8-A9A1-3279531F588D}"/>
    <cellStyle name="Walutowy 5 2 4 2 3" xfId="628" xr:uid="{00000000-0005-0000-0000-0000E40A0000}"/>
    <cellStyle name="Walutowy 5 2 4 2 3 2" xfId="1032" xr:uid="{00000000-0005-0000-0000-0000E50A0000}"/>
    <cellStyle name="Walutowy 5 2 4 2 3 2 2" xfId="3999" xr:uid="{14308A3C-BAAA-41E8-B0F3-2D7C6E3D687F}"/>
    <cellStyle name="Walutowy 5 2 4 2 3 3" xfId="1564" xr:uid="{00000000-0005-0000-0000-0000E60A0000}"/>
    <cellStyle name="Walutowy 5 2 4 2 3 3 2" xfId="4531" xr:uid="{E227B800-2C55-421D-94C0-209FC4278AC3}"/>
    <cellStyle name="Walutowy 5 2 4 2 3 4" xfId="1968" xr:uid="{00000000-0005-0000-0000-0000E70A0000}"/>
    <cellStyle name="Walutowy 5 2 4 2 3 4 2" xfId="4935" xr:uid="{5F25FB97-F283-44E9-9607-F1D5C77B4178}"/>
    <cellStyle name="Walutowy 5 2 4 2 3 5" xfId="2372" xr:uid="{00000000-0005-0000-0000-0000E80A0000}"/>
    <cellStyle name="Walutowy 5 2 4 2 3 5 2" xfId="5339" xr:uid="{AD71356A-5D26-4720-9C42-1E0D3A22EB4E}"/>
    <cellStyle name="Walutowy 5 2 4 2 3 6" xfId="2776" xr:uid="{00000000-0005-0000-0000-0000E90A0000}"/>
    <cellStyle name="Walutowy 5 2 4 2 3 6 2" xfId="5743" xr:uid="{EB5FFE59-D6F2-4DCD-AC34-4AAEDB91DAFE}"/>
    <cellStyle name="Walutowy 5 2 4 2 3 7" xfId="3185" xr:uid="{00000000-0005-0000-0000-0000EA0A0000}"/>
    <cellStyle name="Walutowy 5 2 4 2 3 7 2" xfId="6152" xr:uid="{C9A97846-200B-4857-9812-C5CB6127122E}"/>
    <cellStyle name="Walutowy 5 2 4 2 3 8" xfId="3595" xr:uid="{79CD0A8C-9452-4ECA-9BEA-A670B3E32552}"/>
    <cellStyle name="Walutowy 5 2 4 2 4" xfId="761" xr:uid="{00000000-0005-0000-0000-0000EB0A0000}"/>
    <cellStyle name="Walutowy 5 2 4 2 4 2" xfId="3728" xr:uid="{B5A5377A-EF18-4268-828E-6EB5BD94EF51}"/>
    <cellStyle name="Walutowy 5 2 4 2 5" xfId="1165" xr:uid="{00000000-0005-0000-0000-0000EC0A0000}"/>
    <cellStyle name="Walutowy 5 2 4 2 5 2" xfId="4132" xr:uid="{7D018F8F-2103-4A0C-A4C3-37DEB8C09385}"/>
    <cellStyle name="Walutowy 5 2 4 2 6" xfId="1298" xr:uid="{00000000-0005-0000-0000-0000ED0A0000}"/>
    <cellStyle name="Walutowy 5 2 4 2 6 2" xfId="4265" xr:uid="{3A1F26B5-4D91-44F2-9340-F53480FD8E39}"/>
    <cellStyle name="Walutowy 5 2 4 2 7" xfId="1697" xr:uid="{00000000-0005-0000-0000-0000EE0A0000}"/>
    <cellStyle name="Walutowy 5 2 4 2 7 2" xfId="4664" xr:uid="{6EB874DC-8475-456E-9CF2-F318F2C04E4E}"/>
    <cellStyle name="Walutowy 5 2 4 2 8" xfId="2101" xr:uid="{00000000-0005-0000-0000-0000EF0A0000}"/>
    <cellStyle name="Walutowy 5 2 4 2 8 2" xfId="5068" xr:uid="{7728E18D-3AC5-421A-96A6-C4FD8BA44BA2}"/>
    <cellStyle name="Walutowy 5 2 4 2 9" xfId="2505" xr:uid="{00000000-0005-0000-0000-0000F00A0000}"/>
    <cellStyle name="Walutowy 5 2 4 2 9 2" xfId="5472" xr:uid="{0ECBB199-834A-429A-90D5-FC178589C94C}"/>
    <cellStyle name="Walutowy 5 2 4 3" xfId="474" xr:uid="{00000000-0005-0000-0000-0000F10A0000}"/>
    <cellStyle name="Walutowy 5 2 4 3 2" xfId="883" xr:uid="{00000000-0005-0000-0000-0000F20A0000}"/>
    <cellStyle name="Walutowy 5 2 4 3 2 2" xfId="3850" xr:uid="{520D1593-0D7D-43F0-A2DC-CF8E46BA6A53}"/>
    <cellStyle name="Walutowy 5 2 4 3 3" xfId="1415" xr:uid="{00000000-0005-0000-0000-0000F30A0000}"/>
    <cellStyle name="Walutowy 5 2 4 3 3 2" xfId="4382" xr:uid="{4B39D453-9E1B-490E-80E1-1D0A99D1A000}"/>
    <cellStyle name="Walutowy 5 2 4 3 4" xfId="1819" xr:uid="{00000000-0005-0000-0000-0000F40A0000}"/>
    <cellStyle name="Walutowy 5 2 4 3 4 2" xfId="4786" xr:uid="{B3510544-6E12-46F1-8D9A-944DFB647637}"/>
    <cellStyle name="Walutowy 5 2 4 3 5" xfId="2223" xr:uid="{00000000-0005-0000-0000-0000F50A0000}"/>
    <cellStyle name="Walutowy 5 2 4 3 5 2" xfId="5190" xr:uid="{9A3D3F9B-A0CD-4AA3-9590-A61F683F9B98}"/>
    <cellStyle name="Walutowy 5 2 4 3 6" xfId="2627" xr:uid="{00000000-0005-0000-0000-0000F60A0000}"/>
    <cellStyle name="Walutowy 5 2 4 3 6 2" xfId="5594" xr:uid="{D44A9A92-EC5E-4BA2-A49E-D6070E74F809}"/>
    <cellStyle name="Walutowy 5 2 4 3 7" xfId="3036" xr:uid="{00000000-0005-0000-0000-0000F70A0000}"/>
    <cellStyle name="Walutowy 5 2 4 3 7 2" xfId="6003" xr:uid="{C091EAE3-2219-4F65-9492-8D3CC8DE9EB3}"/>
    <cellStyle name="Walutowy 5 2 4 3 8" xfId="3446" xr:uid="{822C85B8-BFC6-4FAA-8104-C815C9D5565B}"/>
    <cellStyle name="Walutowy 5 2 4 4" xfId="612" xr:uid="{00000000-0005-0000-0000-0000F80A0000}"/>
    <cellStyle name="Walutowy 5 2 4 4 2" xfId="1016" xr:uid="{00000000-0005-0000-0000-0000F90A0000}"/>
    <cellStyle name="Walutowy 5 2 4 4 2 2" xfId="3983" xr:uid="{EA3E31DB-8687-405D-969F-89D2C99FECE7}"/>
    <cellStyle name="Walutowy 5 2 4 4 3" xfId="1548" xr:uid="{00000000-0005-0000-0000-0000FA0A0000}"/>
    <cellStyle name="Walutowy 5 2 4 4 3 2" xfId="4515" xr:uid="{84CC31E1-B8A4-4F89-B4B8-2B1FA1349842}"/>
    <cellStyle name="Walutowy 5 2 4 4 4" xfId="1952" xr:uid="{00000000-0005-0000-0000-0000FB0A0000}"/>
    <cellStyle name="Walutowy 5 2 4 4 4 2" xfId="4919" xr:uid="{6BBE8AB2-76E1-4E9B-B510-F9BE3F0D1D4B}"/>
    <cellStyle name="Walutowy 5 2 4 4 5" xfId="2356" xr:uid="{00000000-0005-0000-0000-0000FC0A0000}"/>
    <cellStyle name="Walutowy 5 2 4 4 5 2" xfId="5323" xr:uid="{A958E4DC-4C46-4A54-9046-0AC793326B7E}"/>
    <cellStyle name="Walutowy 5 2 4 4 6" xfId="2760" xr:uid="{00000000-0005-0000-0000-0000FD0A0000}"/>
    <cellStyle name="Walutowy 5 2 4 4 6 2" xfId="5727" xr:uid="{BF1C908D-2F8A-4DFC-B169-E10387F55C03}"/>
    <cellStyle name="Walutowy 5 2 4 4 7" xfId="3169" xr:uid="{00000000-0005-0000-0000-0000FE0A0000}"/>
    <cellStyle name="Walutowy 5 2 4 4 7 2" xfId="6136" xr:uid="{5B84C89B-261A-408D-8D2A-B6BE3249C20E}"/>
    <cellStyle name="Walutowy 5 2 4 4 8" xfId="3579" xr:uid="{3123FB45-85CC-4368-8F5A-5E7E076E636C}"/>
    <cellStyle name="Walutowy 5 2 4 5" xfId="745" xr:uid="{00000000-0005-0000-0000-0000FF0A0000}"/>
    <cellStyle name="Walutowy 5 2 4 5 2" xfId="3712" xr:uid="{283EDCFF-6976-49CF-B4EE-4561AC4A0AD5}"/>
    <cellStyle name="Walutowy 5 2 4 6" xfId="1149" xr:uid="{00000000-0005-0000-0000-0000000B0000}"/>
    <cellStyle name="Walutowy 5 2 4 6 2" xfId="4116" xr:uid="{2A086DFE-E5F2-43EB-82FA-B7A6E9F70067}"/>
    <cellStyle name="Walutowy 5 2 4 7" xfId="1282" xr:uid="{00000000-0005-0000-0000-0000010B0000}"/>
    <cellStyle name="Walutowy 5 2 4 7 2" xfId="4249" xr:uid="{664EF6FD-514C-48BE-902E-5FC3317566CA}"/>
    <cellStyle name="Walutowy 5 2 4 8" xfId="1681" xr:uid="{00000000-0005-0000-0000-0000020B0000}"/>
    <cellStyle name="Walutowy 5 2 4 8 2" xfId="4648" xr:uid="{DE6A465C-297F-4422-997D-CA17B153C6E0}"/>
    <cellStyle name="Walutowy 5 2 4 9" xfId="2085" xr:uid="{00000000-0005-0000-0000-0000030B0000}"/>
    <cellStyle name="Walutowy 5 2 4 9 2" xfId="5052" xr:uid="{30E18E57-B70A-4950-9F8A-93E88875B682}"/>
    <cellStyle name="Walutowy 5 2 5" xfId="278" xr:uid="{00000000-0005-0000-0000-0000040B0000}"/>
    <cellStyle name="Walutowy 5 2 5 10" xfId="2899" xr:uid="{00000000-0005-0000-0000-0000050B0000}"/>
    <cellStyle name="Walutowy 5 2 5 10 2" xfId="5866" xr:uid="{B09DEC5C-4A46-4662-A5A9-E000F1F6D818}"/>
    <cellStyle name="Walutowy 5 2 5 11" xfId="3309" xr:uid="{CB5E2B63-35F6-4533-9718-C50B1046E252}"/>
    <cellStyle name="Walutowy 5 2 5 2" xfId="475" xr:uid="{00000000-0005-0000-0000-0000060B0000}"/>
    <cellStyle name="Walutowy 5 2 5 2 2" xfId="884" xr:uid="{00000000-0005-0000-0000-0000070B0000}"/>
    <cellStyle name="Walutowy 5 2 5 2 2 2" xfId="3851" xr:uid="{D779A568-AB72-4754-A34F-4A061042519D}"/>
    <cellStyle name="Walutowy 5 2 5 2 3" xfId="1416" xr:uid="{00000000-0005-0000-0000-0000080B0000}"/>
    <cellStyle name="Walutowy 5 2 5 2 3 2" xfId="4383" xr:uid="{AEFF42A2-C5A1-487D-8200-C2A8A7E73E63}"/>
    <cellStyle name="Walutowy 5 2 5 2 4" xfId="1820" xr:uid="{00000000-0005-0000-0000-0000090B0000}"/>
    <cellStyle name="Walutowy 5 2 5 2 4 2" xfId="4787" xr:uid="{3E46B452-4C3F-455A-8675-B5C07FCE681A}"/>
    <cellStyle name="Walutowy 5 2 5 2 5" xfId="2224" xr:uid="{00000000-0005-0000-0000-00000A0B0000}"/>
    <cellStyle name="Walutowy 5 2 5 2 5 2" xfId="5191" xr:uid="{4FE08DEA-B5BF-4197-B699-082E9AEF63A1}"/>
    <cellStyle name="Walutowy 5 2 5 2 6" xfId="2628" xr:uid="{00000000-0005-0000-0000-00000B0B0000}"/>
    <cellStyle name="Walutowy 5 2 5 2 6 2" xfId="5595" xr:uid="{440E35EF-2FEF-4F36-A5AB-784E2C4B414D}"/>
    <cellStyle name="Walutowy 5 2 5 2 7" xfId="3037" xr:uid="{00000000-0005-0000-0000-00000C0B0000}"/>
    <cellStyle name="Walutowy 5 2 5 2 7 2" xfId="6004" xr:uid="{94B85EC0-42FB-45C8-A900-6574772C7815}"/>
    <cellStyle name="Walutowy 5 2 5 2 8" xfId="3447" xr:uid="{03C5CF15-B02A-4B32-BF95-DF4405283ACD}"/>
    <cellStyle name="Walutowy 5 2 5 3" xfId="613" xr:uid="{00000000-0005-0000-0000-00000D0B0000}"/>
    <cellStyle name="Walutowy 5 2 5 3 2" xfId="1017" xr:uid="{00000000-0005-0000-0000-00000E0B0000}"/>
    <cellStyle name="Walutowy 5 2 5 3 2 2" xfId="3984" xr:uid="{BD3507B1-6E53-45B5-8F12-53402C8905D8}"/>
    <cellStyle name="Walutowy 5 2 5 3 3" xfId="1549" xr:uid="{00000000-0005-0000-0000-00000F0B0000}"/>
    <cellStyle name="Walutowy 5 2 5 3 3 2" xfId="4516" xr:uid="{B6299577-1CC3-4E12-B820-C49846E03D4D}"/>
    <cellStyle name="Walutowy 5 2 5 3 4" xfId="1953" xr:uid="{00000000-0005-0000-0000-0000100B0000}"/>
    <cellStyle name="Walutowy 5 2 5 3 4 2" xfId="4920" xr:uid="{FD2A9327-0FEE-48D5-BFAE-476A48417314}"/>
    <cellStyle name="Walutowy 5 2 5 3 5" xfId="2357" xr:uid="{00000000-0005-0000-0000-0000110B0000}"/>
    <cellStyle name="Walutowy 5 2 5 3 5 2" xfId="5324" xr:uid="{96BEBFEF-1245-4641-BDBA-83634DF88629}"/>
    <cellStyle name="Walutowy 5 2 5 3 6" xfId="2761" xr:uid="{00000000-0005-0000-0000-0000120B0000}"/>
    <cellStyle name="Walutowy 5 2 5 3 6 2" xfId="5728" xr:uid="{79B30451-5649-44E1-8C26-AAB080BBD936}"/>
    <cellStyle name="Walutowy 5 2 5 3 7" xfId="3170" xr:uid="{00000000-0005-0000-0000-0000130B0000}"/>
    <cellStyle name="Walutowy 5 2 5 3 7 2" xfId="6137" xr:uid="{3393FEA6-9BDD-4A3D-A508-2AF4339A6694}"/>
    <cellStyle name="Walutowy 5 2 5 3 8" xfId="3580" xr:uid="{4520301C-6693-4813-A5B8-C047E135756F}"/>
    <cellStyle name="Walutowy 5 2 5 4" xfId="746" xr:uid="{00000000-0005-0000-0000-0000140B0000}"/>
    <cellStyle name="Walutowy 5 2 5 4 2" xfId="3713" xr:uid="{217DB117-461B-4A07-A2FD-10D3549181EE}"/>
    <cellStyle name="Walutowy 5 2 5 5" xfId="1150" xr:uid="{00000000-0005-0000-0000-0000150B0000}"/>
    <cellStyle name="Walutowy 5 2 5 5 2" xfId="4117" xr:uid="{C9BD43A2-DE4C-4653-A80D-980EF13C85EE}"/>
    <cellStyle name="Walutowy 5 2 5 6" xfId="1283" xr:uid="{00000000-0005-0000-0000-0000160B0000}"/>
    <cellStyle name="Walutowy 5 2 5 6 2" xfId="4250" xr:uid="{78DC2AA3-D3FA-43EC-98E7-1510B205A698}"/>
    <cellStyle name="Walutowy 5 2 5 7" xfId="1682" xr:uid="{00000000-0005-0000-0000-0000170B0000}"/>
    <cellStyle name="Walutowy 5 2 5 7 2" xfId="4649" xr:uid="{56D568AE-EE07-4C79-A04F-BB8BC11FB246}"/>
    <cellStyle name="Walutowy 5 2 5 8" xfId="2086" xr:uid="{00000000-0005-0000-0000-0000180B0000}"/>
    <cellStyle name="Walutowy 5 2 5 8 2" xfId="5053" xr:uid="{3A4BBAE8-AD9A-4EBC-9375-8120F4B4141B}"/>
    <cellStyle name="Walutowy 5 2 5 9" xfId="2490" xr:uid="{00000000-0005-0000-0000-0000190B0000}"/>
    <cellStyle name="Walutowy 5 2 5 9 2" xfId="5457" xr:uid="{31BE538A-EA37-475B-9756-B187138760A6}"/>
    <cellStyle name="Walutowy 5 2 6" xfId="471" xr:uid="{00000000-0005-0000-0000-00001A0B0000}"/>
    <cellStyle name="Walutowy 5 2 6 2" xfId="881" xr:uid="{00000000-0005-0000-0000-00001B0B0000}"/>
    <cellStyle name="Walutowy 5 2 6 2 2" xfId="3848" xr:uid="{38004AB6-75FC-4C1C-89CF-527D45B9DEAE}"/>
    <cellStyle name="Walutowy 5 2 6 3" xfId="1413" xr:uid="{00000000-0005-0000-0000-00001C0B0000}"/>
    <cellStyle name="Walutowy 5 2 6 3 2" xfId="4380" xr:uid="{29683C42-12D0-45E6-B437-290F76A7FBA3}"/>
    <cellStyle name="Walutowy 5 2 6 4" xfId="1817" xr:uid="{00000000-0005-0000-0000-00001D0B0000}"/>
    <cellStyle name="Walutowy 5 2 6 4 2" xfId="4784" xr:uid="{2C205934-694F-48D9-9308-B3824CCCEE87}"/>
    <cellStyle name="Walutowy 5 2 6 5" xfId="2221" xr:uid="{00000000-0005-0000-0000-00001E0B0000}"/>
    <cellStyle name="Walutowy 5 2 6 5 2" xfId="5188" xr:uid="{349A5F64-F340-46AB-835E-FDDB85A385FA}"/>
    <cellStyle name="Walutowy 5 2 6 6" xfId="2625" xr:uid="{00000000-0005-0000-0000-00001F0B0000}"/>
    <cellStyle name="Walutowy 5 2 6 6 2" xfId="5592" xr:uid="{20BD6E21-27D0-4645-83B3-B5E5DBE1C838}"/>
    <cellStyle name="Walutowy 5 2 6 7" xfId="3034" xr:uid="{00000000-0005-0000-0000-0000200B0000}"/>
    <cellStyle name="Walutowy 5 2 6 7 2" xfId="6001" xr:uid="{2C30CBFE-FC61-4EB7-B04D-7211702C9DFA}"/>
    <cellStyle name="Walutowy 5 2 6 8" xfId="3444" xr:uid="{B81E02AE-183A-4826-BA9F-4B27C96D5CAF}"/>
    <cellStyle name="Walutowy 5 2 7" xfId="610" xr:uid="{00000000-0005-0000-0000-0000210B0000}"/>
    <cellStyle name="Walutowy 5 2 7 2" xfId="1014" xr:uid="{00000000-0005-0000-0000-0000220B0000}"/>
    <cellStyle name="Walutowy 5 2 7 2 2" xfId="3981" xr:uid="{5F959F77-D978-4522-8EB3-C40E1C564BD3}"/>
    <cellStyle name="Walutowy 5 2 7 3" xfId="1546" xr:uid="{00000000-0005-0000-0000-0000230B0000}"/>
    <cellStyle name="Walutowy 5 2 7 3 2" xfId="4513" xr:uid="{8D0E0279-0834-41F0-8503-D490422BA66C}"/>
    <cellStyle name="Walutowy 5 2 7 4" xfId="1950" xr:uid="{00000000-0005-0000-0000-0000240B0000}"/>
    <cellStyle name="Walutowy 5 2 7 4 2" xfId="4917" xr:uid="{2A8A7B96-B1F5-4001-8C86-32F6F7EBEBAF}"/>
    <cellStyle name="Walutowy 5 2 7 5" xfId="2354" xr:uid="{00000000-0005-0000-0000-0000250B0000}"/>
    <cellStyle name="Walutowy 5 2 7 5 2" xfId="5321" xr:uid="{4612FEFF-FD9F-4000-9C71-01D6778F20A8}"/>
    <cellStyle name="Walutowy 5 2 7 6" xfId="2758" xr:uid="{00000000-0005-0000-0000-0000260B0000}"/>
    <cellStyle name="Walutowy 5 2 7 6 2" xfId="5725" xr:uid="{B76CD4FC-6A4F-4C05-9E2D-DE8E19FD9B0F}"/>
    <cellStyle name="Walutowy 5 2 7 7" xfId="3167" xr:uid="{00000000-0005-0000-0000-0000270B0000}"/>
    <cellStyle name="Walutowy 5 2 7 7 2" xfId="6134" xr:uid="{E1D72A7A-6848-4DA6-AF5C-BBFD22F480DD}"/>
    <cellStyle name="Walutowy 5 2 7 8" xfId="3577" xr:uid="{9591F079-AD30-410F-8F6C-3C70887336B8}"/>
    <cellStyle name="Walutowy 5 2 8" xfId="743" xr:uid="{00000000-0005-0000-0000-0000280B0000}"/>
    <cellStyle name="Walutowy 5 2 8 2" xfId="3710" xr:uid="{C8244C39-F10E-4C79-8E1A-8A95DE24C50E}"/>
    <cellStyle name="Walutowy 5 2 9" xfId="1147" xr:uid="{00000000-0005-0000-0000-0000290B0000}"/>
    <cellStyle name="Walutowy 5 2 9 2" xfId="4114" xr:uid="{C31D85DC-FCF2-44A5-8B61-05BB501AE65E}"/>
    <cellStyle name="Walutowy 5 3" xfId="279" xr:uid="{00000000-0005-0000-0000-00002A0B0000}"/>
    <cellStyle name="Walutowy 5 3 10" xfId="1284" xr:uid="{00000000-0005-0000-0000-00002B0B0000}"/>
    <cellStyle name="Walutowy 5 3 10 2" xfId="4251" xr:uid="{F47883E0-78A5-452D-ADDE-02A37572B64E}"/>
    <cellStyle name="Walutowy 5 3 11" xfId="1683" xr:uid="{00000000-0005-0000-0000-00002C0B0000}"/>
    <cellStyle name="Walutowy 5 3 11 2" xfId="4650" xr:uid="{59A4648E-F21B-4C11-A764-1C529BD51FC3}"/>
    <cellStyle name="Walutowy 5 3 12" xfId="2087" xr:uid="{00000000-0005-0000-0000-00002D0B0000}"/>
    <cellStyle name="Walutowy 5 3 12 2" xfId="5054" xr:uid="{D982E21B-0BDA-47B6-A8EA-ECDA98A3DE8B}"/>
    <cellStyle name="Walutowy 5 3 13" xfId="2491" xr:uid="{00000000-0005-0000-0000-00002E0B0000}"/>
    <cellStyle name="Walutowy 5 3 13 2" xfId="5458" xr:uid="{199CB1CE-397E-48EF-B558-D7EF7DB83C3A}"/>
    <cellStyle name="Walutowy 5 3 14" xfId="2900" xr:uid="{00000000-0005-0000-0000-00002F0B0000}"/>
    <cellStyle name="Walutowy 5 3 14 2" xfId="5867" xr:uid="{9674FA83-27E1-43BD-82CE-A70C3D7167F7}"/>
    <cellStyle name="Walutowy 5 3 15" xfId="3310" xr:uid="{4C923ADA-FD46-4C34-96AE-32D83D54A441}"/>
    <cellStyle name="Walutowy 5 3 2" xfId="280" xr:uid="{00000000-0005-0000-0000-0000300B0000}"/>
    <cellStyle name="Walutowy 5 3 2 2" xfId="281" xr:uid="{00000000-0005-0000-0000-0000310B0000}"/>
    <cellStyle name="Walutowy 5 3 2 2 2" xfId="477" xr:uid="{00000000-0005-0000-0000-0000320B0000}"/>
    <cellStyle name="Walutowy 5 3 3" xfId="282" xr:uid="{00000000-0005-0000-0000-0000330B0000}"/>
    <cellStyle name="Walutowy 5 3 3 10" xfId="2901" xr:uid="{00000000-0005-0000-0000-0000340B0000}"/>
    <cellStyle name="Walutowy 5 3 3 10 2" xfId="5868" xr:uid="{274D15B8-8E96-40BE-A0E6-151BEAA4D987}"/>
    <cellStyle name="Walutowy 5 3 3 11" xfId="3311" xr:uid="{1CB5D8F9-F0CD-4F7F-B9CE-F08E7EF8E5D0}"/>
    <cellStyle name="Walutowy 5 3 3 2" xfId="478" xr:uid="{00000000-0005-0000-0000-0000350B0000}"/>
    <cellStyle name="Walutowy 5 3 3 2 2" xfId="886" xr:uid="{00000000-0005-0000-0000-0000360B0000}"/>
    <cellStyle name="Walutowy 5 3 3 2 2 2" xfId="3853" xr:uid="{7E212AC0-D57D-4172-8F88-EACFA4C3B5B2}"/>
    <cellStyle name="Walutowy 5 3 3 2 3" xfId="1418" xr:uid="{00000000-0005-0000-0000-0000370B0000}"/>
    <cellStyle name="Walutowy 5 3 3 2 3 2" xfId="4385" xr:uid="{E7B3A069-1DD9-42AD-83F4-3CAEC6504ADE}"/>
    <cellStyle name="Walutowy 5 3 3 2 4" xfId="1822" xr:uid="{00000000-0005-0000-0000-0000380B0000}"/>
    <cellStyle name="Walutowy 5 3 3 2 4 2" xfId="4789" xr:uid="{6A3E60D7-E2E1-4F4B-BA41-C92C9ECC5F83}"/>
    <cellStyle name="Walutowy 5 3 3 2 5" xfId="2226" xr:uid="{00000000-0005-0000-0000-0000390B0000}"/>
    <cellStyle name="Walutowy 5 3 3 2 5 2" xfId="5193" xr:uid="{6E64B645-8956-449B-A4C9-9A1F4C2C2F02}"/>
    <cellStyle name="Walutowy 5 3 3 2 6" xfId="2630" xr:uid="{00000000-0005-0000-0000-00003A0B0000}"/>
    <cellStyle name="Walutowy 5 3 3 2 6 2" xfId="5597" xr:uid="{DC1E8713-6AEF-4436-B1DA-8F91CDFAE708}"/>
    <cellStyle name="Walutowy 5 3 3 2 7" xfId="3039" xr:uid="{00000000-0005-0000-0000-00003B0B0000}"/>
    <cellStyle name="Walutowy 5 3 3 2 7 2" xfId="6006" xr:uid="{A35F1274-7CD3-436E-BBEC-CA46557E8952}"/>
    <cellStyle name="Walutowy 5 3 3 2 8" xfId="3449" xr:uid="{2961A204-16E9-4B00-B791-E0C7904E1A9C}"/>
    <cellStyle name="Walutowy 5 3 3 3" xfId="615" xr:uid="{00000000-0005-0000-0000-00003C0B0000}"/>
    <cellStyle name="Walutowy 5 3 3 3 2" xfId="1019" xr:uid="{00000000-0005-0000-0000-00003D0B0000}"/>
    <cellStyle name="Walutowy 5 3 3 3 2 2" xfId="3986" xr:uid="{5F69E263-409D-4D1D-B8AE-9CBBD1DBBAA0}"/>
    <cellStyle name="Walutowy 5 3 3 3 3" xfId="1551" xr:uid="{00000000-0005-0000-0000-00003E0B0000}"/>
    <cellStyle name="Walutowy 5 3 3 3 3 2" xfId="4518" xr:uid="{651E4AB1-A17C-43E2-9910-887630D1D616}"/>
    <cellStyle name="Walutowy 5 3 3 3 4" xfId="1955" xr:uid="{00000000-0005-0000-0000-00003F0B0000}"/>
    <cellStyle name="Walutowy 5 3 3 3 4 2" xfId="4922" xr:uid="{A5062B95-C3F9-48A4-82B7-41E3EBDC098F}"/>
    <cellStyle name="Walutowy 5 3 3 3 5" xfId="2359" xr:uid="{00000000-0005-0000-0000-0000400B0000}"/>
    <cellStyle name="Walutowy 5 3 3 3 5 2" xfId="5326" xr:uid="{15E401D3-D60E-48CA-8FC8-66B064ADB97B}"/>
    <cellStyle name="Walutowy 5 3 3 3 6" xfId="2763" xr:uid="{00000000-0005-0000-0000-0000410B0000}"/>
    <cellStyle name="Walutowy 5 3 3 3 6 2" xfId="5730" xr:uid="{C5F4D9E6-4AC1-4373-AC35-8C909256ABCD}"/>
    <cellStyle name="Walutowy 5 3 3 3 7" xfId="3172" xr:uid="{00000000-0005-0000-0000-0000420B0000}"/>
    <cellStyle name="Walutowy 5 3 3 3 7 2" xfId="6139" xr:uid="{7AAFF49C-737A-4820-9A0A-E567614868A7}"/>
    <cellStyle name="Walutowy 5 3 3 3 8" xfId="3582" xr:uid="{21D58B40-0D8A-433D-97BD-8A0CA8F6A3E9}"/>
    <cellStyle name="Walutowy 5 3 3 4" xfId="748" xr:uid="{00000000-0005-0000-0000-0000430B0000}"/>
    <cellStyle name="Walutowy 5 3 3 4 2" xfId="3715" xr:uid="{1948485B-3DCF-425B-B360-319F841C3D19}"/>
    <cellStyle name="Walutowy 5 3 3 5" xfId="1152" xr:uid="{00000000-0005-0000-0000-0000440B0000}"/>
    <cellStyle name="Walutowy 5 3 3 5 2" xfId="4119" xr:uid="{C7E62D09-7AF9-4AC3-896D-1037F9171681}"/>
    <cellStyle name="Walutowy 5 3 3 6" xfId="1285" xr:uid="{00000000-0005-0000-0000-0000450B0000}"/>
    <cellStyle name="Walutowy 5 3 3 6 2" xfId="4252" xr:uid="{88BF3D35-F0A5-40CC-9C62-37FB418A6E05}"/>
    <cellStyle name="Walutowy 5 3 3 7" xfId="1684" xr:uid="{00000000-0005-0000-0000-0000460B0000}"/>
    <cellStyle name="Walutowy 5 3 3 7 2" xfId="4651" xr:uid="{C2D58E07-B780-4C23-8F88-B0B06F958ABE}"/>
    <cellStyle name="Walutowy 5 3 3 8" xfId="2088" xr:uid="{00000000-0005-0000-0000-0000470B0000}"/>
    <cellStyle name="Walutowy 5 3 3 8 2" xfId="5055" xr:uid="{2C02B40E-9CA3-40DD-91AD-D2742DEFDBFB}"/>
    <cellStyle name="Walutowy 5 3 3 9" xfId="2492" xr:uid="{00000000-0005-0000-0000-0000480B0000}"/>
    <cellStyle name="Walutowy 5 3 3 9 2" xfId="5459" xr:uid="{421E6B9B-3511-4CC6-9FB3-7FB3801E8D1F}"/>
    <cellStyle name="Walutowy 5 3 4" xfId="283" xr:uid="{00000000-0005-0000-0000-0000490B0000}"/>
    <cellStyle name="Walutowy 5 3 4 10" xfId="2902" xr:uid="{00000000-0005-0000-0000-00004A0B0000}"/>
    <cellStyle name="Walutowy 5 3 4 10 2" xfId="5869" xr:uid="{C385EF7E-E2EF-4F90-BD23-C546FF81EFE7}"/>
    <cellStyle name="Walutowy 5 3 4 11" xfId="3312" xr:uid="{A27D8E50-29E2-49D9-BA35-A50C8985BA9F}"/>
    <cellStyle name="Walutowy 5 3 4 2" xfId="479" xr:uid="{00000000-0005-0000-0000-00004B0B0000}"/>
    <cellStyle name="Walutowy 5 3 4 2 2" xfId="887" xr:uid="{00000000-0005-0000-0000-00004C0B0000}"/>
    <cellStyle name="Walutowy 5 3 4 2 2 2" xfId="3854" xr:uid="{EDC21627-915E-4878-8EDE-88E051141C58}"/>
    <cellStyle name="Walutowy 5 3 4 2 3" xfId="1419" xr:uid="{00000000-0005-0000-0000-00004D0B0000}"/>
    <cellStyle name="Walutowy 5 3 4 2 3 2" xfId="4386" xr:uid="{DDABD7C0-DEA4-4EF1-84C9-8AF5DB3AF1BF}"/>
    <cellStyle name="Walutowy 5 3 4 2 4" xfId="1823" xr:uid="{00000000-0005-0000-0000-00004E0B0000}"/>
    <cellStyle name="Walutowy 5 3 4 2 4 2" xfId="4790" xr:uid="{EDDFA25A-F109-4621-B98E-FD0E91B97596}"/>
    <cellStyle name="Walutowy 5 3 4 2 5" xfId="2227" xr:uid="{00000000-0005-0000-0000-00004F0B0000}"/>
    <cellStyle name="Walutowy 5 3 4 2 5 2" xfId="5194" xr:uid="{ADD45F19-6734-4071-9E0E-1FC21C088117}"/>
    <cellStyle name="Walutowy 5 3 4 2 6" xfId="2631" xr:uid="{00000000-0005-0000-0000-0000500B0000}"/>
    <cellStyle name="Walutowy 5 3 4 2 6 2" xfId="5598" xr:uid="{396EEF4D-DC15-4E85-BD3D-E77C1AF06E30}"/>
    <cellStyle name="Walutowy 5 3 4 2 7" xfId="3040" xr:uid="{00000000-0005-0000-0000-0000510B0000}"/>
    <cellStyle name="Walutowy 5 3 4 2 7 2" xfId="6007" xr:uid="{4683E7FC-117B-4DAD-B2A5-3975A8C02E37}"/>
    <cellStyle name="Walutowy 5 3 4 2 8" xfId="3450" xr:uid="{2FC5B625-7F53-4C0D-9165-1FE7E7222228}"/>
    <cellStyle name="Walutowy 5 3 4 3" xfId="616" xr:uid="{00000000-0005-0000-0000-0000520B0000}"/>
    <cellStyle name="Walutowy 5 3 4 3 2" xfId="1020" xr:uid="{00000000-0005-0000-0000-0000530B0000}"/>
    <cellStyle name="Walutowy 5 3 4 3 2 2" xfId="3987" xr:uid="{1AB4F634-7152-4FFC-8D13-12C4FCF736F5}"/>
    <cellStyle name="Walutowy 5 3 4 3 3" xfId="1552" xr:uid="{00000000-0005-0000-0000-0000540B0000}"/>
    <cellStyle name="Walutowy 5 3 4 3 3 2" xfId="4519" xr:uid="{34B5E75B-68E1-4C34-9A26-B35DE97815CB}"/>
    <cellStyle name="Walutowy 5 3 4 3 4" xfId="1956" xr:uid="{00000000-0005-0000-0000-0000550B0000}"/>
    <cellStyle name="Walutowy 5 3 4 3 4 2" xfId="4923" xr:uid="{23D53820-2E71-4D45-BA7C-BC5A42AB0B10}"/>
    <cellStyle name="Walutowy 5 3 4 3 5" xfId="2360" xr:uid="{00000000-0005-0000-0000-0000560B0000}"/>
    <cellStyle name="Walutowy 5 3 4 3 5 2" xfId="5327" xr:uid="{D8EA4396-0106-4820-850C-0B6018E0820D}"/>
    <cellStyle name="Walutowy 5 3 4 3 6" xfId="2764" xr:uid="{00000000-0005-0000-0000-0000570B0000}"/>
    <cellStyle name="Walutowy 5 3 4 3 6 2" xfId="5731" xr:uid="{B5A0CD18-3CE1-4053-8FA4-97210D73D6EF}"/>
    <cellStyle name="Walutowy 5 3 4 3 7" xfId="3173" xr:uid="{00000000-0005-0000-0000-0000580B0000}"/>
    <cellStyle name="Walutowy 5 3 4 3 7 2" xfId="6140" xr:uid="{069CE538-C843-4F30-B8D0-9E31BF9DB5F0}"/>
    <cellStyle name="Walutowy 5 3 4 3 8" xfId="3583" xr:uid="{7431224B-E83A-4DED-8B10-9056E24D0BE7}"/>
    <cellStyle name="Walutowy 5 3 4 4" xfId="749" xr:uid="{00000000-0005-0000-0000-0000590B0000}"/>
    <cellStyle name="Walutowy 5 3 4 4 2" xfId="3716" xr:uid="{417B2189-5424-4BA4-93D2-4B0A6D597364}"/>
    <cellStyle name="Walutowy 5 3 4 5" xfId="1153" xr:uid="{00000000-0005-0000-0000-00005A0B0000}"/>
    <cellStyle name="Walutowy 5 3 4 5 2" xfId="4120" xr:uid="{C7725FC3-8EB1-434C-A7A0-DF0BD92896FA}"/>
    <cellStyle name="Walutowy 5 3 4 6" xfId="1286" xr:uid="{00000000-0005-0000-0000-00005B0B0000}"/>
    <cellStyle name="Walutowy 5 3 4 6 2" xfId="4253" xr:uid="{EBA37C73-CCB5-4CA8-BAE0-3A90D89ACEF8}"/>
    <cellStyle name="Walutowy 5 3 4 7" xfId="1685" xr:uid="{00000000-0005-0000-0000-00005C0B0000}"/>
    <cellStyle name="Walutowy 5 3 4 7 2" xfId="4652" xr:uid="{856FCE50-3A6D-42B8-BCF8-08EEB5584807}"/>
    <cellStyle name="Walutowy 5 3 4 8" xfId="2089" xr:uid="{00000000-0005-0000-0000-00005D0B0000}"/>
    <cellStyle name="Walutowy 5 3 4 8 2" xfId="5056" xr:uid="{EF057C19-0C89-409C-A9C0-7CC96AD2C13D}"/>
    <cellStyle name="Walutowy 5 3 4 9" xfId="2493" xr:uid="{00000000-0005-0000-0000-00005E0B0000}"/>
    <cellStyle name="Walutowy 5 3 4 9 2" xfId="5460" xr:uid="{473851A8-B5A8-4931-B4BB-AE195D8CFABC}"/>
    <cellStyle name="Walutowy 5 3 5" xfId="284" xr:uid="{00000000-0005-0000-0000-00005F0B0000}"/>
    <cellStyle name="Walutowy 5 3 5 10" xfId="2903" xr:uid="{00000000-0005-0000-0000-0000600B0000}"/>
    <cellStyle name="Walutowy 5 3 5 10 2" xfId="5870" xr:uid="{5693E182-7DDE-41F6-A74F-EFA0BDB24B57}"/>
    <cellStyle name="Walutowy 5 3 5 11" xfId="3313" xr:uid="{EA6A80FF-44B2-478B-8B0F-3FB8CA0DE56B}"/>
    <cellStyle name="Walutowy 5 3 5 2" xfId="480" xr:uid="{00000000-0005-0000-0000-0000610B0000}"/>
    <cellStyle name="Walutowy 5 3 5 2 2" xfId="888" xr:uid="{00000000-0005-0000-0000-0000620B0000}"/>
    <cellStyle name="Walutowy 5 3 5 2 2 2" xfId="3855" xr:uid="{6CD8E205-AED1-42BB-94AA-5ED6A7D6AA8C}"/>
    <cellStyle name="Walutowy 5 3 5 2 3" xfId="1420" xr:uid="{00000000-0005-0000-0000-0000630B0000}"/>
    <cellStyle name="Walutowy 5 3 5 2 3 2" xfId="4387" xr:uid="{A76C01AE-0763-421A-8D24-9E9FF8CAA14A}"/>
    <cellStyle name="Walutowy 5 3 5 2 4" xfId="1824" xr:uid="{00000000-0005-0000-0000-0000640B0000}"/>
    <cellStyle name="Walutowy 5 3 5 2 4 2" xfId="4791" xr:uid="{E60CFE47-9262-4759-B173-25425709E777}"/>
    <cellStyle name="Walutowy 5 3 5 2 5" xfId="2228" xr:uid="{00000000-0005-0000-0000-0000650B0000}"/>
    <cellStyle name="Walutowy 5 3 5 2 5 2" xfId="5195" xr:uid="{D6AF2DB4-8ED0-488C-A356-3149B92EDA83}"/>
    <cellStyle name="Walutowy 5 3 5 2 6" xfId="2632" xr:uid="{00000000-0005-0000-0000-0000660B0000}"/>
    <cellStyle name="Walutowy 5 3 5 2 6 2" xfId="5599" xr:uid="{BA6C8596-95D4-4E9B-BC84-C98B7DE1D473}"/>
    <cellStyle name="Walutowy 5 3 5 2 7" xfId="3041" xr:uid="{00000000-0005-0000-0000-0000670B0000}"/>
    <cellStyle name="Walutowy 5 3 5 2 7 2" xfId="6008" xr:uid="{89EB41D2-AA9C-440B-BB63-F9721138E393}"/>
    <cellStyle name="Walutowy 5 3 5 2 8" xfId="3451" xr:uid="{6D12EBE9-A61C-41DF-85E9-1D2733467715}"/>
    <cellStyle name="Walutowy 5 3 5 3" xfId="617" xr:uid="{00000000-0005-0000-0000-0000680B0000}"/>
    <cellStyle name="Walutowy 5 3 5 3 2" xfId="1021" xr:uid="{00000000-0005-0000-0000-0000690B0000}"/>
    <cellStyle name="Walutowy 5 3 5 3 2 2" xfId="3988" xr:uid="{F403F2A1-48B9-4EA2-9D2C-BCC662C6CB64}"/>
    <cellStyle name="Walutowy 5 3 5 3 3" xfId="1553" xr:uid="{00000000-0005-0000-0000-00006A0B0000}"/>
    <cellStyle name="Walutowy 5 3 5 3 3 2" xfId="4520" xr:uid="{7FD07F1D-BB69-4F8E-A2F7-F681BB9EC2F6}"/>
    <cellStyle name="Walutowy 5 3 5 3 4" xfId="1957" xr:uid="{00000000-0005-0000-0000-00006B0B0000}"/>
    <cellStyle name="Walutowy 5 3 5 3 4 2" xfId="4924" xr:uid="{F8923B5B-E529-4720-AA41-3B714822E87C}"/>
    <cellStyle name="Walutowy 5 3 5 3 5" xfId="2361" xr:uid="{00000000-0005-0000-0000-00006C0B0000}"/>
    <cellStyle name="Walutowy 5 3 5 3 5 2" xfId="5328" xr:uid="{8C80ECC0-CD3F-44E5-A50C-55ABCA3FC231}"/>
    <cellStyle name="Walutowy 5 3 5 3 6" xfId="2765" xr:uid="{00000000-0005-0000-0000-00006D0B0000}"/>
    <cellStyle name="Walutowy 5 3 5 3 6 2" xfId="5732" xr:uid="{011603EA-0F59-449B-B2A3-31175C757EA4}"/>
    <cellStyle name="Walutowy 5 3 5 3 7" xfId="3174" xr:uid="{00000000-0005-0000-0000-00006E0B0000}"/>
    <cellStyle name="Walutowy 5 3 5 3 7 2" xfId="6141" xr:uid="{EB5CE56C-D8EB-4451-9701-B2FBDA9B9E41}"/>
    <cellStyle name="Walutowy 5 3 5 3 8" xfId="3584" xr:uid="{FADD27F6-C337-4712-B014-E680A016C118}"/>
    <cellStyle name="Walutowy 5 3 5 4" xfId="750" xr:uid="{00000000-0005-0000-0000-00006F0B0000}"/>
    <cellStyle name="Walutowy 5 3 5 4 2" xfId="3717" xr:uid="{D2575A8A-18F5-49E6-A08C-9485C01163A7}"/>
    <cellStyle name="Walutowy 5 3 5 5" xfId="1154" xr:uid="{00000000-0005-0000-0000-0000700B0000}"/>
    <cellStyle name="Walutowy 5 3 5 5 2" xfId="4121" xr:uid="{C6C3B1F8-099A-4FA9-8871-881EA819ED9C}"/>
    <cellStyle name="Walutowy 5 3 5 6" xfId="1287" xr:uid="{00000000-0005-0000-0000-0000710B0000}"/>
    <cellStyle name="Walutowy 5 3 5 6 2" xfId="4254" xr:uid="{C15DECE8-B0B7-4335-B147-8AC24CB7985F}"/>
    <cellStyle name="Walutowy 5 3 5 7" xfId="1686" xr:uid="{00000000-0005-0000-0000-0000720B0000}"/>
    <cellStyle name="Walutowy 5 3 5 7 2" xfId="4653" xr:uid="{49B92071-193C-4507-9E7D-7CD7440FA355}"/>
    <cellStyle name="Walutowy 5 3 5 8" xfId="2090" xr:uid="{00000000-0005-0000-0000-0000730B0000}"/>
    <cellStyle name="Walutowy 5 3 5 8 2" xfId="5057" xr:uid="{700336CF-F149-4663-8081-2CDEC2ECCA00}"/>
    <cellStyle name="Walutowy 5 3 5 9" xfId="2494" xr:uid="{00000000-0005-0000-0000-0000740B0000}"/>
    <cellStyle name="Walutowy 5 3 5 9 2" xfId="5461" xr:uid="{545E238D-9347-4A6E-AECF-161E42AB84D3}"/>
    <cellStyle name="Walutowy 5 3 6" xfId="476" xr:uid="{00000000-0005-0000-0000-0000750B0000}"/>
    <cellStyle name="Walutowy 5 3 6 2" xfId="885" xr:uid="{00000000-0005-0000-0000-0000760B0000}"/>
    <cellStyle name="Walutowy 5 3 6 2 2" xfId="3852" xr:uid="{C8DD6C25-5B8E-4A02-8769-1971DFC62232}"/>
    <cellStyle name="Walutowy 5 3 6 3" xfId="1417" xr:uid="{00000000-0005-0000-0000-0000770B0000}"/>
    <cellStyle name="Walutowy 5 3 6 3 2" xfId="4384" xr:uid="{736CEDB4-CFE8-466F-91B1-F4520364EBC3}"/>
    <cellStyle name="Walutowy 5 3 6 4" xfId="1821" xr:uid="{00000000-0005-0000-0000-0000780B0000}"/>
    <cellStyle name="Walutowy 5 3 6 4 2" xfId="4788" xr:uid="{1942D15D-2E65-4624-85DE-9606D9926B79}"/>
    <cellStyle name="Walutowy 5 3 6 5" xfId="2225" xr:uid="{00000000-0005-0000-0000-0000790B0000}"/>
    <cellStyle name="Walutowy 5 3 6 5 2" xfId="5192" xr:uid="{5BA42492-1918-4FF7-807F-3C2C90F02140}"/>
    <cellStyle name="Walutowy 5 3 6 6" xfId="2629" xr:uid="{00000000-0005-0000-0000-00007A0B0000}"/>
    <cellStyle name="Walutowy 5 3 6 6 2" xfId="5596" xr:uid="{4F43F6C6-37E5-4871-AFD7-BC56F33FC7F6}"/>
    <cellStyle name="Walutowy 5 3 6 7" xfId="3038" xr:uid="{00000000-0005-0000-0000-00007B0B0000}"/>
    <cellStyle name="Walutowy 5 3 6 7 2" xfId="6005" xr:uid="{415165DC-B4A6-42C8-9A19-C8AB97EB3BC6}"/>
    <cellStyle name="Walutowy 5 3 6 8" xfId="3448" xr:uid="{5049079A-C7B8-45DF-B24D-159AEC8666ED}"/>
    <cellStyle name="Walutowy 5 3 7" xfId="614" xr:uid="{00000000-0005-0000-0000-00007C0B0000}"/>
    <cellStyle name="Walutowy 5 3 7 2" xfId="1018" xr:uid="{00000000-0005-0000-0000-00007D0B0000}"/>
    <cellStyle name="Walutowy 5 3 7 2 2" xfId="3985" xr:uid="{76EFC68B-571F-4747-9469-A0CCF319592E}"/>
    <cellStyle name="Walutowy 5 3 7 3" xfId="1550" xr:uid="{00000000-0005-0000-0000-00007E0B0000}"/>
    <cellStyle name="Walutowy 5 3 7 3 2" xfId="4517" xr:uid="{650FB7DB-114C-4953-A034-C7F0F9EF9A6B}"/>
    <cellStyle name="Walutowy 5 3 7 4" xfId="1954" xr:uid="{00000000-0005-0000-0000-00007F0B0000}"/>
    <cellStyle name="Walutowy 5 3 7 4 2" xfId="4921" xr:uid="{7838888D-D1D7-4FB9-A739-1E8A62AF4784}"/>
    <cellStyle name="Walutowy 5 3 7 5" xfId="2358" xr:uid="{00000000-0005-0000-0000-0000800B0000}"/>
    <cellStyle name="Walutowy 5 3 7 5 2" xfId="5325" xr:uid="{B2A69CB4-D763-49F8-8E3F-8898F13F506C}"/>
    <cellStyle name="Walutowy 5 3 7 6" xfId="2762" xr:uid="{00000000-0005-0000-0000-0000810B0000}"/>
    <cellStyle name="Walutowy 5 3 7 6 2" xfId="5729" xr:uid="{4B720050-0050-49BB-BEC5-778E1EB7C494}"/>
    <cellStyle name="Walutowy 5 3 7 7" xfId="3171" xr:uid="{00000000-0005-0000-0000-0000820B0000}"/>
    <cellStyle name="Walutowy 5 3 7 7 2" xfId="6138" xr:uid="{59B71745-DED3-4DB0-AA34-E253272059A3}"/>
    <cellStyle name="Walutowy 5 3 7 8" xfId="3581" xr:uid="{C2CDF42A-0B66-4B6F-BE3E-05EAB40A0062}"/>
    <cellStyle name="Walutowy 5 3 8" xfId="747" xr:uid="{00000000-0005-0000-0000-0000830B0000}"/>
    <cellStyle name="Walutowy 5 3 8 2" xfId="3714" xr:uid="{7098D9B5-11DC-4FB6-BCC0-E3854D6C3520}"/>
    <cellStyle name="Walutowy 5 3 9" xfId="1151" xr:uid="{00000000-0005-0000-0000-0000840B0000}"/>
    <cellStyle name="Walutowy 5 3 9 2" xfId="4118" xr:uid="{FDEAA24B-6B26-405A-AEDF-3C9A21F6DB2E}"/>
    <cellStyle name="Walutowy 5 4" xfId="285" xr:uid="{00000000-0005-0000-0000-0000850B0000}"/>
    <cellStyle name="Walutowy 5 4 2" xfId="286" xr:uid="{00000000-0005-0000-0000-0000860B0000}"/>
    <cellStyle name="Walutowy 5 4 2 2" xfId="481" xr:uid="{00000000-0005-0000-0000-0000870B0000}"/>
    <cellStyle name="Walutowy 5 5" xfId="287" xr:uid="{00000000-0005-0000-0000-0000880B0000}"/>
    <cellStyle name="Walutowy 5 5 10" xfId="2904" xr:uid="{00000000-0005-0000-0000-0000890B0000}"/>
    <cellStyle name="Walutowy 5 5 10 2" xfId="5871" xr:uid="{3324A8BE-9E5D-4CAD-8334-58E47DF27B86}"/>
    <cellStyle name="Walutowy 5 5 11" xfId="3314" xr:uid="{57CBF33B-C913-4704-91EA-A79F8D4AB257}"/>
    <cellStyle name="Walutowy 5 5 2" xfId="482" xr:uid="{00000000-0005-0000-0000-00008A0B0000}"/>
    <cellStyle name="Walutowy 5 5 2 2" xfId="889" xr:uid="{00000000-0005-0000-0000-00008B0B0000}"/>
    <cellStyle name="Walutowy 5 5 2 2 2" xfId="3856" xr:uid="{247AE5B6-0328-40C1-849B-2FA0B2CB30EE}"/>
    <cellStyle name="Walutowy 5 5 2 3" xfId="1421" xr:uid="{00000000-0005-0000-0000-00008C0B0000}"/>
    <cellStyle name="Walutowy 5 5 2 3 2" xfId="4388" xr:uid="{3F2BB601-66CA-4511-84BF-B7AD45D820DF}"/>
    <cellStyle name="Walutowy 5 5 2 4" xfId="1825" xr:uid="{00000000-0005-0000-0000-00008D0B0000}"/>
    <cellStyle name="Walutowy 5 5 2 4 2" xfId="4792" xr:uid="{7CDB5D06-AB82-43C5-A123-CC60608E62FE}"/>
    <cellStyle name="Walutowy 5 5 2 5" xfId="2229" xr:uid="{00000000-0005-0000-0000-00008E0B0000}"/>
    <cellStyle name="Walutowy 5 5 2 5 2" xfId="5196" xr:uid="{64FDBF47-E5FD-484B-B911-0F72E406A393}"/>
    <cellStyle name="Walutowy 5 5 2 6" xfId="2633" xr:uid="{00000000-0005-0000-0000-00008F0B0000}"/>
    <cellStyle name="Walutowy 5 5 2 6 2" xfId="5600" xr:uid="{CA76EDB6-4FCC-473A-B289-6AF2C0869D0E}"/>
    <cellStyle name="Walutowy 5 5 2 7" xfId="3042" xr:uid="{00000000-0005-0000-0000-0000900B0000}"/>
    <cellStyle name="Walutowy 5 5 2 7 2" xfId="6009" xr:uid="{4B252994-D539-42B9-B586-B4773D619F35}"/>
    <cellStyle name="Walutowy 5 5 2 8" xfId="3452" xr:uid="{D34433F4-9CBE-420E-97D5-7B8324E88288}"/>
    <cellStyle name="Walutowy 5 5 3" xfId="618" xr:uid="{00000000-0005-0000-0000-0000910B0000}"/>
    <cellStyle name="Walutowy 5 5 3 2" xfId="1022" xr:uid="{00000000-0005-0000-0000-0000920B0000}"/>
    <cellStyle name="Walutowy 5 5 3 2 2" xfId="3989" xr:uid="{A8205CF4-ECA4-4C4C-95F2-8884EB1B7093}"/>
    <cellStyle name="Walutowy 5 5 3 3" xfId="1554" xr:uid="{00000000-0005-0000-0000-0000930B0000}"/>
    <cellStyle name="Walutowy 5 5 3 3 2" xfId="4521" xr:uid="{1003F54B-F1B4-446E-A991-D325B11939B3}"/>
    <cellStyle name="Walutowy 5 5 3 4" xfId="1958" xr:uid="{00000000-0005-0000-0000-0000940B0000}"/>
    <cellStyle name="Walutowy 5 5 3 4 2" xfId="4925" xr:uid="{FB5348F6-83E0-4D0B-BD9F-4CB3FDDE1A25}"/>
    <cellStyle name="Walutowy 5 5 3 5" xfId="2362" xr:uid="{00000000-0005-0000-0000-0000950B0000}"/>
    <cellStyle name="Walutowy 5 5 3 5 2" xfId="5329" xr:uid="{5DAE6FDF-55B0-4B2E-B8B7-C44A7E8956D5}"/>
    <cellStyle name="Walutowy 5 5 3 6" xfId="2766" xr:uid="{00000000-0005-0000-0000-0000960B0000}"/>
    <cellStyle name="Walutowy 5 5 3 6 2" xfId="5733" xr:uid="{2CCF1256-CEBC-4EC1-9B63-BF3815B2E4BB}"/>
    <cellStyle name="Walutowy 5 5 3 7" xfId="3175" xr:uid="{00000000-0005-0000-0000-0000970B0000}"/>
    <cellStyle name="Walutowy 5 5 3 7 2" xfId="6142" xr:uid="{BED6F7B5-9B4F-4A51-A132-BB76D0E1AFC5}"/>
    <cellStyle name="Walutowy 5 5 3 8" xfId="3585" xr:uid="{D36AD333-91A9-40D8-95BF-35720415AA0F}"/>
    <cellStyle name="Walutowy 5 5 4" xfId="751" xr:uid="{00000000-0005-0000-0000-0000980B0000}"/>
    <cellStyle name="Walutowy 5 5 4 2" xfId="3718" xr:uid="{C577FD51-265C-44AF-B280-AA503259F181}"/>
    <cellStyle name="Walutowy 5 5 5" xfId="1155" xr:uid="{00000000-0005-0000-0000-0000990B0000}"/>
    <cellStyle name="Walutowy 5 5 5 2" xfId="4122" xr:uid="{06101A94-97D6-497B-84D4-E384372E8B08}"/>
    <cellStyle name="Walutowy 5 5 6" xfId="1288" xr:uid="{00000000-0005-0000-0000-00009A0B0000}"/>
    <cellStyle name="Walutowy 5 5 6 2" xfId="4255" xr:uid="{0B1F3DDF-F3F6-4132-9CA6-5099F0AC9071}"/>
    <cellStyle name="Walutowy 5 5 7" xfId="1687" xr:uid="{00000000-0005-0000-0000-00009B0B0000}"/>
    <cellStyle name="Walutowy 5 5 7 2" xfId="4654" xr:uid="{75348728-8C45-49CC-819A-EF7E2A783E37}"/>
    <cellStyle name="Walutowy 5 5 8" xfId="2091" xr:uid="{00000000-0005-0000-0000-00009C0B0000}"/>
    <cellStyle name="Walutowy 5 5 8 2" xfId="5058" xr:uid="{F65527C1-813F-4311-9C55-2612ADAEB312}"/>
    <cellStyle name="Walutowy 5 5 9" xfId="2495" xr:uid="{00000000-0005-0000-0000-00009D0B0000}"/>
    <cellStyle name="Walutowy 5 5 9 2" xfId="5462" xr:uid="{808B229E-4A85-40F7-B698-38C85080944B}"/>
    <cellStyle name="Walutowy 5 6" xfId="288" xr:uid="{00000000-0005-0000-0000-00009E0B0000}"/>
    <cellStyle name="Walutowy 5 6 10" xfId="2905" xr:uid="{00000000-0005-0000-0000-00009F0B0000}"/>
    <cellStyle name="Walutowy 5 6 10 2" xfId="5872" xr:uid="{675D18AD-C04E-4CA3-AE9C-6F0FDF020FE9}"/>
    <cellStyle name="Walutowy 5 6 11" xfId="3315" xr:uid="{8A79D8E4-B79F-4CEE-A87F-EE297E35F206}"/>
    <cellStyle name="Walutowy 5 6 2" xfId="483" xr:uid="{00000000-0005-0000-0000-0000A00B0000}"/>
    <cellStyle name="Walutowy 5 6 2 2" xfId="890" xr:uid="{00000000-0005-0000-0000-0000A10B0000}"/>
    <cellStyle name="Walutowy 5 6 2 2 2" xfId="3857" xr:uid="{B4443799-49BF-4703-A743-4BA22B214121}"/>
    <cellStyle name="Walutowy 5 6 2 3" xfId="1422" xr:uid="{00000000-0005-0000-0000-0000A20B0000}"/>
    <cellStyle name="Walutowy 5 6 2 3 2" xfId="4389" xr:uid="{E9AB3FCF-1704-436E-9D03-DDB6513D0AD7}"/>
    <cellStyle name="Walutowy 5 6 2 4" xfId="1826" xr:uid="{00000000-0005-0000-0000-0000A30B0000}"/>
    <cellStyle name="Walutowy 5 6 2 4 2" xfId="4793" xr:uid="{36CB8EFD-DB29-45B4-A41C-0B29CFD755B2}"/>
    <cellStyle name="Walutowy 5 6 2 5" xfId="2230" xr:uid="{00000000-0005-0000-0000-0000A40B0000}"/>
    <cellStyle name="Walutowy 5 6 2 5 2" xfId="5197" xr:uid="{F841C4A0-3D16-494D-BDF7-1B178AD0E55B}"/>
    <cellStyle name="Walutowy 5 6 2 6" xfId="2634" xr:uid="{00000000-0005-0000-0000-0000A50B0000}"/>
    <cellStyle name="Walutowy 5 6 2 6 2" xfId="5601" xr:uid="{FD525E42-38BA-41A5-A9B5-07824CC4AE1E}"/>
    <cellStyle name="Walutowy 5 6 2 7" xfId="3043" xr:uid="{00000000-0005-0000-0000-0000A60B0000}"/>
    <cellStyle name="Walutowy 5 6 2 7 2" xfId="6010" xr:uid="{19D41B3D-7009-46F6-AF6E-FBF5A99C8C88}"/>
    <cellStyle name="Walutowy 5 6 2 8" xfId="3453" xr:uid="{4351F37E-0199-47CF-A648-942988BEA9F0}"/>
    <cellStyle name="Walutowy 5 6 3" xfId="619" xr:uid="{00000000-0005-0000-0000-0000A70B0000}"/>
    <cellStyle name="Walutowy 5 6 3 2" xfId="1023" xr:uid="{00000000-0005-0000-0000-0000A80B0000}"/>
    <cellStyle name="Walutowy 5 6 3 2 2" xfId="3990" xr:uid="{708A2DFE-F0FE-4FD9-BE5A-90004D4EA790}"/>
    <cellStyle name="Walutowy 5 6 3 3" xfId="1555" xr:uid="{00000000-0005-0000-0000-0000A90B0000}"/>
    <cellStyle name="Walutowy 5 6 3 3 2" xfId="4522" xr:uid="{EEC23622-9DBA-4AD2-A21E-5F4988D7DB5A}"/>
    <cellStyle name="Walutowy 5 6 3 4" xfId="1959" xr:uid="{00000000-0005-0000-0000-0000AA0B0000}"/>
    <cellStyle name="Walutowy 5 6 3 4 2" xfId="4926" xr:uid="{7A97BEAA-EFFB-44DF-AF81-79EDBC0DBDAA}"/>
    <cellStyle name="Walutowy 5 6 3 5" xfId="2363" xr:uid="{00000000-0005-0000-0000-0000AB0B0000}"/>
    <cellStyle name="Walutowy 5 6 3 5 2" xfId="5330" xr:uid="{B1B6962F-B09E-4F47-9B58-FE02C3234D4C}"/>
    <cellStyle name="Walutowy 5 6 3 6" xfId="2767" xr:uid="{00000000-0005-0000-0000-0000AC0B0000}"/>
    <cellStyle name="Walutowy 5 6 3 6 2" xfId="5734" xr:uid="{12F8F62E-9BA2-4E83-857C-80C8DCA87079}"/>
    <cellStyle name="Walutowy 5 6 3 7" xfId="3176" xr:uid="{00000000-0005-0000-0000-0000AD0B0000}"/>
    <cellStyle name="Walutowy 5 6 3 7 2" xfId="6143" xr:uid="{9362E671-4853-409B-9A40-D1C02230A6DA}"/>
    <cellStyle name="Walutowy 5 6 3 8" xfId="3586" xr:uid="{4D7D5FD2-BCF0-4EDE-A2B9-A204F9455A46}"/>
    <cellStyle name="Walutowy 5 6 4" xfId="752" xr:uid="{00000000-0005-0000-0000-0000AE0B0000}"/>
    <cellStyle name="Walutowy 5 6 4 2" xfId="3719" xr:uid="{46D89689-1DD1-4586-9A18-89753FDC4510}"/>
    <cellStyle name="Walutowy 5 6 5" xfId="1156" xr:uid="{00000000-0005-0000-0000-0000AF0B0000}"/>
    <cellStyle name="Walutowy 5 6 5 2" xfId="4123" xr:uid="{7DA048CB-1A71-47F2-AB35-5944C4B9FBBB}"/>
    <cellStyle name="Walutowy 5 6 6" xfId="1289" xr:uid="{00000000-0005-0000-0000-0000B00B0000}"/>
    <cellStyle name="Walutowy 5 6 6 2" xfId="4256" xr:uid="{A59488D7-9AE5-4792-8199-9B8E074455E7}"/>
    <cellStyle name="Walutowy 5 6 7" xfId="1688" xr:uid="{00000000-0005-0000-0000-0000B10B0000}"/>
    <cellStyle name="Walutowy 5 6 7 2" xfId="4655" xr:uid="{1476F010-F431-4B7D-A329-284912C6D855}"/>
    <cellStyle name="Walutowy 5 6 8" xfId="2092" xr:uid="{00000000-0005-0000-0000-0000B20B0000}"/>
    <cellStyle name="Walutowy 5 6 8 2" xfId="5059" xr:uid="{86C04620-02F9-426A-B533-B38A647D7B0C}"/>
    <cellStyle name="Walutowy 5 6 9" xfId="2496" xr:uid="{00000000-0005-0000-0000-0000B30B0000}"/>
    <cellStyle name="Walutowy 5 6 9 2" xfId="5463" xr:uid="{A3C7D3FB-C698-4B9A-B0BF-AF8267614C2F}"/>
    <cellStyle name="Walutowy 5 7" xfId="289" xr:uid="{00000000-0005-0000-0000-0000B40B0000}"/>
    <cellStyle name="Walutowy 5 7 10" xfId="2906" xr:uid="{00000000-0005-0000-0000-0000B50B0000}"/>
    <cellStyle name="Walutowy 5 7 10 2" xfId="5873" xr:uid="{7280E392-316C-436C-852A-6481803F895A}"/>
    <cellStyle name="Walutowy 5 7 11" xfId="3316" xr:uid="{3068FAD2-C444-42B9-B545-4FB2F635B76B}"/>
    <cellStyle name="Walutowy 5 7 2" xfId="484" xr:uid="{00000000-0005-0000-0000-0000B60B0000}"/>
    <cellStyle name="Walutowy 5 7 2 2" xfId="891" xr:uid="{00000000-0005-0000-0000-0000B70B0000}"/>
    <cellStyle name="Walutowy 5 7 2 2 2" xfId="3858" xr:uid="{44548EA0-9C02-487F-8707-496D6AC0B0AD}"/>
    <cellStyle name="Walutowy 5 7 2 3" xfId="1423" xr:uid="{00000000-0005-0000-0000-0000B80B0000}"/>
    <cellStyle name="Walutowy 5 7 2 3 2" xfId="4390" xr:uid="{3165FB5D-5306-43A8-A16E-EC5EB1C70C32}"/>
    <cellStyle name="Walutowy 5 7 2 4" xfId="1827" xr:uid="{00000000-0005-0000-0000-0000B90B0000}"/>
    <cellStyle name="Walutowy 5 7 2 4 2" xfId="4794" xr:uid="{72D98F39-1E64-4B20-90EE-52AEA9A43260}"/>
    <cellStyle name="Walutowy 5 7 2 5" xfId="2231" xr:uid="{00000000-0005-0000-0000-0000BA0B0000}"/>
    <cellStyle name="Walutowy 5 7 2 5 2" xfId="5198" xr:uid="{796E8FD1-8912-418B-9CE7-BAF99D629338}"/>
    <cellStyle name="Walutowy 5 7 2 6" xfId="2635" xr:uid="{00000000-0005-0000-0000-0000BB0B0000}"/>
    <cellStyle name="Walutowy 5 7 2 6 2" xfId="5602" xr:uid="{CD4A6A6F-9089-4552-AB94-669D549C53C5}"/>
    <cellStyle name="Walutowy 5 7 2 7" xfId="3044" xr:uid="{00000000-0005-0000-0000-0000BC0B0000}"/>
    <cellStyle name="Walutowy 5 7 2 7 2" xfId="6011" xr:uid="{6F0F6BA2-0FB2-4D98-A6B5-3626DB052966}"/>
    <cellStyle name="Walutowy 5 7 2 8" xfId="3454" xr:uid="{650C18C6-1AF1-4E26-B38E-649575F7854B}"/>
    <cellStyle name="Walutowy 5 7 3" xfId="620" xr:uid="{00000000-0005-0000-0000-0000BD0B0000}"/>
    <cellStyle name="Walutowy 5 7 3 2" xfId="1024" xr:uid="{00000000-0005-0000-0000-0000BE0B0000}"/>
    <cellStyle name="Walutowy 5 7 3 2 2" xfId="3991" xr:uid="{D1CBA29F-1282-4FCA-ADF5-5A40485C2196}"/>
    <cellStyle name="Walutowy 5 7 3 3" xfId="1556" xr:uid="{00000000-0005-0000-0000-0000BF0B0000}"/>
    <cellStyle name="Walutowy 5 7 3 3 2" xfId="4523" xr:uid="{AE314D11-1782-4EC5-9250-F16A5FF0649B}"/>
    <cellStyle name="Walutowy 5 7 3 4" xfId="1960" xr:uid="{00000000-0005-0000-0000-0000C00B0000}"/>
    <cellStyle name="Walutowy 5 7 3 4 2" xfId="4927" xr:uid="{1B57ACF7-5331-416F-A297-A694BD11F3C7}"/>
    <cellStyle name="Walutowy 5 7 3 5" xfId="2364" xr:uid="{00000000-0005-0000-0000-0000C10B0000}"/>
    <cellStyle name="Walutowy 5 7 3 5 2" xfId="5331" xr:uid="{33618179-AE9E-4F8C-81B9-3083820C1A99}"/>
    <cellStyle name="Walutowy 5 7 3 6" xfId="2768" xr:uid="{00000000-0005-0000-0000-0000C20B0000}"/>
    <cellStyle name="Walutowy 5 7 3 6 2" xfId="5735" xr:uid="{8149FA48-B7AD-4E56-BC64-EC0096C3E455}"/>
    <cellStyle name="Walutowy 5 7 3 7" xfId="3177" xr:uid="{00000000-0005-0000-0000-0000C30B0000}"/>
    <cellStyle name="Walutowy 5 7 3 7 2" xfId="6144" xr:uid="{29162B57-DB99-4E40-9376-6A1E03634B22}"/>
    <cellStyle name="Walutowy 5 7 3 8" xfId="3587" xr:uid="{56D7081F-F47C-4869-86A5-94FC556B7088}"/>
    <cellStyle name="Walutowy 5 7 4" xfId="753" xr:uid="{00000000-0005-0000-0000-0000C40B0000}"/>
    <cellStyle name="Walutowy 5 7 4 2" xfId="3720" xr:uid="{4F815092-6B9D-4A32-98C4-ED3E1F6FA156}"/>
    <cellStyle name="Walutowy 5 7 5" xfId="1157" xr:uid="{00000000-0005-0000-0000-0000C50B0000}"/>
    <cellStyle name="Walutowy 5 7 5 2" xfId="4124" xr:uid="{54C55B9A-1F59-4432-A5D9-169DBBDD72C8}"/>
    <cellStyle name="Walutowy 5 7 6" xfId="1290" xr:uid="{00000000-0005-0000-0000-0000C60B0000}"/>
    <cellStyle name="Walutowy 5 7 6 2" xfId="4257" xr:uid="{9DA33846-0AA8-4E32-BD04-BAA1D8EE121C}"/>
    <cellStyle name="Walutowy 5 7 7" xfId="1689" xr:uid="{00000000-0005-0000-0000-0000C70B0000}"/>
    <cellStyle name="Walutowy 5 7 7 2" xfId="4656" xr:uid="{5B1815AA-662B-4C32-BEAA-EC311BC3ACC8}"/>
    <cellStyle name="Walutowy 5 7 8" xfId="2093" xr:uid="{00000000-0005-0000-0000-0000C80B0000}"/>
    <cellStyle name="Walutowy 5 7 8 2" xfId="5060" xr:uid="{599B4B53-5D3A-4976-BF9D-734F5011F515}"/>
    <cellStyle name="Walutowy 5 7 9" xfId="2497" xr:uid="{00000000-0005-0000-0000-0000C90B0000}"/>
    <cellStyle name="Walutowy 5 7 9 2" xfId="5464" xr:uid="{6F25B255-0059-4DE4-B923-5AA69D9FC3C9}"/>
    <cellStyle name="Walutowy 5 8" xfId="290" xr:uid="{00000000-0005-0000-0000-0000CA0B0000}"/>
    <cellStyle name="Walutowy 5 8 10" xfId="2907" xr:uid="{00000000-0005-0000-0000-0000CB0B0000}"/>
    <cellStyle name="Walutowy 5 8 10 2" xfId="5874" xr:uid="{4936FC3F-481E-4B20-AD0D-EDC9CE335159}"/>
    <cellStyle name="Walutowy 5 8 11" xfId="3317" xr:uid="{325BD894-4217-4D2F-9E22-0C9D06575C25}"/>
    <cellStyle name="Walutowy 5 8 2" xfId="485" xr:uid="{00000000-0005-0000-0000-0000CC0B0000}"/>
    <cellStyle name="Walutowy 5 8 2 2" xfId="892" xr:uid="{00000000-0005-0000-0000-0000CD0B0000}"/>
    <cellStyle name="Walutowy 5 8 2 2 2" xfId="3859" xr:uid="{3347B271-BD59-4C6C-8593-B866EC0F28AD}"/>
    <cellStyle name="Walutowy 5 8 2 3" xfId="1424" xr:uid="{00000000-0005-0000-0000-0000CE0B0000}"/>
    <cellStyle name="Walutowy 5 8 2 3 2" xfId="4391" xr:uid="{7E4B8765-1F46-4142-9B71-A5A12CA5C867}"/>
    <cellStyle name="Walutowy 5 8 2 4" xfId="1828" xr:uid="{00000000-0005-0000-0000-0000CF0B0000}"/>
    <cellStyle name="Walutowy 5 8 2 4 2" xfId="4795" xr:uid="{7D5117C1-0977-4672-9E4A-F14AAE12345B}"/>
    <cellStyle name="Walutowy 5 8 2 5" xfId="2232" xr:uid="{00000000-0005-0000-0000-0000D00B0000}"/>
    <cellStyle name="Walutowy 5 8 2 5 2" xfId="5199" xr:uid="{CE616849-8775-4103-8C28-69B2277245B6}"/>
    <cellStyle name="Walutowy 5 8 2 6" xfId="2636" xr:uid="{00000000-0005-0000-0000-0000D10B0000}"/>
    <cellStyle name="Walutowy 5 8 2 6 2" xfId="5603" xr:uid="{F64CC589-59AF-4BF8-9559-A8ABDAE85CC6}"/>
    <cellStyle name="Walutowy 5 8 2 7" xfId="3045" xr:uid="{00000000-0005-0000-0000-0000D20B0000}"/>
    <cellStyle name="Walutowy 5 8 2 7 2" xfId="6012" xr:uid="{245211E5-F9B8-4A22-93B9-0FEDE5E9F242}"/>
    <cellStyle name="Walutowy 5 8 2 8" xfId="3455" xr:uid="{6CF66EED-B142-4989-8EC9-4353F7CBF6F6}"/>
    <cellStyle name="Walutowy 5 8 3" xfId="621" xr:uid="{00000000-0005-0000-0000-0000D30B0000}"/>
    <cellStyle name="Walutowy 5 8 3 2" xfId="1025" xr:uid="{00000000-0005-0000-0000-0000D40B0000}"/>
    <cellStyle name="Walutowy 5 8 3 2 2" xfId="3992" xr:uid="{F67636AD-4B8A-4159-8A7A-6DF6D01E6D35}"/>
    <cellStyle name="Walutowy 5 8 3 3" xfId="1557" xr:uid="{00000000-0005-0000-0000-0000D50B0000}"/>
    <cellStyle name="Walutowy 5 8 3 3 2" xfId="4524" xr:uid="{2B79DFFB-DE0C-427C-91AE-B156CFCA1A57}"/>
    <cellStyle name="Walutowy 5 8 3 4" xfId="1961" xr:uid="{00000000-0005-0000-0000-0000D60B0000}"/>
    <cellStyle name="Walutowy 5 8 3 4 2" xfId="4928" xr:uid="{D84A4807-3440-4D56-8B12-7D154BDD4449}"/>
    <cellStyle name="Walutowy 5 8 3 5" xfId="2365" xr:uid="{00000000-0005-0000-0000-0000D70B0000}"/>
    <cellStyle name="Walutowy 5 8 3 5 2" xfId="5332" xr:uid="{70E0F695-50FB-458C-A8C2-8858D69C1A4B}"/>
    <cellStyle name="Walutowy 5 8 3 6" xfId="2769" xr:uid="{00000000-0005-0000-0000-0000D80B0000}"/>
    <cellStyle name="Walutowy 5 8 3 6 2" xfId="5736" xr:uid="{D5C7AE06-4A3B-4B71-AC9A-223AE7234198}"/>
    <cellStyle name="Walutowy 5 8 3 7" xfId="3178" xr:uid="{00000000-0005-0000-0000-0000D90B0000}"/>
    <cellStyle name="Walutowy 5 8 3 7 2" xfId="6145" xr:uid="{54BE09B3-874B-4431-89B3-3D5B94A26586}"/>
    <cellStyle name="Walutowy 5 8 3 8" xfId="3588" xr:uid="{BD473E4F-627F-40FC-9420-842BF02495B8}"/>
    <cellStyle name="Walutowy 5 8 4" xfId="754" xr:uid="{00000000-0005-0000-0000-0000DA0B0000}"/>
    <cellStyle name="Walutowy 5 8 4 2" xfId="3721" xr:uid="{0348A4BF-D299-489F-BBD1-749430900650}"/>
    <cellStyle name="Walutowy 5 8 5" xfId="1158" xr:uid="{00000000-0005-0000-0000-0000DB0B0000}"/>
    <cellStyle name="Walutowy 5 8 5 2" xfId="4125" xr:uid="{174A9F35-98D5-4ED7-B3AC-938F7EC4774F}"/>
    <cellStyle name="Walutowy 5 8 6" xfId="1291" xr:uid="{00000000-0005-0000-0000-0000DC0B0000}"/>
    <cellStyle name="Walutowy 5 8 6 2" xfId="4258" xr:uid="{B9615D2A-F136-4702-BDE0-E935F837DA60}"/>
    <cellStyle name="Walutowy 5 8 7" xfId="1690" xr:uid="{00000000-0005-0000-0000-0000DD0B0000}"/>
    <cellStyle name="Walutowy 5 8 7 2" xfId="4657" xr:uid="{3DD19341-D0B9-495E-B1EB-8A78973C54AF}"/>
    <cellStyle name="Walutowy 5 8 8" xfId="2094" xr:uid="{00000000-0005-0000-0000-0000DE0B0000}"/>
    <cellStyle name="Walutowy 5 8 8 2" xfId="5061" xr:uid="{B38035AA-621B-4C26-B989-333229979D54}"/>
    <cellStyle name="Walutowy 5 8 9" xfId="2498" xr:uid="{00000000-0005-0000-0000-0000DF0B0000}"/>
    <cellStyle name="Walutowy 5 8 9 2" xfId="5465" xr:uid="{6D8778C0-E49B-4530-9E20-9A7CB92D0741}"/>
    <cellStyle name="Walutowy 5 9" xfId="470" xr:uid="{00000000-0005-0000-0000-0000E00B0000}"/>
    <cellStyle name="Walutowy 5 9 2" xfId="880" xr:uid="{00000000-0005-0000-0000-0000E10B0000}"/>
    <cellStyle name="Walutowy 5 9 2 2" xfId="3847" xr:uid="{F58B4778-2C1B-47E9-A515-0326478200EA}"/>
    <cellStyle name="Walutowy 5 9 3" xfId="1412" xr:uid="{00000000-0005-0000-0000-0000E20B0000}"/>
    <cellStyle name="Walutowy 5 9 3 2" xfId="4379" xr:uid="{40D8D385-E102-4343-9ADF-04B591A39E0F}"/>
    <cellStyle name="Walutowy 5 9 4" xfId="1816" xr:uid="{00000000-0005-0000-0000-0000E30B0000}"/>
    <cellStyle name="Walutowy 5 9 4 2" xfId="4783" xr:uid="{B8BE09CF-6248-4519-9B48-A62B1CB2ACE6}"/>
    <cellStyle name="Walutowy 5 9 5" xfId="2220" xr:uid="{00000000-0005-0000-0000-0000E40B0000}"/>
    <cellStyle name="Walutowy 5 9 5 2" xfId="5187" xr:uid="{4D3FCC9F-348C-4E55-801E-DE0F4A32C648}"/>
    <cellStyle name="Walutowy 5 9 6" xfId="2624" xr:uid="{00000000-0005-0000-0000-0000E50B0000}"/>
    <cellStyle name="Walutowy 5 9 6 2" xfId="5591" xr:uid="{36671859-A715-43E7-B527-BAA335737DB1}"/>
    <cellStyle name="Walutowy 5 9 7" xfId="3033" xr:uid="{00000000-0005-0000-0000-0000E60B0000}"/>
    <cellStyle name="Walutowy 5 9 7 2" xfId="6000" xr:uid="{1CEDA581-23C7-4651-AD63-23397BB89DE7}"/>
    <cellStyle name="Walutowy 5 9 8" xfId="3443" xr:uid="{1769F3E4-0F0E-4B06-AE98-61124EA1B08F}"/>
    <cellStyle name="Walutowy 6" xfId="291" xr:uid="{00000000-0005-0000-0000-0000E70B0000}"/>
    <cellStyle name="Walutowy 6 10" xfId="1292" xr:uid="{00000000-0005-0000-0000-0000E80B0000}"/>
    <cellStyle name="Walutowy 6 10 2" xfId="4259" xr:uid="{8849CCA3-FDB0-4E9E-846A-5BE7647A4F62}"/>
    <cellStyle name="Walutowy 6 11" xfId="1691" xr:uid="{00000000-0005-0000-0000-0000E90B0000}"/>
    <cellStyle name="Walutowy 6 11 2" xfId="4658" xr:uid="{1E9E2D72-B000-4D1D-B5AE-20D3611BD3C9}"/>
    <cellStyle name="Walutowy 6 12" xfId="2095" xr:uid="{00000000-0005-0000-0000-0000EA0B0000}"/>
    <cellStyle name="Walutowy 6 12 2" xfId="5062" xr:uid="{0F361037-FCC4-47C4-9AD4-A25CF9A6E97D}"/>
    <cellStyle name="Walutowy 6 13" xfId="2499" xr:uid="{00000000-0005-0000-0000-0000EB0B0000}"/>
    <cellStyle name="Walutowy 6 13 2" xfId="5466" xr:uid="{EE68A44A-FEF1-45C0-B853-28F8D172CFF9}"/>
    <cellStyle name="Walutowy 6 14" xfId="2908" xr:uid="{00000000-0005-0000-0000-0000EC0B0000}"/>
    <cellStyle name="Walutowy 6 14 2" xfId="5875" xr:uid="{EFD6A941-1CE4-4341-BB76-C8675929716A}"/>
    <cellStyle name="Walutowy 6 15" xfId="3318" xr:uid="{1B335FCE-D962-47E4-B1A8-469E3110213F}"/>
    <cellStyle name="Walutowy 6 2" xfId="292" xr:uid="{00000000-0005-0000-0000-0000ED0B0000}"/>
    <cellStyle name="Walutowy 6 2 2" xfId="293" xr:uid="{00000000-0005-0000-0000-0000EE0B0000}"/>
    <cellStyle name="Walutowy 6 2 2 2" xfId="487" xr:uid="{00000000-0005-0000-0000-0000EF0B0000}"/>
    <cellStyle name="Walutowy 6 3" xfId="294" xr:uid="{00000000-0005-0000-0000-0000F00B0000}"/>
    <cellStyle name="Walutowy 6 3 10" xfId="2909" xr:uid="{00000000-0005-0000-0000-0000F10B0000}"/>
    <cellStyle name="Walutowy 6 3 10 2" xfId="5876" xr:uid="{90A48782-9383-43E2-84B6-449E7F19116D}"/>
    <cellStyle name="Walutowy 6 3 11" xfId="3319" xr:uid="{91AFCB7E-6A39-440F-A91D-CFCEB7DDAE81}"/>
    <cellStyle name="Walutowy 6 3 2" xfId="488" xr:uid="{00000000-0005-0000-0000-0000F20B0000}"/>
    <cellStyle name="Walutowy 6 3 2 2" xfId="894" xr:uid="{00000000-0005-0000-0000-0000F30B0000}"/>
    <cellStyle name="Walutowy 6 3 2 2 2" xfId="3861" xr:uid="{F2040AD6-C00D-407D-ACB3-DAD1563388E2}"/>
    <cellStyle name="Walutowy 6 3 2 3" xfId="1426" xr:uid="{00000000-0005-0000-0000-0000F40B0000}"/>
    <cellStyle name="Walutowy 6 3 2 3 2" xfId="4393" xr:uid="{1F1B47CF-68A5-451B-9C24-F807E6438F59}"/>
    <cellStyle name="Walutowy 6 3 2 4" xfId="1830" xr:uid="{00000000-0005-0000-0000-0000F50B0000}"/>
    <cellStyle name="Walutowy 6 3 2 4 2" xfId="4797" xr:uid="{483BBB12-8728-4C28-A761-879F8A9F9845}"/>
    <cellStyle name="Walutowy 6 3 2 5" xfId="2234" xr:uid="{00000000-0005-0000-0000-0000F60B0000}"/>
    <cellStyle name="Walutowy 6 3 2 5 2" xfId="5201" xr:uid="{7B0C2CBD-2763-4B1F-A548-3BC45AB3AA60}"/>
    <cellStyle name="Walutowy 6 3 2 6" xfId="2638" xr:uid="{00000000-0005-0000-0000-0000F70B0000}"/>
    <cellStyle name="Walutowy 6 3 2 6 2" xfId="5605" xr:uid="{3084D6D4-1121-43E1-B05A-7991657341F0}"/>
    <cellStyle name="Walutowy 6 3 2 7" xfId="3047" xr:uid="{00000000-0005-0000-0000-0000F80B0000}"/>
    <cellStyle name="Walutowy 6 3 2 7 2" xfId="6014" xr:uid="{72658929-3092-43C4-B238-0C7CE8AC010F}"/>
    <cellStyle name="Walutowy 6 3 2 8" xfId="3457" xr:uid="{D4C2FA52-9A4B-4B99-B0BE-6ED96B022249}"/>
    <cellStyle name="Walutowy 6 3 3" xfId="623" xr:uid="{00000000-0005-0000-0000-0000F90B0000}"/>
    <cellStyle name="Walutowy 6 3 3 2" xfId="1027" xr:uid="{00000000-0005-0000-0000-0000FA0B0000}"/>
    <cellStyle name="Walutowy 6 3 3 2 2" xfId="3994" xr:uid="{B91CCE17-0B9A-4748-A3A1-A59AE5221ED2}"/>
    <cellStyle name="Walutowy 6 3 3 3" xfId="1559" xr:uid="{00000000-0005-0000-0000-0000FB0B0000}"/>
    <cellStyle name="Walutowy 6 3 3 3 2" xfId="4526" xr:uid="{88FC5DA0-6502-4487-8E35-92413D80D187}"/>
    <cellStyle name="Walutowy 6 3 3 4" xfId="1963" xr:uid="{00000000-0005-0000-0000-0000FC0B0000}"/>
    <cellStyle name="Walutowy 6 3 3 4 2" xfId="4930" xr:uid="{CA9FDAA3-CDE8-4924-9D67-23320D4B43DC}"/>
    <cellStyle name="Walutowy 6 3 3 5" xfId="2367" xr:uid="{00000000-0005-0000-0000-0000FD0B0000}"/>
    <cellStyle name="Walutowy 6 3 3 5 2" xfId="5334" xr:uid="{49218E2F-0F5F-49B9-8B97-F195FEC1B8E6}"/>
    <cellStyle name="Walutowy 6 3 3 6" xfId="2771" xr:uid="{00000000-0005-0000-0000-0000FE0B0000}"/>
    <cellStyle name="Walutowy 6 3 3 6 2" xfId="5738" xr:uid="{3B3DDFDF-60DD-4906-A6A9-25BCE3FDEDE6}"/>
    <cellStyle name="Walutowy 6 3 3 7" xfId="3180" xr:uid="{00000000-0005-0000-0000-0000FF0B0000}"/>
    <cellStyle name="Walutowy 6 3 3 7 2" xfId="6147" xr:uid="{DE1B4CD8-FFE2-4DFD-9066-CA2B41183111}"/>
    <cellStyle name="Walutowy 6 3 3 8" xfId="3590" xr:uid="{8377DB87-EB6A-4B9C-870B-DA120220BB10}"/>
    <cellStyle name="Walutowy 6 3 4" xfId="756" xr:uid="{00000000-0005-0000-0000-0000000C0000}"/>
    <cellStyle name="Walutowy 6 3 4 2" xfId="3723" xr:uid="{F9475A67-0D04-473A-B38C-D654C1EA26AF}"/>
    <cellStyle name="Walutowy 6 3 5" xfId="1160" xr:uid="{00000000-0005-0000-0000-0000010C0000}"/>
    <cellStyle name="Walutowy 6 3 5 2" xfId="4127" xr:uid="{4C149547-2070-4C86-B309-1D7D5D4A411D}"/>
    <cellStyle name="Walutowy 6 3 6" xfId="1293" xr:uid="{00000000-0005-0000-0000-0000020C0000}"/>
    <cellStyle name="Walutowy 6 3 6 2" xfId="4260" xr:uid="{149CD809-79EB-4D47-BC7A-FD2FE4F23133}"/>
    <cellStyle name="Walutowy 6 3 7" xfId="1692" xr:uid="{00000000-0005-0000-0000-0000030C0000}"/>
    <cellStyle name="Walutowy 6 3 7 2" xfId="4659" xr:uid="{1CF4B1EB-8D5D-411B-988F-22445D637C58}"/>
    <cellStyle name="Walutowy 6 3 8" xfId="2096" xr:uid="{00000000-0005-0000-0000-0000040C0000}"/>
    <cellStyle name="Walutowy 6 3 8 2" xfId="5063" xr:uid="{065E2A05-3E8A-4FF8-A525-0062839C1FB5}"/>
    <cellStyle name="Walutowy 6 3 9" xfId="2500" xr:uid="{00000000-0005-0000-0000-0000050C0000}"/>
    <cellStyle name="Walutowy 6 3 9 2" xfId="5467" xr:uid="{E1019F7D-E797-4AB4-BDDB-C7F6B7570F86}"/>
    <cellStyle name="Walutowy 6 4" xfId="295" xr:uid="{00000000-0005-0000-0000-0000060C0000}"/>
    <cellStyle name="Walutowy 6 4 10" xfId="2910" xr:uid="{00000000-0005-0000-0000-0000070C0000}"/>
    <cellStyle name="Walutowy 6 4 10 2" xfId="5877" xr:uid="{0A192A64-EDFC-4398-B25E-E6FDD2E15FFC}"/>
    <cellStyle name="Walutowy 6 4 11" xfId="3320" xr:uid="{73861F1E-82F9-4974-A37D-0E5E930A05EF}"/>
    <cellStyle name="Walutowy 6 4 2" xfId="489" xr:uid="{00000000-0005-0000-0000-0000080C0000}"/>
    <cellStyle name="Walutowy 6 4 2 2" xfId="895" xr:uid="{00000000-0005-0000-0000-0000090C0000}"/>
    <cellStyle name="Walutowy 6 4 2 2 2" xfId="3862" xr:uid="{366F6B17-6B7A-4626-BD90-AB6B4014E565}"/>
    <cellStyle name="Walutowy 6 4 2 3" xfId="1427" xr:uid="{00000000-0005-0000-0000-00000A0C0000}"/>
    <cellStyle name="Walutowy 6 4 2 3 2" xfId="4394" xr:uid="{BAE063A5-8BE0-42E2-8860-3F87F472E81C}"/>
    <cellStyle name="Walutowy 6 4 2 4" xfId="1831" xr:uid="{00000000-0005-0000-0000-00000B0C0000}"/>
    <cellStyle name="Walutowy 6 4 2 4 2" xfId="4798" xr:uid="{4D02AC7E-C877-494F-ADEE-7BDA57630BFB}"/>
    <cellStyle name="Walutowy 6 4 2 5" xfId="2235" xr:uid="{00000000-0005-0000-0000-00000C0C0000}"/>
    <cellStyle name="Walutowy 6 4 2 5 2" xfId="5202" xr:uid="{39D6E08E-A6DA-4F50-9A05-C3FC064EB126}"/>
    <cellStyle name="Walutowy 6 4 2 6" xfId="2639" xr:uid="{00000000-0005-0000-0000-00000D0C0000}"/>
    <cellStyle name="Walutowy 6 4 2 6 2" xfId="5606" xr:uid="{35AECDB1-86B2-48F8-8A84-372053F34597}"/>
    <cellStyle name="Walutowy 6 4 2 7" xfId="3048" xr:uid="{00000000-0005-0000-0000-00000E0C0000}"/>
    <cellStyle name="Walutowy 6 4 2 7 2" xfId="6015" xr:uid="{1E753D4E-8732-4965-B029-928D36CCB72E}"/>
    <cellStyle name="Walutowy 6 4 2 8" xfId="3458" xr:uid="{8716E30B-25AF-4139-9629-D501C93E4091}"/>
    <cellStyle name="Walutowy 6 4 3" xfId="624" xr:uid="{00000000-0005-0000-0000-00000F0C0000}"/>
    <cellStyle name="Walutowy 6 4 3 2" xfId="1028" xr:uid="{00000000-0005-0000-0000-0000100C0000}"/>
    <cellStyle name="Walutowy 6 4 3 2 2" xfId="3995" xr:uid="{CBC3CAC8-0AD1-4E4A-9A67-23F3CA387C7E}"/>
    <cellStyle name="Walutowy 6 4 3 3" xfId="1560" xr:uid="{00000000-0005-0000-0000-0000110C0000}"/>
    <cellStyle name="Walutowy 6 4 3 3 2" xfId="4527" xr:uid="{42863DA1-0D34-454E-989C-EF9E5FCC0078}"/>
    <cellStyle name="Walutowy 6 4 3 4" xfId="1964" xr:uid="{00000000-0005-0000-0000-0000120C0000}"/>
    <cellStyle name="Walutowy 6 4 3 4 2" xfId="4931" xr:uid="{6035B110-F411-4317-8D53-CF45E92FF95E}"/>
    <cellStyle name="Walutowy 6 4 3 5" xfId="2368" xr:uid="{00000000-0005-0000-0000-0000130C0000}"/>
    <cellStyle name="Walutowy 6 4 3 5 2" xfId="5335" xr:uid="{2B7F0C89-D5F5-4C60-A723-C0A38E4DEDB8}"/>
    <cellStyle name="Walutowy 6 4 3 6" xfId="2772" xr:uid="{00000000-0005-0000-0000-0000140C0000}"/>
    <cellStyle name="Walutowy 6 4 3 6 2" xfId="5739" xr:uid="{A0EF0553-32D0-4C9A-952A-CFA9AF10E756}"/>
    <cellStyle name="Walutowy 6 4 3 7" xfId="3181" xr:uid="{00000000-0005-0000-0000-0000150C0000}"/>
    <cellStyle name="Walutowy 6 4 3 7 2" xfId="6148" xr:uid="{9CA259CC-7D65-4F9E-BE41-A739C5E43B59}"/>
    <cellStyle name="Walutowy 6 4 3 8" xfId="3591" xr:uid="{22925DD4-5BC9-432E-95F9-916767A1C1EE}"/>
    <cellStyle name="Walutowy 6 4 4" xfId="757" xr:uid="{00000000-0005-0000-0000-0000160C0000}"/>
    <cellStyle name="Walutowy 6 4 4 2" xfId="3724" xr:uid="{45F14D1E-66D7-4A13-BCB4-38C40648D9F9}"/>
    <cellStyle name="Walutowy 6 4 5" xfId="1161" xr:uid="{00000000-0005-0000-0000-0000170C0000}"/>
    <cellStyle name="Walutowy 6 4 5 2" xfId="4128" xr:uid="{FA4DECEA-CCA3-4752-89E4-1036B5D04D78}"/>
    <cellStyle name="Walutowy 6 4 6" xfId="1294" xr:uid="{00000000-0005-0000-0000-0000180C0000}"/>
    <cellStyle name="Walutowy 6 4 6 2" xfId="4261" xr:uid="{5C302AB0-8C39-4D6C-9FEF-22EB4D4C4D33}"/>
    <cellStyle name="Walutowy 6 4 7" xfId="1693" xr:uid="{00000000-0005-0000-0000-0000190C0000}"/>
    <cellStyle name="Walutowy 6 4 7 2" xfId="4660" xr:uid="{313C7524-2307-4A05-BFE3-C4F4513AB960}"/>
    <cellStyle name="Walutowy 6 4 8" xfId="2097" xr:uid="{00000000-0005-0000-0000-00001A0C0000}"/>
    <cellStyle name="Walutowy 6 4 8 2" xfId="5064" xr:uid="{617C1158-C9C3-4079-9554-8568CD4DF285}"/>
    <cellStyle name="Walutowy 6 4 9" xfId="2501" xr:uid="{00000000-0005-0000-0000-00001B0C0000}"/>
    <cellStyle name="Walutowy 6 4 9 2" xfId="5468" xr:uid="{BB38350B-FC71-40CC-8E40-802EAB272812}"/>
    <cellStyle name="Walutowy 6 5" xfId="296" xr:uid="{00000000-0005-0000-0000-00001C0C0000}"/>
    <cellStyle name="Walutowy 6 5 10" xfId="2911" xr:uid="{00000000-0005-0000-0000-00001D0C0000}"/>
    <cellStyle name="Walutowy 6 5 10 2" xfId="5878" xr:uid="{257B57C6-FDBA-42CA-955A-F32CF9CA80C1}"/>
    <cellStyle name="Walutowy 6 5 11" xfId="3321" xr:uid="{A2CC5075-ADCB-4190-B92F-2BF528834302}"/>
    <cellStyle name="Walutowy 6 5 2" xfId="490" xr:uid="{00000000-0005-0000-0000-00001E0C0000}"/>
    <cellStyle name="Walutowy 6 5 2 2" xfId="896" xr:uid="{00000000-0005-0000-0000-00001F0C0000}"/>
    <cellStyle name="Walutowy 6 5 2 2 2" xfId="3863" xr:uid="{4CCC3CAB-2DC1-49C0-AC53-95319FD4C6BC}"/>
    <cellStyle name="Walutowy 6 5 2 3" xfId="1428" xr:uid="{00000000-0005-0000-0000-0000200C0000}"/>
    <cellStyle name="Walutowy 6 5 2 3 2" xfId="4395" xr:uid="{13EFC608-8F94-44E8-AA0C-9A592C9BB78C}"/>
    <cellStyle name="Walutowy 6 5 2 4" xfId="1832" xr:uid="{00000000-0005-0000-0000-0000210C0000}"/>
    <cellStyle name="Walutowy 6 5 2 4 2" xfId="4799" xr:uid="{A64AB46A-22D5-486F-9345-36FD9A446880}"/>
    <cellStyle name="Walutowy 6 5 2 5" xfId="2236" xr:uid="{00000000-0005-0000-0000-0000220C0000}"/>
    <cellStyle name="Walutowy 6 5 2 5 2" xfId="5203" xr:uid="{C3F60AFF-F923-4E4D-B48E-137513ED7D7B}"/>
    <cellStyle name="Walutowy 6 5 2 6" xfId="2640" xr:uid="{00000000-0005-0000-0000-0000230C0000}"/>
    <cellStyle name="Walutowy 6 5 2 6 2" xfId="5607" xr:uid="{C99FF6FA-FAF8-4D57-A825-B7833B5DC89E}"/>
    <cellStyle name="Walutowy 6 5 2 7" xfId="3049" xr:uid="{00000000-0005-0000-0000-0000240C0000}"/>
    <cellStyle name="Walutowy 6 5 2 7 2" xfId="6016" xr:uid="{6B69AB9D-4272-481D-845D-85E7F3A63009}"/>
    <cellStyle name="Walutowy 6 5 2 8" xfId="3459" xr:uid="{74FF8928-3C40-4C86-96AC-E10838597FA8}"/>
    <cellStyle name="Walutowy 6 5 3" xfId="625" xr:uid="{00000000-0005-0000-0000-0000250C0000}"/>
    <cellStyle name="Walutowy 6 5 3 2" xfId="1029" xr:uid="{00000000-0005-0000-0000-0000260C0000}"/>
    <cellStyle name="Walutowy 6 5 3 2 2" xfId="3996" xr:uid="{85A35A43-2A45-48EB-B84F-D6639EF72189}"/>
    <cellStyle name="Walutowy 6 5 3 3" xfId="1561" xr:uid="{00000000-0005-0000-0000-0000270C0000}"/>
    <cellStyle name="Walutowy 6 5 3 3 2" xfId="4528" xr:uid="{90FC080D-85C1-4180-A921-A8BFF96493F8}"/>
    <cellStyle name="Walutowy 6 5 3 4" xfId="1965" xr:uid="{00000000-0005-0000-0000-0000280C0000}"/>
    <cellStyle name="Walutowy 6 5 3 4 2" xfId="4932" xr:uid="{77B264B6-6CC0-474F-9555-EF9D4BC2BFEF}"/>
    <cellStyle name="Walutowy 6 5 3 5" xfId="2369" xr:uid="{00000000-0005-0000-0000-0000290C0000}"/>
    <cellStyle name="Walutowy 6 5 3 5 2" xfId="5336" xr:uid="{CD5B1910-853E-422B-9B0A-EE4273A72576}"/>
    <cellStyle name="Walutowy 6 5 3 6" xfId="2773" xr:uid="{00000000-0005-0000-0000-00002A0C0000}"/>
    <cellStyle name="Walutowy 6 5 3 6 2" xfId="5740" xr:uid="{2EFF3E18-08F4-40F6-94DA-66566F4DC124}"/>
    <cellStyle name="Walutowy 6 5 3 7" xfId="3182" xr:uid="{00000000-0005-0000-0000-00002B0C0000}"/>
    <cellStyle name="Walutowy 6 5 3 7 2" xfId="6149" xr:uid="{6117EBC3-7197-4C54-8E99-E547CF5E7595}"/>
    <cellStyle name="Walutowy 6 5 3 8" xfId="3592" xr:uid="{4BFFE13D-D1A1-44FD-AF42-4E01DFB2961F}"/>
    <cellStyle name="Walutowy 6 5 4" xfId="758" xr:uid="{00000000-0005-0000-0000-00002C0C0000}"/>
    <cellStyle name="Walutowy 6 5 4 2" xfId="3725" xr:uid="{D53BA4DD-B074-455C-AB79-5F826C14B338}"/>
    <cellStyle name="Walutowy 6 5 5" xfId="1162" xr:uid="{00000000-0005-0000-0000-00002D0C0000}"/>
    <cellStyle name="Walutowy 6 5 5 2" xfId="4129" xr:uid="{60297410-35F1-44E0-A2C7-2272FFEA434B}"/>
    <cellStyle name="Walutowy 6 5 6" xfId="1295" xr:uid="{00000000-0005-0000-0000-00002E0C0000}"/>
    <cellStyle name="Walutowy 6 5 6 2" xfId="4262" xr:uid="{5213BB7A-5C6E-4982-B829-E7EEB9031B61}"/>
    <cellStyle name="Walutowy 6 5 7" xfId="1694" xr:uid="{00000000-0005-0000-0000-00002F0C0000}"/>
    <cellStyle name="Walutowy 6 5 7 2" xfId="4661" xr:uid="{876646EF-91CF-4159-95DC-22B6828A5F3C}"/>
    <cellStyle name="Walutowy 6 5 8" xfId="2098" xr:uid="{00000000-0005-0000-0000-0000300C0000}"/>
    <cellStyle name="Walutowy 6 5 8 2" xfId="5065" xr:uid="{EAD41CC4-CB4D-418B-9DA1-4284211A9107}"/>
    <cellStyle name="Walutowy 6 5 9" xfId="2502" xr:uid="{00000000-0005-0000-0000-0000310C0000}"/>
    <cellStyle name="Walutowy 6 5 9 2" xfId="5469" xr:uid="{8E81F162-ADAA-4109-B41F-C5DB13F03A0F}"/>
    <cellStyle name="Walutowy 6 6" xfId="486" xr:uid="{00000000-0005-0000-0000-0000320C0000}"/>
    <cellStyle name="Walutowy 6 6 2" xfId="893" xr:uid="{00000000-0005-0000-0000-0000330C0000}"/>
    <cellStyle name="Walutowy 6 6 2 2" xfId="3860" xr:uid="{3B0D0BB2-4463-4E03-BD49-DD27C90B5C57}"/>
    <cellStyle name="Walutowy 6 6 3" xfId="1425" xr:uid="{00000000-0005-0000-0000-0000340C0000}"/>
    <cellStyle name="Walutowy 6 6 3 2" xfId="4392" xr:uid="{5A4927E6-C6FB-443F-B558-4B27CE4FC6B7}"/>
    <cellStyle name="Walutowy 6 6 4" xfId="1829" xr:uid="{00000000-0005-0000-0000-0000350C0000}"/>
    <cellStyle name="Walutowy 6 6 4 2" xfId="4796" xr:uid="{AAE062C3-484B-44D1-9ACD-94F4AEC3B1E1}"/>
    <cellStyle name="Walutowy 6 6 5" xfId="2233" xr:uid="{00000000-0005-0000-0000-0000360C0000}"/>
    <cellStyle name="Walutowy 6 6 5 2" xfId="5200" xr:uid="{1E86144B-6CB6-4A09-BEBB-11750FFDA68E}"/>
    <cellStyle name="Walutowy 6 6 6" xfId="2637" xr:uid="{00000000-0005-0000-0000-0000370C0000}"/>
    <cellStyle name="Walutowy 6 6 6 2" xfId="5604" xr:uid="{791A078E-D7DA-4F72-B2D7-B3643EBD733F}"/>
    <cellStyle name="Walutowy 6 6 7" xfId="3046" xr:uid="{00000000-0005-0000-0000-0000380C0000}"/>
    <cellStyle name="Walutowy 6 6 7 2" xfId="6013" xr:uid="{D0ABAB21-C48D-4C70-81EA-2282B1CF8268}"/>
    <cellStyle name="Walutowy 6 6 8" xfId="3456" xr:uid="{1205CE70-F2A8-4088-A1BA-0FD271719F36}"/>
    <cellStyle name="Walutowy 6 7" xfId="622" xr:uid="{00000000-0005-0000-0000-0000390C0000}"/>
    <cellStyle name="Walutowy 6 7 2" xfId="1026" xr:uid="{00000000-0005-0000-0000-00003A0C0000}"/>
    <cellStyle name="Walutowy 6 7 2 2" xfId="3993" xr:uid="{485643AB-95BE-493C-A70B-386A9FC91EF6}"/>
    <cellStyle name="Walutowy 6 7 3" xfId="1558" xr:uid="{00000000-0005-0000-0000-00003B0C0000}"/>
    <cellStyle name="Walutowy 6 7 3 2" xfId="4525" xr:uid="{B90BB269-D666-436A-9D9D-735FF53C6009}"/>
    <cellStyle name="Walutowy 6 7 4" xfId="1962" xr:uid="{00000000-0005-0000-0000-00003C0C0000}"/>
    <cellStyle name="Walutowy 6 7 4 2" xfId="4929" xr:uid="{302C1EFC-48D0-4063-8597-AC379BC868E6}"/>
    <cellStyle name="Walutowy 6 7 5" xfId="2366" xr:uid="{00000000-0005-0000-0000-00003D0C0000}"/>
    <cellStyle name="Walutowy 6 7 5 2" xfId="5333" xr:uid="{4340DFDF-CE1A-4B34-9C11-7A366C5D67D2}"/>
    <cellStyle name="Walutowy 6 7 6" xfId="2770" xr:uid="{00000000-0005-0000-0000-00003E0C0000}"/>
    <cellStyle name="Walutowy 6 7 6 2" xfId="5737" xr:uid="{89AA0963-2A5E-4463-A0F2-BF0B99AF6950}"/>
    <cellStyle name="Walutowy 6 7 7" xfId="3179" xr:uid="{00000000-0005-0000-0000-00003F0C0000}"/>
    <cellStyle name="Walutowy 6 7 7 2" xfId="6146" xr:uid="{5DE85929-EF4D-4AA9-9A35-A28993ADE723}"/>
    <cellStyle name="Walutowy 6 7 8" xfId="3589" xr:uid="{8386B349-AFB7-49E9-9395-5D452B014BCC}"/>
    <cellStyle name="Walutowy 6 8" xfId="755" xr:uid="{00000000-0005-0000-0000-0000400C0000}"/>
    <cellStyle name="Walutowy 6 8 2" xfId="3722" xr:uid="{AC3BB384-5788-452E-9ABA-23371E7DD057}"/>
    <cellStyle name="Walutowy 6 9" xfId="1159" xr:uid="{00000000-0005-0000-0000-0000410C0000}"/>
    <cellStyle name="Walutowy 6 9 2" xfId="4126" xr:uid="{5F5C2C1A-519E-4E6D-9724-BBE9D165A852}"/>
    <cellStyle name="Walutowy 7" xfId="297" xr:uid="{00000000-0005-0000-0000-0000420C0000}"/>
    <cellStyle name="Walutowy 7 2" xfId="298" xr:uid="{00000000-0005-0000-0000-0000430C0000}"/>
    <cellStyle name="Walutowy 7 2 2" xfId="491" xr:uid="{00000000-0005-0000-0000-0000440C0000}"/>
    <cellStyle name="Walutowy 8" xfId="299" xr:uid="{00000000-0005-0000-0000-0000450C0000}"/>
    <cellStyle name="Walutowy 8 10" xfId="2912" xr:uid="{00000000-0005-0000-0000-0000460C0000}"/>
    <cellStyle name="Walutowy 8 10 2" xfId="5879" xr:uid="{76136786-C58B-4530-9026-F17ABD4D5E65}"/>
    <cellStyle name="Walutowy 8 11" xfId="3322" xr:uid="{331BC4C6-4149-4C77-8415-D6C457BB9969}"/>
    <cellStyle name="Walutowy 8 2" xfId="492" xr:uid="{00000000-0005-0000-0000-0000470C0000}"/>
    <cellStyle name="Walutowy 8 2 2" xfId="897" xr:uid="{00000000-0005-0000-0000-0000480C0000}"/>
    <cellStyle name="Walutowy 8 2 2 2" xfId="3864" xr:uid="{C0B264D6-985A-456B-B2CA-E8593092EF23}"/>
    <cellStyle name="Walutowy 8 2 3" xfId="1429" xr:uid="{00000000-0005-0000-0000-0000490C0000}"/>
    <cellStyle name="Walutowy 8 2 3 2" xfId="4396" xr:uid="{C12482F3-0A83-4774-BAEC-D5F16451694B}"/>
    <cellStyle name="Walutowy 8 2 4" xfId="1833" xr:uid="{00000000-0005-0000-0000-00004A0C0000}"/>
    <cellStyle name="Walutowy 8 2 4 2" xfId="4800" xr:uid="{23AC4908-C41A-43C6-9D9C-CDF6E287F13A}"/>
    <cellStyle name="Walutowy 8 2 5" xfId="2237" xr:uid="{00000000-0005-0000-0000-00004B0C0000}"/>
    <cellStyle name="Walutowy 8 2 5 2" xfId="5204" xr:uid="{F865FE26-A567-40FC-ADAB-713296CF3F82}"/>
    <cellStyle name="Walutowy 8 2 6" xfId="2641" xr:uid="{00000000-0005-0000-0000-00004C0C0000}"/>
    <cellStyle name="Walutowy 8 2 6 2" xfId="5608" xr:uid="{18346B25-4073-4DA5-A6A1-04F4CF992127}"/>
    <cellStyle name="Walutowy 8 2 7" xfId="3050" xr:uid="{00000000-0005-0000-0000-00004D0C0000}"/>
    <cellStyle name="Walutowy 8 2 7 2" xfId="6017" xr:uid="{35BC8358-3544-47D8-B925-B31ABF8C7D9C}"/>
    <cellStyle name="Walutowy 8 2 8" xfId="3460" xr:uid="{C9E43F79-BEFF-4530-BD7E-6B065A47E2D0}"/>
    <cellStyle name="Walutowy 8 3" xfId="626" xr:uid="{00000000-0005-0000-0000-00004E0C0000}"/>
    <cellStyle name="Walutowy 8 3 2" xfId="1030" xr:uid="{00000000-0005-0000-0000-00004F0C0000}"/>
    <cellStyle name="Walutowy 8 3 2 2" xfId="3997" xr:uid="{33B665A7-5DB2-472E-957E-585E650C3F96}"/>
    <cellStyle name="Walutowy 8 3 3" xfId="1562" xr:uid="{00000000-0005-0000-0000-0000500C0000}"/>
    <cellStyle name="Walutowy 8 3 3 2" xfId="4529" xr:uid="{72B050C4-014C-41E0-B613-AFDC330AFDD4}"/>
    <cellStyle name="Walutowy 8 3 4" xfId="1966" xr:uid="{00000000-0005-0000-0000-0000510C0000}"/>
    <cellStyle name="Walutowy 8 3 4 2" xfId="4933" xr:uid="{9B189736-1E5B-4A13-BCBC-98C96A737E6E}"/>
    <cellStyle name="Walutowy 8 3 5" xfId="2370" xr:uid="{00000000-0005-0000-0000-0000520C0000}"/>
    <cellStyle name="Walutowy 8 3 5 2" xfId="5337" xr:uid="{510AAD7C-1294-4781-94D7-3D6CB9EB5F3D}"/>
    <cellStyle name="Walutowy 8 3 6" xfId="2774" xr:uid="{00000000-0005-0000-0000-0000530C0000}"/>
    <cellStyle name="Walutowy 8 3 6 2" xfId="5741" xr:uid="{77506F39-EF62-4583-B861-5254E8C2FB65}"/>
    <cellStyle name="Walutowy 8 3 7" xfId="3183" xr:uid="{00000000-0005-0000-0000-0000540C0000}"/>
    <cellStyle name="Walutowy 8 3 7 2" xfId="6150" xr:uid="{2E5AA6B8-8903-4A1F-8003-8236364E543A}"/>
    <cellStyle name="Walutowy 8 3 8" xfId="3593" xr:uid="{E86E4F25-F325-4F9A-B49D-E187AD407006}"/>
    <cellStyle name="Walutowy 8 4" xfId="759" xr:uid="{00000000-0005-0000-0000-0000550C0000}"/>
    <cellStyle name="Walutowy 8 4 2" xfId="3726" xr:uid="{D1819B3C-DD07-46FB-A23E-DA683E7203E6}"/>
    <cellStyle name="Walutowy 8 5" xfId="1163" xr:uid="{00000000-0005-0000-0000-0000560C0000}"/>
    <cellStyle name="Walutowy 8 5 2" xfId="4130" xr:uid="{803BEC09-7F16-405C-83EB-10212DEABD0F}"/>
    <cellStyle name="Walutowy 8 6" xfId="1296" xr:uid="{00000000-0005-0000-0000-0000570C0000}"/>
    <cellStyle name="Walutowy 8 6 2" xfId="4263" xr:uid="{800E614A-628C-49CD-9E63-663129E80D6F}"/>
    <cellStyle name="Walutowy 8 7" xfId="1695" xr:uid="{00000000-0005-0000-0000-0000580C0000}"/>
    <cellStyle name="Walutowy 8 7 2" xfId="4662" xr:uid="{1AFED684-6993-4BCF-BDCE-319D2D695A1B}"/>
    <cellStyle name="Walutowy 8 8" xfId="2099" xr:uid="{00000000-0005-0000-0000-0000590C0000}"/>
    <cellStyle name="Walutowy 8 8 2" xfId="5066" xr:uid="{BA031B07-7BA1-4F38-ADAB-C4602677B459}"/>
    <cellStyle name="Walutowy 8 9" xfId="2503" xr:uid="{00000000-0005-0000-0000-00005A0C0000}"/>
    <cellStyle name="Walutowy 8 9 2" xfId="5470" xr:uid="{B33C9E34-AB33-41B3-8422-1B78876D2446}"/>
    <cellStyle name="Walutowy 9" xfId="300" xr:uid="{00000000-0005-0000-0000-00005B0C0000}"/>
    <cellStyle name="Walutowy 9 10" xfId="2913" xr:uid="{00000000-0005-0000-0000-00005C0C0000}"/>
    <cellStyle name="Walutowy 9 10 2" xfId="5880" xr:uid="{1E1E0C93-AE6B-445D-A2CD-642064CE5057}"/>
    <cellStyle name="Walutowy 9 11" xfId="3323" xr:uid="{76DA703E-2C02-4B74-A4EA-CE2F02A5C825}"/>
    <cellStyle name="Walutowy 9 2" xfId="493" xr:uid="{00000000-0005-0000-0000-00005D0C0000}"/>
    <cellStyle name="Walutowy 9 2 2" xfId="898" xr:uid="{00000000-0005-0000-0000-00005E0C0000}"/>
    <cellStyle name="Walutowy 9 2 2 2" xfId="3865" xr:uid="{5F5607F9-E5A0-4672-BC74-E133CBA83B9E}"/>
    <cellStyle name="Walutowy 9 2 3" xfId="1430" xr:uid="{00000000-0005-0000-0000-00005F0C0000}"/>
    <cellStyle name="Walutowy 9 2 3 2" xfId="4397" xr:uid="{4AAD11BA-54E1-4AFF-A303-76C84CFA180A}"/>
    <cellStyle name="Walutowy 9 2 4" xfId="1834" xr:uid="{00000000-0005-0000-0000-0000600C0000}"/>
    <cellStyle name="Walutowy 9 2 4 2" xfId="4801" xr:uid="{AFFE9420-A890-44A6-9503-B075138A18AD}"/>
    <cellStyle name="Walutowy 9 2 5" xfId="2238" xr:uid="{00000000-0005-0000-0000-0000610C0000}"/>
    <cellStyle name="Walutowy 9 2 5 2" xfId="5205" xr:uid="{8C5F1B7C-7A3D-44B7-84F9-848BF615667B}"/>
    <cellStyle name="Walutowy 9 2 6" xfId="2642" xr:uid="{00000000-0005-0000-0000-0000620C0000}"/>
    <cellStyle name="Walutowy 9 2 6 2" xfId="5609" xr:uid="{F4A1BDCA-DBA5-46E0-B11D-7E48D6736B73}"/>
    <cellStyle name="Walutowy 9 2 7" xfId="3051" xr:uid="{00000000-0005-0000-0000-0000630C0000}"/>
    <cellStyle name="Walutowy 9 2 7 2" xfId="6018" xr:uid="{EE57097E-25FB-4C06-9E56-8C11717F051A}"/>
    <cellStyle name="Walutowy 9 2 8" xfId="3461" xr:uid="{D5D6B72F-9B78-42A6-A79E-DC7B818486E7}"/>
    <cellStyle name="Walutowy 9 3" xfId="627" xr:uid="{00000000-0005-0000-0000-0000640C0000}"/>
    <cellStyle name="Walutowy 9 3 2" xfId="1031" xr:uid="{00000000-0005-0000-0000-0000650C0000}"/>
    <cellStyle name="Walutowy 9 3 2 2" xfId="3998" xr:uid="{20819EB4-02B3-4EE0-9013-DA1A79C19B61}"/>
    <cellStyle name="Walutowy 9 3 3" xfId="1563" xr:uid="{00000000-0005-0000-0000-0000660C0000}"/>
    <cellStyle name="Walutowy 9 3 3 2" xfId="4530" xr:uid="{C9690093-0EF9-43C1-BF09-18475D94566E}"/>
    <cellStyle name="Walutowy 9 3 4" xfId="1967" xr:uid="{00000000-0005-0000-0000-0000670C0000}"/>
    <cellStyle name="Walutowy 9 3 4 2" xfId="4934" xr:uid="{30C7F98F-06FB-4D06-A412-0D85328516A6}"/>
    <cellStyle name="Walutowy 9 3 5" xfId="2371" xr:uid="{00000000-0005-0000-0000-0000680C0000}"/>
    <cellStyle name="Walutowy 9 3 5 2" xfId="5338" xr:uid="{BFD89532-5B40-48D2-8021-44A7BA6D58A4}"/>
    <cellStyle name="Walutowy 9 3 6" xfId="2775" xr:uid="{00000000-0005-0000-0000-0000690C0000}"/>
    <cellStyle name="Walutowy 9 3 6 2" xfId="5742" xr:uid="{7D5DC44B-B7B9-409D-9853-9528FFFFA755}"/>
    <cellStyle name="Walutowy 9 3 7" xfId="3184" xr:uid="{00000000-0005-0000-0000-00006A0C0000}"/>
    <cellStyle name="Walutowy 9 3 7 2" xfId="6151" xr:uid="{91B9B7B8-64C1-443B-B3F6-4CBF1BF0C683}"/>
    <cellStyle name="Walutowy 9 3 8" xfId="3594" xr:uid="{966B853B-879A-491C-A43D-5F12BDF164FF}"/>
    <cellStyle name="Walutowy 9 4" xfId="760" xr:uid="{00000000-0005-0000-0000-00006B0C0000}"/>
    <cellStyle name="Walutowy 9 4 2" xfId="3727" xr:uid="{62B4AB03-197A-450B-AAD6-AECDAD280DFC}"/>
    <cellStyle name="Walutowy 9 5" xfId="1164" xr:uid="{00000000-0005-0000-0000-00006C0C0000}"/>
    <cellStyle name="Walutowy 9 5 2" xfId="4131" xr:uid="{833A5FD5-E1B5-4007-9F3E-47BC5D09ABD5}"/>
    <cellStyle name="Walutowy 9 6" xfId="1297" xr:uid="{00000000-0005-0000-0000-00006D0C0000}"/>
    <cellStyle name="Walutowy 9 6 2" xfId="4264" xr:uid="{64ED90CB-2A3D-433B-A098-67064285AFB0}"/>
    <cellStyle name="Walutowy 9 7" xfId="1696" xr:uid="{00000000-0005-0000-0000-00006E0C0000}"/>
    <cellStyle name="Walutowy 9 7 2" xfId="4663" xr:uid="{DBD3E53D-9C74-4C9A-86E3-EA2C8F8ECFA3}"/>
    <cellStyle name="Walutowy 9 8" xfId="2100" xr:uid="{00000000-0005-0000-0000-00006F0C0000}"/>
    <cellStyle name="Walutowy 9 8 2" xfId="5067" xr:uid="{EBD526D8-D544-4BE2-BA47-29B2E3DAC111}"/>
    <cellStyle name="Walutowy 9 9" xfId="2504" xr:uid="{00000000-0005-0000-0000-0000700C0000}"/>
    <cellStyle name="Walutowy 9 9 2" xfId="5471" xr:uid="{D21E777C-A97E-4221-8337-8190C1537811}"/>
    <cellStyle name="Warning Text" xfId="301" xr:uid="{00000000-0005-0000-0000-0000710C0000}"/>
  </cellStyles>
  <dxfs count="23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9378CF-8AD3-4EFF-ACAC-1340C5401F4E}" name="Tabela1" displayName="Tabela1" ref="A1:R70" totalsRowShown="0" headerRowDxfId="22" dataDxfId="20" headerRowBorderDxfId="21" tableBorderDxfId="19" totalsRowBorderDxfId="18">
  <autoFilter ref="A1:R70" xr:uid="{6E9378CF-8AD3-4EFF-ACAC-1340C5401F4E}"/>
  <tableColumns count="18">
    <tableColumn id="1" xr3:uid="{250927BD-02B6-46D9-B718-259B3BDB8367}" name="Lp." dataDxfId="17" dataCellStyle="Normalny 3 2"/>
    <tableColumn id="2" xr3:uid="{8560C750-C887-4885-A437-4C8B2AFE3C49}" name="Ubezpieczający" dataDxfId="16" dataCellStyle="Normalny 3 2"/>
    <tableColumn id="3" xr3:uid="{32459FF7-1544-4179-B493-3265DD766B5F}" name="Ubezpieczony" dataDxfId="15" dataCellStyle="Normalny 3 2"/>
    <tableColumn id="5" xr3:uid="{3CDE3D42-AA47-40BE-9622-4EC1D4DDF804}" name="Nr rej." dataDxfId="14"/>
    <tableColumn id="6" xr3:uid="{C44F8C08-FA77-4657-BB36-67B6E4E4067D}" name="Marka" dataDxfId="13"/>
    <tableColumn id="7" xr3:uid="{160E15ED-A8B5-4ADA-9ABF-19EE23270E0B}" name="Typ, model" dataDxfId="12"/>
    <tableColumn id="8" xr3:uid="{400C0BF9-6B70-47EE-A710-8F12DDA25E19}" name="Rodzaj" dataDxfId="11"/>
    <tableColumn id="9" xr3:uid="{6688B68E-031B-4B5E-99B2-C427B67DECAC}" name="Pojemność" dataDxfId="10"/>
    <tableColumn id="10" xr3:uid="{864E6EF6-F57A-4E07-9810-7B2DB1C42896}" name="Ładowność" dataDxfId="9"/>
    <tableColumn id="11" xr3:uid="{B0065660-C14F-41C5-A31B-BC494C0FC7CB}" name="Liczba miejsc" dataDxfId="8"/>
    <tableColumn id="12" xr3:uid="{CB3EE645-D9D2-460C-8A99-1D9184777691}" name="Rok prod. " dataDxfId="7"/>
    <tableColumn id="13" xr3:uid="{7C236A39-416A-45D4-85EE-44BC9C823441}" name="Nr nadwozia" dataDxfId="6"/>
    <tableColumn id="15" xr3:uid="{58571798-AC8D-4D72-BBB4-1FA0ED3B8D33}" name="Suma AC" dataDxfId="5"/>
    <tableColumn id="4" xr3:uid="{C397BACD-883A-4060-9391-D2D7666F5FB0}" name="Kolumna1" dataDxfId="4" dataCellStyle="Walutowy"/>
    <tableColumn id="16" xr3:uid="{12908B14-A016-494B-81E7-C0CC08AE7816}" name="Zakres ubezpieczenia" dataDxfId="3"/>
    <tableColumn id="17" xr3:uid="{05877C0D-06BD-4FF6-8E66-120ADB9B99D1}" name="Ochrona od" dataDxfId="2"/>
    <tableColumn id="20" xr3:uid="{DE177A67-04E4-4314-87CA-28DA43F58023}" name="Ochrona do" dataDxfId="1"/>
    <tableColumn id="18" xr3:uid="{4196EC40-3F3D-46D6-9DDC-702451ADB2E3}" name="Uwagi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opLeftCell="A11" zoomScale="70" zoomScaleNormal="70" workbookViewId="0">
      <selection activeCell="C21" sqref="C21"/>
    </sheetView>
  </sheetViews>
  <sheetFormatPr defaultRowHeight="30" customHeight="1"/>
  <cols>
    <col min="1" max="1" width="6.140625" style="8" customWidth="1"/>
    <col min="2" max="2" width="44.85546875" style="8" customWidth="1"/>
    <col min="3" max="9" width="23.7109375" style="8" customWidth="1"/>
    <col min="10" max="10" width="73" style="27" customWidth="1"/>
    <col min="11" max="11" width="77" style="8" customWidth="1"/>
    <col min="12" max="16384" width="9.140625" style="8"/>
  </cols>
  <sheetData>
    <row r="1" spans="1:12" ht="30" customHeight="1">
      <c r="A1" s="1"/>
      <c r="B1" s="2"/>
      <c r="C1" s="771" t="s">
        <v>1197</v>
      </c>
      <c r="D1" s="771"/>
      <c r="E1" s="771"/>
      <c r="F1" s="3"/>
      <c r="G1" s="3"/>
      <c r="H1" s="4"/>
      <c r="I1" s="5"/>
      <c r="J1" s="6"/>
      <c r="K1" s="1"/>
      <c r="L1" s="7"/>
    </row>
    <row r="2" spans="1:12" ht="30" customHeight="1" thickBot="1">
      <c r="A2" s="9" t="s">
        <v>0</v>
      </c>
      <c r="B2" s="9" t="s">
        <v>1198</v>
      </c>
      <c r="C2" s="9" t="s">
        <v>1199</v>
      </c>
      <c r="D2" s="9" t="s">
        <v>1200</v>
      </c>
      <c r="E2" s="9" t="s">
        <v>1201</v>
      </c>
      <c r="F2" s="9" t="s">
        <v>1202</v>
      </c>
      <c r="G2" s="10" t="s">
        <v>1203</v>
      </c>
      <c r="H2" s="10" t="s">
        <v>1204</v>
      </c>
      <c r="I2" s="9" t="s">
        <v>1205</v>
      </c>
      <c r="J2" s="9" t="s">
        <v>1206</v>
      </c>
      <c r="K2" s="11" t="s">
        <v>1224</v>
      </c>
      <c r="L2" s="7"/>
    </row>
    <row r="3" spans="1:12" ht="64.5" customHeight="1" thickTop="1">
      <c r="A3" s="12">
        <v>1</v>
      </c>
      <c r="B3" s="13" t="s">
        <v>1216</v>
      </c>
      <c r="C3" s="769" t="s">
        <v>1218</v>
      </c>
      <c r="D3" s="769" t="s">
        <v>1219</v>
      </c>
      <c r="E3" s="769" t="s">
        <v>1220</v>
      </c>
      <c r="F3" s="14" t="s">
        <v>1221</v>
      </c>
      <c r="G3" s="14" t="s">
        <v>1222</v>
      </c>
      <c r="H3" s="14" t="s">
        <v>1223</v>
      </c>
      <c r="I3" s="772">
        <v>67</v>
      </c>
      <c r="J3" s="767" t="s">
        <v>1633</v>
      </c>
      <c r="K3" s="766" t="s">
        <v>1632</v>
      </c>
      <c r="L3" s="16"/>
    </row>
    <row r="4" spans="1:12" ht="44.25" customHeight="1">
      <c r="A4" s="17">
        <v>2</v>
      </c>
      <c r="B4" s="18" t="s">
        <v>47</v>
      </c>
      <c r="C4" s="770"/>
      <c r="D4" s="770"/>
      <c r="E4" s="770"/>
      <c r="F4" s="19" t="s">
        <v>1221</v>
      </c>
      <c r="G4" s="19" t="s">
        <v>1229</v>
      </c>
      <c r="H4" s="19" t="s">
        <v>1230</v>
      </c>
      <c r="I4" s="773"/>
      <c r="J4" s="768"/>
      <c r="K4" s="766"/>
      <c r="L4" s="16"/>
    </row>
    <row r="5" spans="1:12" ht="141.75">
      <c r="A5" s="17">
        <v>3</v>
      </c>
      <c r="B5" s="18" t="s">
        <v>1217</v>
      </c>
      <c r="C5" s="19" t="s">
        <v>1225</v>
      </c>
      <c r="D5" s="19" t="s">
        <v>1219</v>
      </c>
      <c r="E5" s="19" t="s">
        <v>1220</v>
      </c>
      <c r="F5" s="19" t="s">
        <v>1226</v>
      </c>
      <c r="G5" s="19" t="s">
        <v>1227</v>
      </c>
      <c r="H5" s="19" t="s">
        <v>1228</v>
      </c>
      <c r="I5" s="17">
        <v>20</v>
      </c>
      <c r="J5" s="15" t="s">
        <v>1634</v>
      </c>
      <c r="K5" s="15" t="s">
        <v>1640</v>
      </c>
      <c r="L5" s="16"/>
    </row>
    <row r="6" spans="1:12" ht="31.5">
      <c r="A6" s="17">
        <v>4</v>
      </c>
      <c r="B6" s="18" t="s">
        <v>49</v>
      </c>
      <c r="C6" s="19" t="s">
        <v>1235</v>
      </c>
      <c r="D6" s="19" t="s">
        <v>1219</v>
      </c>
      <c r="E6" s="19" t="s">
        <v>1220</v>
      </c>
      <c r="F6" s="19" t="s">
        <v>1232</v>
      </c>
      <c r="G6" s="19" t="s">
        <v>1233</v>
      </c>
      <c r="H6" s="19" t="s">
        <v>1234</v>
      </c>
      <c r="I6" s="17">
        <v>23</v>
      </c>
      <c r="J6" s="15" t="s">
        <v>1635</v>
      </c>
      <c r="K6" s="15" t="s">
        <v>1636</v>
      </c>
      <c r="L6" s="16"/>
    </row>
    <row r="7" spans="1:12" ht="63">
      <c r="A7" s="17">
        <v>5</v>
      </c>
      <c r="B7" s="18" t="s">
        <v>1368</v>
      </c>
      <c r="C7" s="19" t="s">
        <v>1231</v>
      </c>
      <c r="D7" s="19" t="s">
        <v>1219</v>
      </c>
      <c r="E7" s="19" t="s">
        <v>1220</v>
      </c>
      <c r="F7" s="19" t="s">
        <v>1236</v>
      </c>
      <c r="G7" s="19" t="s">
        <v>1237</v>
      </c>
      <c r="H7" s="19" t="s">
        <v>1238</v>
      </c>
      <c r="I7" s="17">
        <v>12</v>
      </c>
      <c r="J7" s="15" t="s">
        <v>1650</v>
      </c>
      <c r="K7" s="15" t="s">
        <v>1727</v>
      </c>
      <c r="L7" s="16"/>
    </row>
    <row r="8" spans="1:12" ht="63">
      <c r="A8" s="17">
        <v>6</v>
      </c>
      <c r="B8" s="18" t="s">
        <v>50</v>
      </c>
      <c r="C8" s="19" t="s">
        <v>1239</v>
      </c>
      <c r="D8" s="19" t="s">
        <v>1219</v>
      </c>
      <c r="E8" s="19" t="s">
        <v>1220</v>
      </c>
      <c r="F8" s="19" t="s">
        <v>1240</v>
      </c>
      <c r="G8" s="19" t="s">
        <v>1241</v>
      </c>
      <c r="H8" s="19" t="s">
        <v>1242</v>
      </c>
      <c r="I8" s="17">
        <v>29</v>
      </c>
      <c r="J8" s="15" t="s">
        <v>1637</v>
      </c>
      <c r="K8" s="15" t="s">
        <v>44</v>
      </c>
      <c r="L8" s="20"/>
    </row>
    <row r="9" spans="1:12" ht="31.5">
      <c r="A9" s="17">
        <v>7</v>
      </c>
      <c r="B9" s="18" t="s">
        <v>657</v>
      </c>
      <c r="C9" s="19" t="s">
        <v>1245</v>
      </c>
      <c r="D9" s="19" t="s">
        <v>1219</v>
      </c>
      <c r="E9" s="19" t="s">
        <v>1220</v>
      </c>
      <c r="F9" s="19" t="s">
        <v>1246</v>
      </c>
      <c r="G9" s="19" t="s">
        <v>1247</v>
      </c>
      <c r="H9" s="19" t="s">
        <v>1248</v>
      </c>
      <c r="I9" s="21" t="s">
        <v>1783</v>
      </c>
      <c r="J9" s="15" t="s">
        <v>1243</v>
      </c>
      <c r="K9" s="15" t="s">
        <v>44</v>
      </c>
      <c r="L9" s="20"/>
    </row>
    <row r="10" spans="1:12" ht="31.5">
      <c r="A10" s="17">
        <v>8</v>
      </c>
      <c r="B10" s="18" t="s">
        <v>1244</v>
      </c>
      <c r="C10" s="19" t="s">
        <v>1239</v>
      </c>
      <c r="D10" s="19" t="s">
        <v>1219</v>
      </c>
      <c r="E10" s="19" t="s">
        <v>1220</v>
      </c>
      <c r="F10" s="19" t="s">
        <v>1249</v>
      </c>
      <c r="G10" s="19" t="s">
        <v>1250</v>
      </c>
      <c r="H10" s="19" t="s">
        <v>1251</v>
      </c>
      <c r="I10" s="17" t="s">
        <v>1252</v>
      </c>
      <c r="J10" s="15" t="s">
        <v>1243</v>
      </c>
      <c r="K10" s="15" t="s">
        <v>44</v>
      </c>
      <c r="L10" s="20"/>
    </row>
    <row r="11" spans="1:12" ht="31.5">
      <c r="A11" s="17">
        <v>9</v>
      </c>
      <c r="B11" s="22" t="s">
        <v>262</v>
      </c>
      <c r="C11" s="23" t="s">
        <v>1253</v>
      </c>
      <c r="D11" s="23" t="s">
        <v>1219</v>
      </c>
      <c r="E11" s="23" t="s">
        <v>1220</v>
      </c>
      <c r="F11" s="23" t="s">
        <v>1249</v>
      </c>
      <c r="G11" s="23" t="s">
        <v>1254</v>
      </c>
      <c r="H11" s="23" t="s">
        <v>1255</v>
      </c>
      <c r="I11" s="21">
        <v>67</v>
      </c>
      <c r="J11" s="24" t="s">
        <v>1256</v>
      </c>
      <c r="K11" s="15"/>
      <c r="L11" s="20"/>
    </row>
    <row r="12" spans="1:12" ht="27.75" customHeight="1">
      <c r="A12" s="17">
        <v>10</v>
      </c>
      <c r="B12" s="18" t="s">
        <v>658</v>
      </c>
      <c r="C12" s="19" t="s">
        <v>1257</v>
      </c>
      <c r="D12" s="19" t="s">
        <v>1219</v>
      </c>
      <c r="E12" s="19" t="s">
        <v>1220</v>
      </c>
      <c r="F12" s="19" t="s">
        <v>1249</v>
      </c>
      <c r="G12" s="19" t="s">
        <v>1258</v>
      </c>
      <c r="H12" s="19" t="s">
        <v>1259</v>
      </c>
      <c r="I12" s="17">
        <v>34</v>
      </c>
      <c r="J12" s="15" t="s">
        <v>1260</v>
      </c>
      <c r="K12" s="15" t="s">
        <v>44</v>
      </c>
      <c r="L12" s="20"/>
    </row>
    <row r="13" spans="1:12" ht="31.5">
      <c r="A13" s="17">
        <v>11</v>
      </c>
      <c r="B13" s="18" t="s">
        <v>291</v>
      </c>
      <c r="C13" s="19" t="s">
        <v>1261</v>
      </c>
      <c r="D13" s="19" t="s">
        <v>1219</v>
      </c>
      <c r="E13" s="19" t="s">
        <v>1220</v>
      </c>
      <c r="F13" s="19" t="s">
        <v>1249</v>
      </c>
      <c r="G13" s="19" t="s">
        <v>1262</v>
      </c>
      <c r="H13" s="19" t="s">
        <v>1263</v>
      </c>
      <c r="I13" s="17" t="s">
        <v>1690</v>
      </c>
      <c r="J13" s="15" t="s">
        <v>1638</v>
      </c>
      <c r="K13" s="15" t="s">
        <v>44</v>
      </c>
      <c r="L13" s="20"/>
    </row>
    <row r="14" spans="1:12" ht="29.25" customHeight="1">
      <c r="A14" s="17">
        <v>12</v>
      </c>
      <c r="B14" s="18" t="s">
        <v>1810</v>
      </c>
      <c r="C14" s="19" t="s">
        <v>1265</v>
      </c>
      <c r="D14" s="19" t="s">
        <v>1219</v>
      </c>
      <c r="E14" s="19" t="s">
        <v>1220</v>
      </c>
      <c r="F14" s="19" t="s">
        <v>1249</v>
      </c>
      <c r="G14" s="19" t="s">
        <v>1266</v>
      </c>
      <c r="H14" s="19" t="s">
        <v>1267</v>
      </c>
      <c r="I14" s="19" t="s">
        <v>1706</v>
      </c>
      <c r="J14" s="15" t="s">
        <v>1264</v>
      </c>
      <c r="K14" s="15" t="s">
        <v>44</v>
      </c>
      <c r="L14" s="20"/>
    </row>
    <row r="15" spans="1:12" ht="29.25" customHeight="1">
      <c r="A15" s="17">
        <v>13</v>
      </c>
      <c r="B15" s="18" t="s">
        <v>74</v>
      </c>
      <c r="C15" s="19" t="s">
        <v>1268</v>
      </c>
      <c r="D15" s="19" t="s">
        <v>1219</v>
      </c>
      <c r="E15" s="19" t="s">
        <v>1220</v>
      </c>
      <c r="F15" s="19" t="s">
        <v>1249</v>
      </c>
      <c r="G15" s="19" t="s">
        <v>1269</v>
      </c>
      <c r="H15" s="19" t="s">
        <v>1270</v>
      </c>
      <c r="I15" s="17" t="s">
        <v>1782</v>
      </c>
      <c r="J15" s="15" t="s">
        <v>1260</v>
      </c>
      <c r="K15" s="15" t="s">
        <v>44</v>
      </c>
      <c r="L15" s="20"/>
    </row>
    <row r="16" spans="1:12" ht="43.5" customHeight="1">
      <c r="A16" s="17">
        <v>14</v>
      </c>
      <c r="B16" s="18" t="s">
        <v>51</v>
      </c>
      <c r="C16" s="19" t="s">
        <v>1271</v>
      </c>
      <c r="D16" s="19" t="s">
        <v>1219</v>
      </c>
      <c r="E16" s="19" t="s">
        <v>1220</v>
      </c>
      <c r="F16" s="19" t="s">
        <v>1272</v>
      </c>
      <c r="G16" s="19" t="s">
        <v>1273</v>
      </c>
      <c r="H16" s="19" t="s">
        <v>1274</v>
      </c>
      <c r="I16" s="17" t="s">
        <v>1781</v>
      </c>
      <c r="J16" s="15" t="s">
        <v>1639</v>
      </c>
      <c r="K16" s="15" t="s">
        <v>1694</v>
      </c>
      <c r="L16" s="20"/>
    </row>
    <row r="17" spans="1:11" ht="31.5">
      <c r="A17" s="17">
        <v>15</v>
      </c>
      <c r="B17" s="18" t="s">
        <v>52</v>
      </c>
      <c r="C17" s="19" t="s">
        <v>1275</v>
      </c>
      <c r="D17" s="19" t="s">
        <v>1219</v>
      </c>
      <c r="E17" s="19" t="s">
        <v>1220</v>
      </c>
      <c r="F17" s="19" t="s">
        <v>1272</v>
      </c>
      <c r="G17" s="19" t="s">
        <v>1276</v>
      </c>
      <c r="H17" s="19" t="s">
        <v>1277</v>
      </c>
      <c r="I17" s="19" t="s">
        <v>1835</v>
      </c>
      <c r="J17" s="15" t="s">
        <v>1278</v>
      </c>
      <c r="K17" s="15" t="s">
        <v>44</v>
      </c>
    </row>
    <row r="18" spans="1:11" ht="19.5" customHeight="1">
      <c r="A18" s="17">
        <v>16</v>
      </c>
      <c r="B18" s="18" t="s">
        <v>53</v>
      </c>
      <c r="C18" s="19" t="s">
        <v>1279</v>
      </c>
      <c r="D18" s="19" t="s">
        <v>1219</v>
      </c>
      <c r="E18" s="19" t="s">
        <v>1220</v>
      </c>
      <c r="F18" s="19" t="s">
        <v>1272</v>
      </c>
      <c r="G18" s="19" t="s">
        <v>1280</v>
      </c>
      <c r="H18" s="19" t="s">
        <v>1281</v>
      </c>
      <c r="I18" s="19" t="s">
        <v>1282</v>
      </c>
      <c r="J18" s="15" t="s">
        <v>1283</v>
      </c>
      <c r="K18" s="15"/>
    </row>
    <row r="19" spans="1:11" ht="63">
      <c r="A19" s="17">
        <v>17</v>
      </c>
      <c r="B19" s="18" t="s">
        <v>661</v>
      </c>
      <c r="C19" s="19" t="s">
        <v>1271</v>
      </c>
      <c r="D19" s="19" t="s">
        <v>1219</v>
      </c>
      <c r="E19" s="19" t="s">
        <v>1220</v>
      </c>
      <c r="F19" s="19" t="s">
        <v>1272</v>
      </c>
      <c r="G19" s="19" t="s">
        <v>1284</v>
      </c>
      <c r="H19" s="19" t="s">
        <v>1285</v>
      </c>
      <c r="I19" s="19" t="s">
        <v>1286</v>
      </c>
      <c r="J19" s="15" t="s">
        <v>1287</v>
      </c>
      <c r="K19" s="15"/>
    </row>
    <row r="20" spans="1:11" ht="278.25" customHeight="1">
      <c r="A20" s="17">
        <v>18</v>
      </c>
      <c r="B20" s="18" t="s">
        <v>54</v>
      </c>
      <c r="C20" s="19" t="s">
        <v>1288</v>
      </c>
      <c r="D20" s="19" t="s">
        <v>1219</v>
      </c>
      <c r="E20" s="19" t="s">
        <v>1220</v>
      </c>
      <c r="F20" s="19" t="s">
        <v>1289</v>
      </c>
      <c r="G20" s="19" t="s">
        <v>1290</v>
      </c>
      <c r="H20" s="19" t="s">
        <v>1291</v>
      </c>
      <c r="I20" s="17">
        <v>34</v>
      </c>
      <c r="J20" s="15" t="s">
        <v>1728</v>
      </c>
      <c r="K20" s="15"/>
    </row>
    <row r="21" spans="1:11" ht="168.75" customHeight="1">
      <c r="A21" s="17">
        <v>19</v>
      </c>
      <c r="B21" s="25" t="s">
        <v>1665</v>
      </c>
      <c r="C21" s="17" t="s">
        <v>1662</v>
      </c>
      <c r="D21" s="17" t="s">
        <v>1219</v>
      </c>
      <c r="E21" s="17" t="s">
        <v>1220</v>
      </c>
      <c r="F21" s="17" t="s">
        <v>1663</v>
      </c>
      <c r="G21" s="17">
        <v>522335802</v>
      </c>
      <c r="H21" s="19" t="s">
        <v>1664</v>
      </c>
      <c r="I21" s="17">
        <v>8</v>
      </c>
      <c r="J21" s="15" t="s">
        <v>1729</v>
      </c>
      <c r="K21" s="26"/>
    </row>
  </sheetData>
  <mergeCells count="7">
    <mergeCell ref="K3:K4"/>
    <mergeCell ref="J3:J4"/>
    <mergeCell ref="D3:D4"/>
    <mergeCell ref="C1:E1"/>
    <mergeCell ref="C3:C4"/>
    <mergeCell ref="E3:E4"/>
    <mergeCell ref="I3:I4"/>
  </mergeCells>
  <phoneticPr fontId="3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Q656"/>
  <sheetViews>
    <sheetView topLeftCell="A229" zoomScale="80" zoomScaleNormal="80" workbookViewId="0">
      <selection activeCell="B248" sqref="B248"/>
    </sheetView>
  </sheetViews>
  <sheetFormatPr defaultRowHeight="15.75"/>
  <cols>
    <col min="1" max="1" width="4.7109375" style="33" bestFit="1" customWidth="1"/>
    <col min="2" max="2" width="101.85546875" style="36" customWidth="1"/>
    <col min="3" max="3" width="24.7109375" style="34" customWidth="1"/>
    <col min="4" max="4" width="24" style="35" customWidth="1"/>
    <col min="5" max="5" width="17.7109375" style="33" customWidth="1"/>
    <col min="6" max="6" width="25.28515625" style="33" customWidth="1"/>
    <col min="7" max="7" width="21.85546875" style="37" customWidth="1"/>
    <col min="8" max="8" width="29.28515625" style="36" customWidth="1"/>
    <col min="9" max="9" width="19.28515625" style="36" customWidth="1"/>
    <col min="10" max="10" width="22.42578125" style="36" customWidth="1"/>
    <col min="11" max="11" width="17.28515625" style="37" customWidth="1"/>
    <col min="12" max="12" width="3.42578125" style="38" customWidth="1"/>
    <col min="13" max="42" width="9.140625" style="37"/>
    <col min="43" max="16384" width="9.140625" style="33"/>
  </cols>
  <sheetData>
    <row r="1" spans="1:12" ht="16.5" thickBot="1">
      <c r="B1" s="33"/>
      <c r="G1" s="33"/>
    </row>
    <row r="2" spans="1:12" ht="17.25" thickTop="1" thickBot="1">
      <c r="A2" s="28" t="s">
        <v>1</v>
      </c>
      <c r="B2" s="29" t="s">
        <v>47</v>
      </c>
      <c r="C2" s="39"/>
      <c r="D2" s="40"/>
      <c r="E2" s="41"/>
      <c r="F2" s="41"/>
      <c r="G2" s="42"/>
      <c r="H2" s="780" t="s">
        <v>14</v>
      </c>
      <c r="I2" s="781"/>
      <c r="J2" s="781"/>
      <c r="K2" s="782"/>
      <c r="L2" s="37"/>
    </row>
    <row r="3" spans="1:12" ht="74.25" customHeight="1" thickTop="1" thickBot="1">
      <c r="A3" s="45" t="s">
        <v>0</v>
      </c>
      <c r="B3" s="46" t="s">
        <v>15</v>
      </c>
      <c r="C3" s="47" t="s">
        <v>22</v>
      </c>
      <c r="D3" s="48"/>
      <c r="E3" s="49" t="s">
        <v>501</v>
      </c>
      <c r="F3" s="50" t="s">
        <v>589</v>
      </c>
      <c r="G3" s="46" t="s">
        <v>16</v>
      </c>
      <c r="H3" s="46" t="s">
        <v>17</v>
      </c>
      <c r="I3" s="46" t="s">
        <v>18</v>
      </c>
      <c r="J3" s="45" t="s">
        <v>19</v>
      </c>
      <c r="K3" s="51" t="s">
        <v>20</v>
      </c>
      <c r="L3" s="37"/>
    </row>
    <row r="4" spans="1:12" ht="16.5" thickTop="1">
      <c r="A4" s="52" t="s">
        <v>1</v>
      </c>
      <c r="B4" s="53" t="s">
        <v>400</v>
      </c>
      <c r="C4" s="761">
        <f>E4*5000</f>
        <v>7505000</v>
      </c>
      <c r="D4" s="54"/>
      <c r="E4" s="55">
        <v>1501</v>
      </c>
      <c r="F4" s="56" t="s">
        <v>344</v>
      </c>
      <c r="G4" s="52">
        <v>1907</v>
      </c>
      <c r="H4" s="52" t="s">
        <v>56</v>
      </c>
      <c r="I4" s="52" t="s">
        <v>57</v>
      </c>
      <c r="J4" s="52" t="s">
        <v>58</v>
      </c>
      <c r="K4" s="57" t="s">
        <v>59</v>
      </c>
      <c r="L4" s="37"/>
    </row>
    <row r="5" spans="1:12">
      <c r="A5" s="58" t="s">
        <v>2</v>
      </c>
      <c r="B5" s="59" t="s">
        <v>401</v>
      </c>
      <c r="C5" s="60">
        <v>96000</v>
      </c>
      <c r="D5" s="61"/>
      <c r="E5" s="62">
        <v>160</v>
      </c>
      <c r="F5" s="56" t="s">
        <v>344</v>
      </c>
      <c r="G5" s="58">
        <v>1907</v>
      </c>
      <c r="H5" s="58" t="s">
        <v>56</v>
      </c>
      <c r="I5" s="58" t="s">
        <v>57</v>
      </c>
      <c r="J5" s="58" t="s">
        <v>58</v>
      </c>
      <c r="K5" s="63" t="s">
        <v>59</v>
      </c>
      <c r="L5" s="37"/>
    </row>
    <row r="6" spans="1:12">
      <c r="A6" s="64" t="s">
        <v>3</v>
      </c>
      <c r="B6" s="59" t="s">
        <v>1688</v>
      </c>
      <c r="C6" s="60">
        <v>50400</v>
      </c>
      <c r="D6" s="65"/>
      <c r="E6" s="66">
        <v>84</v>
      </c>
      <c r="F6" s="56" t="s">
        <v>344</v>
      </c>
      <c r="G6" s="58" t="s">
        <v>44</v>
      </c>
      <c r="H6" s="58" t="s">
        <v>56</v>
      </c>
      <c r="I6" s="58" t="s">
        <v>68</v>
      </c>
      <c r="J6" s="58" t="s">
        <v>58</v>
      </c>
      <c r="K6" s="63" t="s">
        <v>70</v>
      </c>
      <c r="L6" s="37"/>
    </row>
    <row r="7" spans="1:12">
      <c r="A7" s="58" t="s">
        <v>4</v>
      </c>
      <c r="B7" s="67" t="s">
        <v>804</v>
      </c>
      <c r="C7" s="68">
        <v>288756.57</v>
      </c>
      <c r="D7" s="65"/>
      <c r="E7" s="62">
        <v>1329</v>
      </c>
      <c r="F7" s="56" t="s">
        <v>345</v>
      </c>
      <c r="G7" s="58">
        <v>2017</v>
      </c>
      <c r="H7" s="58"/>
      <c r="I7" s="58"/>
      <c r="J7" s="58"/>
      <c r="K7" s="63"/>
      <c r="L7" s="37"/>
    </row>
    <row r="8" spans="1:12" ht="21.75" customHeight="1">
      <c r="A8" s="64" t="s">
        <v>5</v>
      </c>
      <c r="B8" s="67" t="s">
        <v>954</v>
      </c>
      <c r="C8" s="69">
        <v>492467.13</v>
      </c>
      <c r="D8" s="61"/>
      <c r="E8" s="62">
        <v>430</v>
      </c>
      <c r="F8" s="56" t="s">
        <v>345</v>
      </c>
      <c r="G8" s="58" t="s">
        <v>198</v>
      </c>
      <c r="H8" s="58"/>
      <c r="I8" s="58"/>
      <c r="J8" s="58"/>
      <c r="K8" s="63"/>
      <c r="L8" s="37"/>
    </row>
    <row r="9" spans="1:12">
      <c r="A9" s="58" t="s">
        <v>6</v>
      </c>
      <c r="B9" s="59" t="s">
        <v>566</v>
      </c>
      <c r="C9" s="60">
        <f>E9*5000</f>
        <v>5110750</v>
      </c>
      <c r="D9" s="61"/>
      <c r="E9" s="66">
        <v>1022.15</v>
      </c>
      <c r="F9" s="56" t="s">
        <v>344</v>
      </c>
      <c r="G9" s="58"/>
      <c r="H9" s="58"/>
      <c r="I9" s="58"/>
      <c r="J9" s="58"/>
      <c r="K9" s="63"/>
      <c r="L9" s="37"/>
    </row>
    <row r="10" spans="1:12">
      <c r="A10" s="64" t="s">
        <v>7</v>
      </c>
      <c r="B10" s="59" t="s">
        <v>553</v>
      </c>
      <c r="C10" s="60">
        <f t="shared" ref="C10:C21" si="0">E10*1500</f>
        <v>156000</v>
      </c>
      <c r="D10" s="61"/>
      <c r="E10" s="66">
        <v>104</v>
      </c>
      <c r="F10" s="56" t="s">
        <v>344</v>
      </c>
      <c r="G10" s="58" t="s">
        <v>347</v>
      </c>
      <c r="H10" s="58"/>
      <c r="I10" s="58"/>
      <c r="J10" s="58"/>
      <c r="K10" s="63"/>
      <c r="L10" s="37"/>
    </row>
    <row r="11" spans="1:12">
      <c r="A11" s="58" t="s">
        <v>8</v>
      </c>
      <c r="B11" s="59" t="s">
        <v>554</v>
      </c>
      <c r="C11" s="60">
        <f t="shared" si="0"/>
        <v>81000</v>
      </c>
      <c r="D11" s="61"/>
      <c r="E11" s="66">
        <v>54</v>
      </c>
      <c r="F11" s="56" t="s">
        <v>344</v>
      </c>
      <c r="G11" s="58" t="s">
        <v>347</v>
      </c>
      <c r="H11" s="58"/>
      <c r="I11" s="58"/>
      <c r="J11" s="58"/>
      <c r="K11" s="63"/>
      <c r="L11" s="37"/>
    </row>
    <row r="12" spans="1:12">
      <c r="A12" s="64" t="s">
        <v>9</v>
      </c>
      <c r="B12" s="59" t="s">
        <v>848</v>
      </c>
      <c r="C12" s="60">
        <f t="shared" si="0"/>
        <v>156000</v>
      </c>
      <c r="D12" s="61"/>
      <c r="E12" s="66">
        <v>104</v>
      </c>
      <c r="F12" s="56" t="s">
        <v>344</v>
      </c>
      <c r="G12" s="58" t="s">
        <v>347</v>
      </c>
      <c r="H12" s="58"/>
      <c r="I12" s="58"/>
      <c r="J12" s="58"/>
      <c r="K12" s="63"/>
      <c r="L12" s="37"/>
    </row>
    <row r="13" spans="1:12">
      <c r="A13" s="58" t="s">
        <v>10</v>
      </c>
      <c r="B13" s="59" t="s">
        <v>849</v>
      </c>
      <c r="C13" s="60">
        <f t="shared" si="0"/>
        <v>104250</v>
      </c>
      <c r="D13" s="61"/>
      <c r="E13" s="66">
        <v>69.5</v>
      </c>
      <c r="F13" s="56" t="s">
        <v>344</v>
      </c>
      <c r="G13" s="58" t="s">
        <v>347</v>
      </c>
      <c r="H13" s="58"/>
      <c r="I13" s="58"/>
      <c r="J13" s="58"/>
      <c r="K13" s="63"/>
      <c r="L13" s="37"/>
    </row>
    <row r="14" spans="1:12">
      <c r="A14" s="64" t="s">
        <v>11</v>
      </c>
      <c r="B14" s="59" t="s">
        <v>568</v>
      </c>
      <c r="C14" s="60">
        <f t="shared" si="0"/>
        <v>93600</v>
      </c>
      <c r="D14" s="61"/>
      <c r="E14" s="66">
        <v>62.4</v>
      </c>
      <c r="F14" s="56" t="s">
        <v>344</v>
      </c>
      <c r="G14" s="58" t="s">
        <v>347</v>
      </c>
      <c r="H14" s="58"/>
      <c r="I14" s="58"/>
      <c r="J14" s="58"/>
      <c r="K14" s="63"/>
      <c r="L14" s="37"/>
    </row>
    <row r="15" spans="1:12">
      <c r="A15" s="58" t="s">
        <v>12</v>
      </c>
      <c r="B15" s="59" t="s">
        <v>569</v>
      </c>
      <c r="C15" s="60">
        <f t="shared" si="0"/>
        <v>147000</v>
      </c>
      <c r="D15" s="61"/>
      <c r="E15" s="66">
        <v>98</v>
      </c>
      <c r="F15" s="56" t="s">
        <v>344</v>
      </c>
      <c r="G15" s="58" t="s">
        <v>347</v>
      </c>
      <c r="H15" s="58"/>
      <c r="I15" s="58"/>
      <c r="J15" s="58"/>
      <c r="K15" s="63"/>
      <c r="L15" s="37"/>
    </row>
    <row r="16" spans="1:12">
      <c r="A16" s="64" t="s">
        <v>13</v>
      </c>
      <c r="B16" s="59" t="s">
        <v>570</v>
      </c>
      <c r="C16" s="60">
        <f t="shared" si="0"/>
        <v>107100.00000000001</v>
      </c>
      <c r="D16" s="61"/>
      <c r="E16" s="66">
        <v>71.400000000000006</v>
      </c>
      <c r="F16" s="56" t="s">
        <v>344</v>
      </c>
      <c r="G16" s="58" t="s">
        <v>347</v>
      </c>
      <c r="H16" s="58"/>
      <c r="I16" s="58"/>
      <c r="J16" s="58"/>
      <c r="K16" s="63"/>
      <c r="L16" s="37"/>
    </row>
    <row r="17" spans="1:12">
      <c r="A17" s="58" t="s">
        <v>23</v>
      </c>
      <c r="B17" s="59" t="s">
        <v>571</v>
      </c>
      <c r="C17" s="60">
        <f t="shared" si="0"/>
        <v>121500</v>
      </c>
      <c r="D17" s="61"/>
      <c r="E17" s="66">
        <v>81</v>
      </c>
      <c r="F17" s="56" t="s">
        <v>344</v>
      </c>
      <c r="G17" s="58" t="s">
        <v>347</v>
      </c>
      <c r="H17" s="58"/>
      <c r="I17" s="58"/>
      <c r="J17" s="58"/>
      <c r="K17" s="63"/>
      <c r="L17" s="37"/>
    </row>
    <row r="18" spans="1:12">
      <c r="A18" s="64" t="s">
        <v>24</v>
      </c>
      <c r="B18" s="59" t="s">
        <v>572</v>
      </c>
      <c r="C18" s="60">
        <f t="shared" si="0"/>
        <v>151500</v>
      </c>
      <c r="D18" s="61"/>
      <c r="E18" s="66">
        <v>101</v>
      </c>
      <c r="F18" s="56" t="s">
        <v>344</v>
      </c>
      <c r="G18" s="58" t="s">
        <v>347</v>
      </c>
      <c r="H18" s="58"/>
      <c r="I18" s="58"/>
      <c r="J18" s="58"/>
      <c r="K18" s="63"/>
      <c r="L18" s="37"/>
    </row>
    <row r="19" spans="1:12">
      <c r="A19" s="58" t="s">
        <v>25</v>
      </c>
      <c r="B19" s="59" t="s">
        <v>573</v>
      </c>
      <c r="C19" s="60">
        <f t="shared" si="0"/>
        <v>52500</v>
      </c>
      <c r="D19" s="61"/>
      <c r="E19" s="66">
        <v>35</v>
      </c>
      <c r="F19" s="56" t="s">
        <v>344</v>
      </c>
      <c r="G19" s="58" t="s">
        <v>347</v>
      </c>
      <c r="H19" s="58"/>
      <c r="I19" s="58"/>
      <c r="J19" s="58"/>
      <c r="K19" s="63"/>
      <c r="L19" s="37"/>
    </row>
    <row r="20" spans="1:12">
      <c r="A20" s="64" t="s">
        <v>26</v>
      </c>
      <c r="B20" s="59" t="s">
        <v>574</v>
      </c>
      <c r="C20" s="60">
        <f t="shared" si="0"/>
        <v>132750</v>
      </c>
      <c r="D20" s="61"/>
      <c r="E20" s="66">
        <v>88.5</v>
      </c>
      <c r="F20" s="56" t="s">
        <v>344</v>
      </c>
      <c r="G20" s="58" t="s">
        <v>347</v>
      </c>
      <c r="H20" s="58"/>
      <c r="I20" s="58"/>
      <c r="J20" s="58"/>
      <c r="K20" s="63"/>
      <c r="L20" s="37"/>
    </row>
    <row r="21" spans="1:12">
      <c r="A21" s="58" t="s">
        <v>27</v>
      </c>
      <c r="B21" s="59" t="s">
        <v>575</v>
      </c>
      <c r="C21" s="60">
        <f t="shared" si="0"/>
        <v>72000</v>
      </c>
      <c r="D21" s="61"/>
      <c r="E21" s="66">
        <v>48</v>
      </c>
      <c r="F21" s="56" t="s">
        <v>344</v>
      </c>
      <c r="G21" s="58" t="s">
        <v>347</v>
      </c>
      <c r="H21" s="58"/>
      <c r="I21" s="58"/>
      <c r="J21" s="58"/>
      <c r="K21" s="63"/>
      <c r="L21" s="37"/>
    </row>
    <row r="22" spans="1:12">
      <c r="A22" s="64" t="s">
        <v>28</v>
      </c>
      <c r="B22" s="59" t="s">
        <v>1142</v>
      </c>
      <c r="C22" s="60">
        <v>1212357.83</v>
      </c>
      <c r="D22" s="61"/>
      <c r="E22" s="66"/>
      <c r="F22" s="56" t="s">
        <v>345</v>
      </c>
      <c r="G22" s="58">
        <v>2020</v>
      </c>
      <c r="H22" s="58" t="s">
        <v>164</v>
      </c>
      <c r="I22" s="58"/>
      <c r="J22" s="58"/>
      <c r="K22" s="63" t="s">
        <v>834</v>
      </c>
      <c r="L22" s="37"/>
    </row>
    <row r="23" spans="1:12">
      <c r="A23" s="58" t="s">
        <v>29</v>
      </c>
      <c r="B23" s="59" t="s">
        <v>1503</v>
      </c>
      <c r="C23" s="60">
        <f>E23*1500</f>
        <v>497700</v>
      </c>
      <c r="D23" s="61"/>
      <c r="E23" s="66">
        <v>331.8</v>
      </c>
      <c r="F23" s="56" t="s">
        <v>344</v>
      </c>
      <c r="G23" s="58" t="s">
        <v>347</v>
      </c>
      <c r="H23" s="58"/>
      <c r="I23" s="58"/>
      <c r="J23" s="58"/>
      <c r="K23" s="63"/>
      <c r="L23" s="37"/>
    </row>
    <row r="24" spans="1:12">
      <c r="A24" s="64" t="s">
        <v>30</v>
      </c>
      <c r="B24" s="59" t="s">
        <v>910</v>
      </c>
      <c r="C24" s="60">
        <v>981023.18</v>
      </c>
      <c r="D24" s="61"/>
      <c r="E24" s="66">
        <v>158.30000000000001</v>
      </c>
      <c r="F24" s="56" t="s">
        <v>344</v>
      </c>
      <c r="G24" s="58" t="s">
        <v>905</v>
      </c>
      <c r="H24" s="58"/>
      <c r="I24" s="58"/>
      <c r="J24" s="58"/>
      <c r="K24" s="63"/>
      <c r="L24" s="37"/>
    </row>
    <row r="25" spans="1:12">
      <c r="A25" s="58" t="s">
        <v>31</v>
      </c>
      <c r="B25" s="59" t="s">
        <v>556</v>
      </c>
      <c r="C25" s="60">
        <f>E25*1500</f>
        <v>75000</v>
      </c>
      <c r="D25" s="61"/>
      <c r="E25" s="66">
        <v>50</v>
      </c>
      <c r="F25" s="56" t="s">
        <v>344</v>
      </c>
      <c r="G25" s="58" t="s">
        <v>347</v>
      </c>
      <c r="H25" s="58" t="s">
        <v>56</v>
      </c>
      <c r="I25" s="58" t="s">
        <v>58</v>
      </c>
      <c r="J25" s="58" t="s">
        <v>58</v>
      </c>
      <c r="K25" s="63" t="s">
        <v>832</v>
      </c>
      <c r="L25" s="37"/>
    </row>
    <row r="26" spans="1:12">
      <c r="A26" s="64" t="s">
        <v>32</v>
      </c>
      <c r="B26" s="59" t="s">
        <v>911</v>
      </c>
      <c r="C26" s="60">
        <v>644276.96</v>
      </c>
      <c r="D26" s="61"/>
      <c r="E26" s="66">
        <v>60</v>
      </c>
      <c r="F26" s="56" t="s">
        <v>344</v>
      </c>
      <c r="G26" s="58" t="s">
        <v>902</v>
      </c>
      <c r="H26" s="58" t="s">
        <v>56</v>
      </c>
      <c r="I26" s="58" t="s">
        <v>58</v>
      </c>
      <c r="J26" s="58" t="s">
        <v>58</v>
      </c>
      <c r="K26" s="63" t="s">
        <v>69</v>
      </c>
      <c r="L26" s="37"/>
    </row>
    <row r="27" spans="1:12">
      <c r="A27" s="58" t="s">
        <v>33</v>
      </c>
      <c r="B27" s="59" t="s">
        <v>557</v>
      </c>
      <c r="C27" s="60">
        <v>416600</v>
      </c>
      <c r="D27" s="61"/>
      <c r="E27" s="66">
        <v>78.400000000000006</v>
      </c>
      <c r="F27" s="56" t="s">
        <v>344</v>
      </c>
      <c r="G27" s="58" t="s">
        <v>564</v>
      </c>
      <c r="H27" s="58" t="s">
        <v>56</v>
      </c>
      <c r="I27" s="58" t="s">
        <v>833</v>
      </c>
      <c r="J27" s="58" t="s">
        <v>833</v>
      </c>
      <c r="K27" s="63" t="s">
        <v>834</v>
      </c>
      <c r="L27" s="37"/>
    </row>
    <row r="28" spans="1:12">
      <c r="A28" s="64" t="s">
        <v>34</v>
      </c>
      <c r="B28" s="59" t="s">
        <v>558</v>
      </c>
      <c r="C28" s="60">
        <f>E28*5000</f>
        <v>516000</v>
      </c>
      <c r="D28" s="61"/>
      <c r="E28" s="66">
        <v>103.2</v>
      </c>
      <c r="F28" s="56" t="s">
        <v>344</v>
      </c>
      <c r="G28" s="58">
        <v>1972</v>
      </c>
      <c r="H28" s="58" t="s">
        <v>835</v>
      </c>
      <c r="I28" s="58" t="s">
        <v>836</v>
      </c>
      <c r="J28" s="58" t="s">
        <v>58</v>
      </c>
      <c r="K28" s="63" t="s">
        <v>834</v>
      </c>
      <c r="L28" s="37"/>
    </row>
    <row r="29" spans="1:12">
      <c r="A29" s="58" t="s">
        <v>35</v>
      </c>
      <c r="B29" s="59" t="s">
        <v>559</v>
      </c>
      <c r="C29" s="60">
        <f t="shared" ref="C29:C32" si="1">E29*5000</f>
        <v>197500</v>
      </c>
      <c r="D29" s="61"/>
      <c r="E29" s="66">
        <v>39.5</v>
      </c>
      <c r="F29" s="56" t="s">
        <v>344</v>
      </c>
      <c r="G29" s="58" t="s">
        <v>347</v>
      </c>
      <c r="H29" s="58" t="s">
        <v>56</v>
      </c>
      <c r="I29" s="58" t="s">
        <v>58</v>
      </c>
      <c r="J29" s="58" t="s">
        <v>58</v>
      </c>
      <c r="K29" s="63" t="s">
        <v>598</v>
      </c>
      <c r="L29" s="37"/>
    </row>
    <row r="30" spans="1:12">
      <c r="A30" s="64" t="s">
        <v>36</v>
      </c>
      <c r="B30" s="59" t="s">
        <v>560</v>
      </c>
      <c r="C30" s="60">
        <f t="shared" si="1"/>
        <v>564000</v>
      </c>
      <c r="D30" s="61"/>
      <c r="E30" s="66">
        <v>112.8</v>
      </c>
      <c r="F30" s="56" t="s">
        <v>344</v>
      </c>
      <c r="G30" s="58">
        <v>1973</v>
      </c>
      <c r="H30" s="58" t="s">
        <v>56</v>
      </c>
      <c r="I30" s="58" t="s">
        <v>836</v>
      </c>
      <c r="J30" s="58" t="s">
        <v>158</v>
      </c>
      <c r="K30" s="63" t="s">
        <v>70</v>
      </c>
      <c r="L30" s="37"/>
    </row>
    <row r="31" spans="1:12">
      <c r="A31" s="58" t="s">
        <v>37</v>
      </c>
      <c r="B31" s="59" t="s">
        <v>1504</v>
      </c>
      <c r="C31" s="60">
        <f t="shared" si="1"/>
        <v>313500</v>
      </c>
      <c r="D31" s="61"/>
      <c r="E31" s="66">
        <v>62.7</v>
      </c>
      <c r="F31" s="56" t="s">
        <v>344</v>
      </c>
      <c r="G31" s="58" t="s">
        <v>347</v>
      </c>
      <c r="H31" s="58" t="s">
        <v>56</v>
      </c>
      <c r="I31" s="58" t="s">
        <v>836</v>
      </c>
      <c r="J31" s="58" t="s">
        <v>58</v>
      </c>
      <c r="K31" s="63" t="s">
        <v>834</v>
      </c>
      <c r="L31" s="37"/>
    </row>
    <row r="32" spans="1:12">
      <c r="A32" s="64" t="s">
        <v>38</v>
      </c>
      <c r="B32" s="59" t="s">
        <v>561</v>
      </c>
      <c r="C32" s="60">
        <f t="shared" si="1"/>
        <v>720000</v>
      </c>
      <c r="D32" s="61"/>
      <c r="E32" s="66">
        <v>144</v>
      </c>
      <c r="F32" s="56" t="s">
        <v>344</v>
      </c>
      <c r="G32" s="58">
        <v>1957</v>
      </c>
      <c r="H32" s="58" t="s">
        <v>56</v>
      </c>
      <c r="I32" s="58" t="s">
        <v>58</v>
      </c>
      <c r="J32" s="58" t="s">
        <v>58</v>
      </c>
      <c r="K32" s="63" t="s">
        <v>834</v>
      </c>
      <c r="L32" s="37"/>
    </row>
    <row r="33" spans="1:12">
      <c r="A33" s="58" t="s">
        <v>39</v>
      </c>
      <c r="B33" s="59" t="s">
        <v>1364</v>
      </c>
      <c r="C33" s="60">
        <v>1244511.1200000001</v>
      </c>
      <c r="D33" s="61"/>
      <c r="E33" s="66">
        <v>270</v>
      </c>
      <c r="F33" s="56" t="s">
        <v>345</v>
      </c>
      <c r="G33" s="58">
        <v>2007</v>
      </c>
      <c r="H33" s="58" t="s">
        <v>56</v>
      </c>
      <c r="I33" s="58" t="s">
        <v>837</v>
      </c>
      <c r="J33" s="58" t="s">
        <v>837</v>
      </c>
      <c r="K33" s="63" t="s">
        <v>834</v>
      </c>
      <c r="L33" s="37"/>
    </row>
    <row r="34" spans="1:12">
      <c r="A34" s="64" t="s">
        <v>40</v>
      </c>
      <c r="B34" s="59" t="s">
        <v>2154</v>
      </c>
      <c r="C34" s="60">
        <f>E34*1500</f>
        <v>195000</v>
      </c>
      <c r="D34" s="61"/>
      <c r="E34" s="66">
        <v>130</v>
      </c>
      <c r="F34" s="56" t="s">
        <v>344</v>
      </c>
      <c r="G34" s="58" t="s">
        <v>44</v>
      </c>
      <c r="H34" s="58"/>
      <c r="I34" s="58"/>
      <c r="J34" s="58"/>
      <c r="K34" s="63"/>
      <c r="L34" s="37"/>
    </row>
    <row r="35" spans="1:12">
      <c r="A35" s="58" t="s">
        <v>41</v>
      </c>
      <c r="B35" s="59" t="s">
        <v>2155</v>
      </c>
      <c r="C35" s="60">
        <f t="shared" ref="C35:C42" si="2">E35*1500</f>
        <v>75000</v>
      </c>
      <c r="D35" s="61"/>
      <c r="E35" s="66">
        <v>50</v>
      </c>
      <c r="F35" s="56" t="s">
        <v>344</v>
      </c>
      <c r="G35" s="58" t="s">
        <v>44</v>
      </c>
      <c r="H35" s="58"/>
      <c r="I35" s="58"/>
      <c r="J35" s="58"/>
      <c r="K35" s="63"/>
      <c r="L35" s="37"/>
    </row>
    <row r="36" spans="1:12">
      <c r="A36" s="64" t="s">
        <v>42</v>
      </c>
      <c r="B36" s="59" t="s">
        <v>2156</v>
      </c>
      <c r="C36" s="60">
        <f t="shared" si="2"/>
        <v>66000</v>
      </c>
      <c r="D36" s="61"/>
      <c r="E36" s="66">
        <v>44</v>
      </c>
      <c r="F36" s="56" t="s">
        <v>344</v>
      </c>
      <c r="G36" s="58" t="s">
        <v>44</v>
      </c>
      <c r="H36" s="58"/>
      <c r="I36" s="58"/>
      <c r="J36" s="58"/>
      <c r="K36" s="63"/>
      <c r="L36" s="37"/>
    </row>
    <row r="37" spans="1:12">
      <c r="A37" s="58" t="s">
        <v>43</v>
      </c>
      <c r="B37" s="59" t="s">
        <v>1505</v>
      </c>
      <c r="C37" s="60">
        <f t="shared" si="2"/>
        <v>331500</v>
      </c>
      <c r="D37" s="61"/>
      <c r="E37" s="66">
        <v>221</v>
      </c>
      <c r="F37" s="56" t="s">
        <v>344</v>
      </c>
      <c r="G37" s="58" t="s">
        <v>44</v>
      </c>
      <c r="H37" s="58"/>
      <c r="I37" s="58"/>
      <c r="J37" s="58"/>
      <c r="K37" s="63"/>
      <c r="L37" s="37"/>
    </row>
    <row r="38" spans="1:12">
      <c r="A38" s="64" t="s">
        <v>134</v>
      </c>
      <c r="B38" s="59" t="s">
        <v>2157</v>
      </c>
      <c r="C38" s="60">
        <f t="shared" si="2"/>
        <v>177000</v>
      </c>
      <c r="D38" s="61"/>
      <c r="E38" s="66">
        <v>118</v>
      </c>
      <c r="F38" s="56" t="s">
        <v>344</v>
      </c>
      <c r="G38" s="58" t="s">
        <v>44</v>
      </c>
      <c r="H38" s="58"/>
      <c r="I38" s="58"/>
      <c r="J38" s="58"/>
      <c r="K38" s="63"/>
      <c r="L38" s="37"/>
    </row>
    <row r="39" spans="1:12">
      <c r="A39" s="58" t="s">
        <v>135</v>
      </c>
      <c r="B39" s="59" t="s">
        <v>2158</v>
      </c>
      <c r="C39" s="60">
        <f t="shared" si="2"/>
        <v>85500</v>
      </c>
      <c r="D39" s="61"/>
      <c r="E39" s="66">
        <v>57</v>
      </c>
      <c r="F39" s="56" t="s">
        <v>344</v>
      </c>
      <c r="G39" s="58" t="s">
        <v>44</v>
      </c>
      <c r="H39" s="58"/>
      <c r="I39" s="58"/>
      <c r="J39" s="58"/>
      <c r="K39" s="63"/>
      <c r="L39" s="37"/>
    </row>
    <row r="40" spans="1:12">
      <c r="A40" s="64" t="s">
        <v>136</v>
      </c>
      <c r="B40" s="59" t="s">
        <v>2159</v>
      </c>
      <c r="C40" s="60">
        <f t="shared" si="2"/>
        <v>26250</v>
      </c>
      <c r="D40" s="61"/>
      <c r="E40" s="66">
        <v>17.5</v>
      </c>
      <c r="F40" s="56" t="s">
        <v>344</v>
      </c>
      <c r="G40" s="58" t="s">
        <v>44</v>
      </c>
      <c r="H40" s="58"/>
      <c r="I40" s="58"/>
      <c r="J40" s="58"/>
      <c r="K40" s="63"/>
      <c r="L40" s="37"/>
    </row>
    <row r="41" spans="1:12">
      <c r="A41" s="58" t="s">
        <v>137</v>
      </c>
      <c r="B41" s="59" t="s">
        <v>1506</v>
      </c>
      <c r="C41" s="60">
        <f t="shared" si="2"/>
        <v>189750</v>
      </c>
      <c r="D41" s="61"/>
      <c r="E41" s="66">
        <v>126.5</v>
      </c>
      <c r="F41" s="56" t="s">
        <v>344</v>
      </c>
      <c r="G41" s="58" t="s">
        <v>347</v>
      </c>
      <c r="H41" s="58"/>
      <c r="I41" s="58"/>
      <c r="J41" s="58"/>
      <c r="K41" s="63"/>
      <c r="L41" s="37"/>
    </row>
    <row r="42" spans="1:12">
      <c r="A42" s="64" t="s">
        <v>138</v>
      </c>
      <c r="B42" s="59" t="s">
        <v>2160</v>
      </c>
      <c r="C42" s="60">
        <f t="shared" si="2"/>
        <v>515250</v>
      </c>
      <c r="D42" s="61"/>
      <c r="E42" s="66">
        <v>343.5</v>
      </c>
      <c r="F42" s="56" t="s">
        <v>344</v>
      </c>
      <c r="G42" s="58" t="s">
        <v>347</v>
      </c>
      <c r="H42" s="58"/>
      <c r="I42" s="58"/>
      <c r="J42" s="58"/>
      <c r="K42" s="63"/>
      <c r="L42" s="37"/>
    </row>
    <row r="43" spans="1:12" ht="47.25">
      <c r="A43" s="58" t="s">
        <v>139</v>
      </c>
      <c r="B43" s="70" t="s">
        <v>805</v>
      </c>
      <c r="C43" s="60">
        <v>1035000</v>
      </c>
      <c r="D43" s="61"/>
      <c r="E43" s="62">
        <v>414</v>
      </c>
      <c r="F43" s="71" t="s">
        <v>344</v>
      </c>
      <c r="G43" s="72" t="s">
        <v>1748</v>
      </c>
      <c r="H43" s="72" t="s">
        <v>675</v>
      </c>
      <c r="I43" s="72" t="s">
        <v>674</v>
      </c>
      <c r="J43" s="64" t="s">
        <v>44</v>
      </c>
      <c r="K43" s="73" t="s">
        <v>1641</v>
      </c>
      <c r="L43" s="37"/>
    </row>
    <row r="44" spans="1:12">
      <c r="A44" s="64" t="s">
        <v>140</v>
      </c>
      <c r="B44" s="59" t="s">
        <v>1292</v>
      </c>
      <c r="C44" s="60">
        <f>109950+25172.66</f>
        <v>135122.66</v>
      </c>
      <c r="D44" s="61"/>
      <c r="E44" s="62">
        <v>73.3</v>
      </c>
      <c r="F44" s="71" t="s">
        <v>344</v>
      </c>
      <c r="G44" s="64" t="s">
        <v>1293</v>
      </c>
      <c r="H44" s="64" t="s">
        <v>56</v>
      </c>
      <c r="I44" s="64" t="s">
        <v>1294</v>
      </c>
      <c r="J44" s="64" t="s">
        <v>836</v>
      </c>
      <c r="K44" s="73" t="s">
        <v>70</v>
      </c>
      <c r="L44" s="37"/>
    </row>
    <row r="45" spans="1:12">
      <c r="A45" s="58" t="s">
        <v>141</v>
      </c>
      <c r="B45" s="59" t="s">
        <v>956</v>
      </c>
      <c r="C45" s="60">
        <v>511057.84</v>
      </c>
      <c r="D45" s="61"/>
      <c r="E45" s="62">
        <v>124.91</v>
      </c>
      <c r="F45" s="71" t="s">
        <v>345</v>
      </c>
      <c r="G45" s="64">
        <v>2018</v>
      </c>
      <c r="H45" s="64"/>
      <c r="I45" s="64"/>
      <c r="J45" s="64"/>
      <c r="K45" s="73"/>
      <c r="L45" s="37"/>
    </row>
    <row r="46" spans="1:12">
      <c r="A46" s="64" t="s">
        <v>142</v>
      </c>
      <c r="B46" s="59" t="s">
        <v>957</v>
      </c>
      <c r="C46" s="74">
        <v>204039</v>
      </c>
      <c r="D46" s="61"/>
      <c r="E46" s="62"/>
      <c r="F46" s="71" t="s">
        <v>345</v>
      </c>
      <c r="G46" s="64">
        <v>2018</v>
      </c>
      <c r="H46" s="64"/>
      <c r="I46" s="64"/>
      <c r="J46" s="64"/>
      <c r="K46" s="73"/>
      <c r="L46" s="37"/>
    </row>
    <row r="47" spans="1:12">
      <c r="A47" s="58" t="s">
        <v>143</v>
      </c>
      <c r="B47" s="59" t="s">
        <v>903</v>
      </c>
      <c r="C47" s="60">
        <v>9999.69</v>
      </c>
      <c r="D47" s="61"/>
      <c r="E47" s="62"/>
      <c r="F47" s="71" t="s">
        <v>345</v>
      </c>
      <c r="G47" s="64">
        <v>2018</v>
      </c>
      <c r="H47" s="64"/>
      <c r="I47" s="64"/>
      <c r="J47" s="64"/>
      <c r="K47" s="73"/>
      <c r="L47" s="37"/>
    </row>
    <row r="48" spans="1:12">
      <c r="A48" s="64" t="s">
        <v>144</v>
      </c>
      <c r="B48" s="59" t="s">
        <v>907</v>
      </c>
      <c r="C48" s="60">
        <v>426245.27</v>
      </c>
      <c r="D48" s="61"/>
      <c r="E48" s="62">
        <v>54.2</v>
      </c>
      <c r="F48" s="71" t="s">
        <v>345</v>
      </c>
      <c r="G48" s="64">
        <v>2018</v>
      </c>
      <c r="H48" s="64"/>
      <c r="I48" s="64"/>
      <c r="J48" s="64"/>
      <c r="K48" s="73"/>
      <c r="L48" s="37"/>
    </row>
    <row r="49" spans="1:12">
      <c r="A49" s="58" t="s">
        <v>145</v>
      </c>
      <c r="B49" s="59" t="s">
        <v>1681</v>
      </c>
      <c r="C49" s="60">
        <v>27764.82</v>
      </c>
      <c r="D49" s="61"/>
      <c r="E49" s="62">
        <v>408</v>
      </c>
      <c r="F49" s="71" t="s">
        <v>345</v>
      </c>
      <c r="G49" s="64"/>
      <c r="H49" s="64" t="s">
        <v>958</v>
      </c>
      <c r="I49" s="58" t="s">
        <v>44</v>
      </c>
      <c r="J49" s="58" t="s">
        <v>44</v>
      </c>
      <c r="K49" s="73" t="s">
        <v>598</v>
      </c>
      <c r="L49" s="37"/>
    </row>
    <row r="50" spans="1:12">
      <c r="A50" s="64" t="s">
        <v>146</v>
      </c>
      <c r="B50" s="59" t="s">
        <v>1373</v>
      </c>
      <c r="C50" s="60">
        <v>105400</v>
      </c>
      <c r="D50" s="61"/>
      <c r="E50" s="62"/>
      <c r="F50" s="71" t="s">
        <v>345</v>
      </c>
      <c r="G50" s="64"/>
      <c r="H50" s="64"/>
      <c r="I50" s="58"/>
      <c r="J50" s="58"/>
      <c r="K50" s="73"/>
      <c r="L50" s="37"/>
    </row>
    <row r="51" spans="1:12">
      <c r="A51" s="58" t="s">
        <v>147</v>
      </c>
      <c r="B51" s="59" t="s">
        <v>1374</v>
      </c>
      <c r="C51" s="60">
        <v>220500</v>
      </c>
      <c r="D51" s="61"/>
      <c r="E51" s="62"/>
      <c r="F51" s="71" t="s">
        <v>345</v>
      </c>
      <c r="G51" s="64"/>
      <c r="H51" s="64"/>
      <c r="I51" s="58"/>
      <c r="J51" s="58"/>
      <c r="K51" s="73"/>
      <c r="L51" s="37"/>
    </row>
    <row r="52" spans="1:12">
      <c r="A52" s="64" t="s">
        <v>148</v>
      </c>
      <c r="B52" s="59" t="s">
        <v>1682</v>
      </c>
      <c r="C52" s="60">
        <v>4920</v>
      </c>
      <c r="D52" s="61"/>
      <c r="E52" s="62"/>
      <c r="F52" s="71" t="s">
        <v>345</v>
      </c>
      <c r="G52" s="64"/>
      <c r="H52" s="64"/>
      <c r="I52" s="58"/>
      <c r="J52" s="58"/>
      <c r="K52" s="73"/>
      <c r="L52" s="37"/>
    </row>
    <row r="53" spans="1:12">
      <c r="A53" s="58" t="s">
        <v>149</v>
      </c>
      <c r="B53" s="59" t="s">
        <v>988</v>
      </c>
      <c r="C53" s="60">
        <v>58000</v>
      </c>
      <c r="D53" s="75"/>
      <c r="E53" s="76">
        <v>33</v>
      </c>
      <c r="F53" s="71" t="s">
        <v>989</v>
      </c>
      <c r="G53" s="64" t="s">
        <v>990</v>
      </c>
      <c r="H53" s="64" t="s">
        <v>991</v>
      </c>
      <c r="I53" s="77"/>
      <c r="J53" s="77"/>
      <c r="K53" s="73" t="s">
        <v>992</v>
      </c>
      <c r="L53" s="37"/>
    </row>
    <row r="54" spans="1:12" ht="31.5">
      <c r="A54" s="64" t="s">
        <v>150</v>
      </c>
      <c r="B54" s="78" t="s">
        <v>1507</v>
      </c>
      <c r="C54" s="79">
        <v>14760</v>
      </c>
      <c r="D54" s="80"/>
      <c r="E54" s="81"/>
      <c r="F54" s="82" t="s">
        <v>993</v>
      </c>
      <c r="G54" s="83">
        <v>2020</v>
      </c>
      <c r="H54" s="83"/>
      <c r="I54" s="84"/>
      <c r="J54" s="84"/>
      <c r="K54" s="85" t="s">
        <v>994</v>
      </c>
      <c r="L54" s="37"/>
    </row>
    <row r="55" spans="1:12" ht="47.25">
      <c r="A55" s="58" t="s">
        <v>151</v>
      </c>
      <c r="B55" s="86" t="s">
        <v>1683</v>
      </c>
      <c r="C55" s="79">
        <v>3230</v>
      </c>
      <c r="D55" s="80"/>
      <c r="E55" s="87">
        <v>22.33</v>
      </c>
      <c r="F55" s="88" t="s">
        <v>1684</v>
      </c>
      <c r="G55" s="83" t="s">
        <v>1685</v>
      </c>
      <c r="H55" s="72" t="s">
        <v>1686</v>
      </c>
      <c r="I55" s="58" t="s">
        <v>58</v>
      </c>
      <c r="J55" s="58" t="s">
        <v>58</v>
      </c>
      <c r="K55" s="89" t="s">
        <v>1687</v>
      </c>
      <c r="L55" s="37"/>
    </row>
    <row r="56" spans="1:12" ht="28.5" customHeight="1">
      <c r="A56" s="64" t="s">
        <v>152</v>
      </c>
      <c r="B56" s="86" t="s">
        <v>1853</v>
      </c>
      <c r="C56" s="90">
        <v>408451.79</v>
      </c>
      <c r="D56" s="80"/>
      <c r="E56" s="87">
        <v>249.9</v>
      </c>
      <c r="F56" s="88" t="s">
        <v>1843</v>
      </c>
      <c r="G56" s="83"/>
      <c r="H56" s="89" t="s">
        <v>1844</v>
      </c>
      <c r="I56" s="83" t="s">
        <v>1845</v>
      </c>
      <c r="J56" s="83"/>
      <c r="K56" s="89" t="s">
        <v>1846</v>
      </c>
      <c r="L56" s="37"/>
    </row>
    <row r="57" spans="1:12" ht="30" customHeight="1">
      <c r="A57" s="58" t="s">
        <v>153</v>
      </c>
      <c r="B57" s="86" t="s">
        <v>1854</v>
      </c>
      <c r="C57" s="90">
        <v>428902.7</v>
      </c>
      <c r="D57" s="80"/>
      <c r="E57" s="87">
        <v>920</v>
      </c>
      <c r="F57" s="88" t="s">
        <v>1843</v>
      </c>
      <c r="G57" s="83"/>
      <c r="H57" s="89" t="s">
        <v>1844</v>
      </c>
      <c r="I57" s="89" t="s">
        <v>1847</v>
      </c>
      <c r="J57" s="83"/>
      <c r="K57" s="89" t="s">
        <v>1846</v>
      </c>
      <c r="L57" s="37"/>
    </row>
    <row r="58" spans="1:12" ht="28.5" customHeight="1">
      <c r="A58" s="64" t="s">
        <v>154</v>
      </c>
      <c r="B58" s="91" t="s">
        <v>357</v>
      </c>
      <c r="C58" s="92"/>
      <c r="D58" s="93"/>
      <c r="E58" s="94"/>
      <c r="F58" s="94"/>
      <c r="G58" s="94"/>
      <c r="H58" s="94"/>
      <c r="I58" s="94"/>
      <c r="J58" s="94"/>
      <c r="K58" s="95"/>
      <c r="L58" s="37"/>
    </row>
    <row r="59" spans="1:12">
      <c r="A59" s="58" t="s">
        <v>155</v>
      </c>
      <c r="B59" s="70" t="s">
        <v>1365</v>
      </c>
      <c r="C59" s="96">
        <v>2317125</v>
      </c>
      <c r="D59" s="97"/>
      <c r="E59" s="66">
        <v>926.85</v>
      </c>
      <c r="F59" s="56" t="s">
        <v>344</v>
      </c>
      <c r="G59" s="98" t="s">
        <v>347</v>
      </c>
      <c r="H59" s="98" t="s">
        <v>349</v>
      </c>
      <c r="I59" s="98" t="s">
        <v>44</v>
      </c>
      <c r="J59" s="58" t="s">
        <v>44</v>
      </c>
      <c r="K59" s="99" t="s">
        <v>44</v>
      </c>
      <c r="L59" s="37"/>
    </row>
    <row r="60" spans="1:12">
      <c r="A60" s="64" t="s">
        <v>411</v>
      </c>
      <c r="B60" s="70" t="s">
        <v>830</v>
      </c>
      <c r="C60" s="96">
        <v>9861555.8599999994</v>
      </c>
      <c r="D60" s="100"/>
      <c r="E60" s="66">
        <v>1430.74</v>
      </c>
      <c r="F60" s="56" t="s">
        <v>345</v>
      </c>
      <c r="G60" s="98" t="s">
        <v>347</v>
      </c>
      <c r="H60" s="98" t="s">
        <v>56</v>
      </c>
      <c r="I60" s="98" t="s">
        <v>57</v>
      </c>
      <c r="J60" s="58" t="s">
        <v>58</v>
      </c>
      <c r="K60" s="99" t="s">
        <v>59</v>
      </c>
      <c r="L60" s="37"/>
    </row>
    <row r="61" spans="1:12">
      <c r="A61" s="58" t="s">
        <v>412</v>
      </c>
      <c r="B61" s="70" t="s">
        <v>1296</v>
      </c>
      <c r="C61" s="96">
        <v>397225</v>
      </c>
      <c r="D61" s="100"/>
      <c r="E61" s="66">
        <v>158.88999999999999</v>
      </c>
      <c r="F61" s="56" t="s">
        <v>344</v>
      </c>
      <c r="G61" s="98">
        <v>1860</v>
      </c>
      <c r="H61" s="98" t="s">
        <v>350</v>
      </c>
      <c r="I61" s="98" t="s">
        <v>44</v>
      </c>
      <c r="J61" s="58" t="s">
        <v>44</v>
      </c>
      <c r="K61" s="99" t="s">
        <v>44</v>
      </c>
      <c r="L61" s="37"/>
    </row>
    <row r="62" spans="1:12">
      <c r="A62" s="64" t="s">
        <v>413</v>
      </c>
      <c r="B62" s="70" t="s">
        <v>1297</v>
      </c>
      <c r="C62" s="96">
        <v>249922.3</v>
      </c>
      <c r="D62" s="100"/>
      <c r="E62" s="66">
        <v>80.23</v>
      </c>
      <c r="F62" s="56" t="s">
        <v>345</v>
      </c>
      <c r="G62" s="98">
        <v>1850</v>
      </c>
      <c r="H62" s="98" t="s">
        <v>350</v>
      </c>
      <c r="I62" s="98" t="s">
        <v>44</v>
      </c>
      <c r="J62" s="58" t="s">
        <v>44</v>
      </c>
      <c r="K62" s="99" t="s">
        <v>44</v>
      </c>
      <c r="L62" s="37"/>
    </row>
    <row r="63" spans="1:12">
      <c r="A63" s="58" t="s">
        <v>414</v>
      </c>
      <c r="B63" s="70" t="s">
        <v>1508</v>
      </c>
      <c r="C63" s="96">
        <v>392550</v>
      </c>
      <c r="D63" s="100"/>
      <c r="E63" s="66">
        <v>157.02000000000001</v>
      </c>
      <c r="F63" s="56" t="s">
        <v>345</v>
      </c>
      <c r="G63" s="98">
        <v>1900</v>
      </c>
      <c r="H63" s="98" t="s">
        <v>350</v>
      </c>
      <c r="I63" s="98" t="s">
        <v>44</v>
      </c>
      <c r="J63" s="58" t="s">
        <v>44</v>
      </c>
      <c r="K63" s="99" t="s">
        <v>44</v>
      </c>
      <c r="L63" s="37"/>
    </row>
    <row r="64" spans="1:12">
      <c r="A64" s="64" t="s">
        <v>415</v>
      </c>
      <c r="B64" s="70" t="s">
        <v>317</v>
      </c>
      <c r="C64" s="96">
        <v>872225</v>
      </c>
      <c r="D64" s="100"/>
      <c r="E64" s="66">
        <v>348.89</v>
      </c>
      <c r="F64" s="56" t="s">
        <v>344</v>
      </c>
      <c r="G64" s="98">
        <v>1915</v>
      </c>
      <c r="H64" s="98" t="s">
        <v>351</v>
      </c>
      <c r="I64" s="98" t="s">
        <v>44</v>
      </c>
      <c r="J64" s="58" t="s">
        <v>44</v>
      </c>
      <c r="K64" s="99" t="s">
        <v>44</v>
      </c>
      <c r="L64" s="37"/>
    </row>
    <row r="65" spans="1:12">
      <c r="A65" s="58" t="s">
        <v>416</v>
      </c>
      <c r="B65" s="70" t="s">
        <v>796</v>
      </c>
      <c r="C65" s="96">
        <v>993925</v>
      </c>
      <c r="D65" s="100"/>
      <c r="E65" s="66">
        <v>397.57</v>
      </c>
      <c r="F65" s="56" t="s">
        <v>344</v>
      </c>
      <c r="G65" s="98">
        <v>1969</v>
      </c>
      <c r="H65" s="98" t="s">
        <v>352</v>
      </c>
      <c r="I65" s="98" t="s">
        <v>44</v>
      </c>
      <c r="J65" s="58" t="s">
        <v>44</v>
      </c>
      <c r="K65" s="99" t="s">
        <v>44</v>
      </c>
      <c r="L65" s="37"/>
    </row>
    <row r="66" spans="1:12">
      <c r="A66" s="64" t="s">
        <v>417</v>
      </c>
      <c r="B66" s="70" t="s">
        <v>1298</v>
      </c>
      <c r="C66" s="96">
        <v>437125</v>
      </c>
      <c r="D66" s="100"/>
      <c r="E66" s="66">
        <v>174.85</v>
      </c>
      <c r="F66" s="56" t="s">
        <v>344</v>
      </c>
      <c r="G66" s="98">
        <v>1900</v>
      </c>
      <c r="H66" s="98" t="s">
        <v>351</v>
      </c>
      <c r="I66" s="98" t="s">
        <v>44</v>
      </c>
      <c r="J66" s="58" t="s">
        <v>44</v>
      </c>
      <c r="K66" s="99" t="s">
        <v>44</v>
      </c>
      <c r="L66" s="37"/>
    </row>
    <row r="67" spans="1:12">
      <c r="A67" s="58" t="s">
        <v>418</v>
      </c>
      <c r="B67" s="70" t="s">
        <v>1299</v>
      </c>
      <c r="C67" s="96">
        <v>804525</v>
      </c>
      <c r="D67" s="100"/>
      <c r="E67" s="66">
        <v>315.99</v>
      </c>
      <c r="F67" s="56" t="s">
        <v>344</v>
      </c>
      <c r="G67" s="98">
        <v>1920</v>
      </c>
      <c r="H67" s="98" t="s">
        <v>350</v>
      </c>
      <c r="I67" s="98" t="s">
        <v>44</v>
      </c>
      <c r="J67" s="58" t="s">
        <v>44</v>
      </c>
      <c r="K67" s="99" t="s">
        <v>44</v>
      </c>
      <c r="L67" s="37"/>
    </row>
    <row r="68" spans="1:12" ht="31.5">
      <c r="A68" s="64" t="s">
        <v>419</v>
      </c>
      <c r="B68" s="70" t="s">
        <v>318</v>
      </c>
      <c r="C68" s="96">
        <v>400650</v>
      </c>
      <c r="D68" s="100"/>
      <c r="E68" s="66">
        <v>160.26</v>
      </c>
      <c r="F68" s="56" t="s">
        <v>344</v>
      </c>
      <c r="G68" s="98">
        <v>1820</v>
      </c>
      <c r="H68" s="98" t="s">
        <v>353</v>
      </c>
      <c r="I68" s="98" t="s">
        <v>44</v>
      </c>
      <c r="J68" s="58" t="s">
        <v>44</v>
      </c>
      <c r="K68" s="99" t="s">
        <v>44</v>
      </c>
      <c r="L68" s="37"/>
    </row>
    <row r="69" spans="1:12">
      <c r="A69" s="58" t="s">
        <v>420</v>
      </c>
      <c r="B69" s="70" t="s">
        <v>319</v>
      </c>
      <c r="C69" s="96">
        <v>171075</v>
      </c>
      <c r="D69" s="100"/>
      <c r="E69" s="66">
        <v>68.430000000000007</v>
      </c>
      <c r="F69" s="56" t="s">
        <v>344</v>
      </c>
      <c r="G69" s="98">
        <v>1960</v>
      </c>
      <c r="H69" s="98" t="s">
        <v>350</v>
      </c>
      <c r="I69" s="98" t="s">
        <v>44</v>
      </c>
      <c r="J69" s="58" t="s">
        <v>44</v>
      </c>
      <c r="K69" s="99" t="s">
        <v>44</v>
      </c>
      <c r="L69" s="37"/>
    </row>
    <row r="70" spans="1:12">
      <c r="A70" s="64" t="s">
        <v>421</v>
      </c>
      <c r="B70" s="70" t="s">
        <v>850</v>
      </c>
      <c r="C70" s="96">
        <v>353525</v>
      </c>
      <c r="D70" s="100"/>
      <c r="E70" s="66">
        <v>141.41</v>
      </c>
      <c r="F70" s="56" t="s">
        <v>344</v>
      </c>
      <c r="G70" s="98">
        <v>1890</v>
      </c>
      <c r="H70" s="98" t="s">
        <v>350</v>
      </c>
      <c r="I70" s="98" t="s">
        <v>44</v>
      </c>
      <c r="J70" s="58" t="s">
        <v>44</v>
      </c>
      <c r="K70" s="99" t="s">
        <v>44</v>
      </c>
      <c r="L70" s="37"/>
    </row>
    <row r="71" spans="1:12" ht="31.5">
      <c r="A71" s="58" t="s">
        <v>422</v>
      </c>
      <c r="B71" s="70" t="s">
        <v>320</v>
      </c>
      <c r="C71" s="96">
        <v>125675</v>
      </c>
      <c r="D71" s="100"/>
      <c r="E71" s="66">
        <v>50.27</v>
      </c>
      <c r="F71" s="56" t="s">
        <v>344</v>
      </c>
      <c r="G71" s="98">
        <v>1910</v>
      </c>
      <c r="H71" s="98" t="s">
        <v>353</v>
      </c>
      <c r="I71" s="98" t="s">
        <v>44</v>
      </c>
      <c r="J71" s="58" t="s">
        <v>44</v>
      </c>
      <c r="K71" s="99" t="s">
        <v>44</v>
      </c>
      <c r="L71" s="37"/>
    </row>
    <row r="72" spans="1:12">
      <c r="A72" s="64" t="s">
        <v>423</v>
      </c>
      <c r="B72" s="70" t="s">
        <v>959</v>
      </c>
      <c r="C72" s="96">
        <v>100950</v>
      </c>
      <c r="D72" s="100"/>
      <c r="E72" s="66">
        <v>40.380000000000003</v>
      </c>
      <c r="F72" s="56" t="s">
        <v>344</v>
      </c>
      <c r="G72" s="98">
        <v>1890</v>
      </c>
      <c r="H72" s="98" t="s">
        <v>351</v>
      </c>
      <c r="I72" s="98" t="s">
        <v>44</v>
      </c>
      <c r="J72" s="58" t="s">
        <v>44</v>
      </c>
      <c r="K72" s="99" t="s">
        <v>44</v>
      </c>
      <c r="L72" s="37"/>
    </row>
    <row r="73" spans="1:12">
      <c r="A73" s="58" t="s">
        <v>424</v>
      </c>
      <c r="B73" s="70" t="s">
        <v>1300</v>
      </c>
      <c r="C73" s="96">
        <v>265625</v>
      </c>
      <c r="D73" s="100"/>
      <c r="E73" s="66">
        <v>106.25</v>
      </c>
      <c r="F73" s="56" t="s">
        <v>344</v>
      </c>
      <c r="G73" s="98">
        <v>1810</v>
      </c>
      <c r="H73" s="98" t="s">
        <v>350</v>
      </c>
      <c r="I73" s="98" t="s">
        <v>44</v>
      </c>
      <c r="J73" s="58" t="s">
        <v>44</v>
      </c>
      <c r="K73" s="99" t="s">
        <v>44</v>
      </c>
      <c r="L73" s="37"/>
    </row>
    <row r="74" spans="1:12">
      <c r="A74" s="64" t="s">
        <v>425</v>
      </c>
      <c r="B74" s="70" t="s">
        <v>1803</v>
      </c>
      <c r="C74" s="96">
        <v>829644</v>
      </c>
      <c r="D74" s="100"/>
      <c r="E74" s="66"/>
      <c r="F74" s="56"/>
      <c r="G74" s="98"/>
      <c r="H74" s="98"/>
      <c r="I74" s="98"/>
      <c r="J74" s="58"/>
      <c r="K74" s="99"/>
      <c r="L74" s="37"/>
    </row>
    <row r="75" spans="1:12">
      <c r="A75" s="58" t="s">
        <v>426</v>
      </c>
      <c r="B75" s="70" t="s">
        <v>321</v>
      </c>
      <c r="C75" s="96">
        <v>296450</v>
      </c>
      <c r="D75" s="100"/>
      <c r="E75" s="66">
        <v>118.58</v>
      </c>
      <c r="F75" s="56" t="s">
        <v>344</v>
      </c>
      <c r="G75" s="98">
        <v>1910</v>
      </c>
      <c r="H75" s="98" t="s">
        <v>350</v>
      </c>
      <c r="I75" s="98" t="s">
        <v>44</v>
      </c>
      <c r="J75" s="58" t="s">
        <v>44</v>
      </c>
      <c r="K75" s="99" t="s">
        <v>44</v>
      </c>
      <c r="L75" s="37"/>
    </row>
    <row r="76" spans="1:12">
      <c r="A76" s="64" t="s">
        <v>427</v>
      </c>
      <c r="B76" s="70" t="s">
        <v>322</v>
      </c>
      <c r="C76" s="96">
        <v>555475</v>
      </c>
      <c r="D76" s="100"/>
      <c r="E76" s="66">
        <v>222.19</v>
      </c>
      <c r="F76" s="56" t="s">
        <v>344</v>
      </c>
      <c r="G76" s="98">
        <v>1850</v>
      </c>
      <c r="H76" s="98" t="s">
        <v>350</v>
      </c>
      <c r="I76" s="98" t="s">
        <v>44</v>
      </c>
      <c r="J76" s="58" t="s">
        <v>44</v>
      </c>
      <c r="K76" s="99" t="s">
        <v>44</v>
      </c>
      <c r="L76" s="37"/>
    </row>
    <row r="77" spans="1:12">
      <c r="A77" s="58" t="s">
        <v>428</v>
      </c>
      <c r="B77" s="70" t="s">
        <v>323</v>
      </c>
      <c r="C77" s="96">
        <v>259575</v>
      </c>
      <c r="D77" s="100"/>
      <c r="E77" s="66">
        <v>103.83</v>
      </c>
      <c r="F77" s="56" t="s">
        <v>344</v>
      </c>
      <c r="G77" s="98">
        <v>1850</v>
      </c>
      <c r="H77" s="98" t="s">
        <v>350</v>
      </c>
      <c r="I77" s="98" t="s">
        <v>44</v>
      </c>
      <c r="J77" s="58" t="s">
        <v>44</v>
      </c>
      <c r="K77" s="99" t="s">
        <v>44</v>
      </c>
      <c r="L77" s="37"/>
    </row>
    <row r="78" spans="1:12">
      <c r="A78" s="64" t="s">
        <v>429</v>
      </c>
      <c r="B78" s="70" t="s">
        <v>1301</v>
      </c>
      <c r="C78" s="96">
        <v>223625</v>
      </c>
      <c r="D78" s="100"/>
      <c r="E78" s="66">
        <v>89.45</v>
      </c>
      <c r="F78" s="56" t="s">
        <v>344</v>
      </c>
      <c r="G78" s="98">
        <v>1880</v>
      </c>
      <c r="H78" s="98" t="s">
        <v>351</v>
      </c>
      <c r="I78" s="98" t="s">
        <v>44</v>
      </c>
      <c r="J78" s="58" t="s">
        <v>44</v>
      </c>
      <c r="K78" s="99" t="s">
        <v>44</v>
      </c>
      <c r="L78" s="37"/>
    </row>
    <row r="79" spans="1:12">
      <c r="A79" s="58" t="s">
        <v>430</v>
      </c>
      <c r="B79" s="70" t="s">
        <v>1509</v>
      </c>
      <c r="C79" s="96">
        <v>134325</v>
      </c>
      <c r="D79" s="100"/>
      <c r="E79" s="66">
        <v>53.73</v>
      </c>
      <c r="F79" s="56" t="s">
        <v>344</v>
      </c>
      <c r="G79" s="98">
        <v>1910</v>
      </c>
      <c r="H79" s="98" t="s">
        <v>351</v>
      </c>
      <c r="I79" s="98" t="s">
        <v>44</v>
      </c>
      <c r="J79" s="58" t="s">
        <v>44</v>
      </c>
      <c r="K79" s="99" t="s">
        <v>44</v>
      </c>
      <c r="L79" s="37"/>
    </row>
    <row r="80" spans="1:12">
      <c r="A80" s="64" t="s">
        <v>431</v>
      </c>
      <c r="B80" s="70" t="s">
        <v>324</v>
      </c>
      <c r="C80" s="96">
        <v>1113950</v>
      </c>
      <c r="D80" s="100"/>
      <c r="E80" s="66">
        <v>445.58</v>
      </c>
      <c r="F80" s="56" t="s">
        <v>344</v>
      </c>
      <c r="G80" s="98">
        <v>1962</v>
      </c>
      <c r="H80" s="98" t="s">
        <v>350</v>
      </c>
      <c r="I80" s="98" t="s">
        <v>44</v>
      </c>
      <c r="J80" s="58" t="s">
        <v>44</v>
      </c>
      <c r="K80" s="99" t="s">
        <v>44</v>
      </c>
      <c r="L80" s="37"/>
    </row>
    <row r="81" spans="1:12">
      <c r="A81" s="58" t="s">
        <v>432</v>
      </c>
      <c r="B81" s="70" t="s">
        <v>325</v>
      </c>
      <c r="C81" s="96">
        <v>935600</v>
      </c>
      <c r="D81" s="100"/>
      <c r="E81" s="66">
        <v>406.79</v>
      </c>
      <c r="F81" s="56" t="s">
        <v>344</v>
      </c>
      <c r="G81" s="98" t="s">
        <v>347</v>
      </c>
      <c r="H81" s="98" t="s">
        <v>354</v>
      </c>
      <c r="I81" s="98" t="s">
        <v>44</v>
      </c>
      <c r="J81" s="58" t="s">
        <v>44</v>
      </c>
      <c r="K81" s="99" t="s">
        <v>44</v>
      </c>
      <c r="L81" s="37"/>
    </row>
    <row r="82" spans="1:12" ht="31.5">
      <c r="A82" s="64" t="s">
        <v>433</v>
      </c>
      <c r="B82" s="70" t="s">
        <v>1302</v>
      </c>
      <c r="C82" s="96">
        <v>452425</v>
      </c>
      <c r="D82" s="100"/>
      <c r="E82" s="66">
        <v>180.97</v>
      </c>
      <c r="F82" s="56" t="s">
        <v>344</v>
      </c>
      <c r="G82" s="98">
        <v>1910</v>
      </c>
      <c r="H82" s="98" t="s">
        <v>353</v>
      </c>
      <c r="I82" s="98" t="s">
        <v>44</v>
      </c>
      <c r="J82" s="58" t="s">
        <v>44</v>
      </c>
      <c r="K82" s="99" t="s">
        <v>44</v>
      </c>
      <c r="L82" s="37"/>
    </row>
    <row r="83" spans="1:12">
      <c r="A83" s="58" t="s">
        <v>434</v>
      </c>
      <c r="B83" s="70" t="s">
        <v>326</v>
      </c>
      <c r="C83" s="96">
        <v>172350</v>
      </c>
      <c r="D83" s="100"/>
      <c r="E83" s="66">
        <v>68.94</v>
      </c>
      <c r="F83" s="56" t="s">
        <v>344</v>
      </c>
      <c r="G83" s="98">
        <v>1906</v>
      </c>
      <c r="H83" s="98" t="s">
        <v>350</v>
      </c>
      <c r="I83" s="98" t="s">
        <v>44</v>
      </c>
      <c r="J83" s="58" t="s">
        <v>44</v>
      </c>
      <c r="K83" s="99" t="s">
        <v>44</v>
      </c>
      <c r="L83" s="37"/>
    </row>
    <row r="84" spans="1:12">
      <c r="A84" s="64" t="s">
        <v>435</v>
      </c>
      <c r="B84" s="70" t="s">
        <v>327</v>
      </c>
      <c r="C84" s="96">
        <v>245600</v>
      </c>
      <c r="D84" s="100"/>
      <c r="E84" s="66">
        <v>98.24</v>
      </c>
      <c r="F84" s="56" t="s">
        <v>344</v>
      </c>
      <c r="G84" s="98">
        <v>1895</v>
      </c>
      <c r="H84" s="98" t="s">
        <v>350</v>
      </c>
      <c r="I84" s="98" t="s">
        <v>44</v>
      </c>
      <c r="J84" s="58" t="s">
        <v>44</v>
      </c>
      <c r="K84" s="99" t="s">
        <v>44</v>
      </c>
      <c r="L84" s="37"/>
    </row>
    <row r="85" spans="1:12">
      <c r="A85" s="58" t="s">
        <v>436</v>
      </c>
      <c r="B85" s="70" t="s">
        <v>328</v>
      </c>
      <c r="C85" s="96">
        <v>414525</v>
      </c>
      <c r="D85" s="100"/>
      <c r="E85" s="66">
        <v>165.81</v>
      </c>
      <c r="F85" s="56" t="s">
        <v>344</v>
      </c>
      <c r="G85" s="98">
        <v>1900</v>
      </c>
      <c r="H85" s="98" t="s">
        <v>351</v>
      </c>
      <c r="I85" s="98" t="s">
        <v>44</v>
      </c>
      <c r="J85" s="58" t="s">
        <v>44</v>
      </c>
      <c r="K85" s="99" t="s">
        <v>44</v>
      </c>
      <c r="L85" s="37"/>
    </row>
    <row r="86" spans="1:12">
      <c r="A86" s="64" t="s">
        <v>437</v>
      </c>
      <c r="B86" s="70" t="s">
        <v>797</v>
      </c>
      <c r="C86" s="96">
        <v>234275</v>
      </c>
      <c r="D86" s="100"/>
      <c r="E86" s="66">
        <v>93.71</v>
      </c>
      <c r="F86" s="56" t="s">
        <v>344</v>
      </c>
      <c r="G86" s="98">
        <v>1920</v>
      </c>
      <c r="H86" s="98" t="s">
        <v>355</v>
      </c>
      <c r="I86" s="98" t="s">
        <v>44</v>
      </c>
      <c r="J86" s="58" t="s">
        <v>44</v>
      </c>
      <c r="K86" s="99" t="s">
        <v>44</v>
      </c>
      <c r="L86" s="37"/>
    </row>
    <row r="87" spans="1:12">
      <c r="A87" s="58" t="s">
        <v>438</v>
      </c>
      <c r="B87" s="70" t="s">
        <v>1303</v>
      </c>
      <c r="C87" s="96">
        <v>477475</v>
      </c>
      <c r="D87" s="100"/>
      <c r="E87" s="66">
        <v>192.33</v>
      </c>
      <c r="F87" s="56" t="s">
        <v>344</v>
      </c>
      <c r="G87" s="98">
        <v>1899</v>
      </c>
      <c r="H87" s="98" t="s">
        <v>350</v>
      </c>
      <c r="I87" s="98" t="s">
        <v>44</v>
      </c>
      <c r="J87" s="58" t="s">
        <v>44</v>
      </c>
      <c r="K87" s="99" t="s">
        <v>44</v>
      </c>
      <c r="L87" s="37"/>
    </row>
    <row r="88" spans="1:12">
      <c r="A88" s="64" t="s">
        <v>439</v>
      </c>
      <c r="B88" s="70" t="s">
        <v>1304</v>
      </c>
      <c r="C88" s="96">
        <v>546375</v>
      </c>
      <c r="D88" s="100"/>
      <c r="E88" s="66">
        <v>218.55</v>
      </c>
      <c r="F88" s="56" t="s">
        <v>344</v>
      </c>
      <c r="G88" s="98">
        <v>1910</v>
      </c>
      <c r="H88" s="98" t="s">
        <v>350</v>
      </c>
      <c r="I88" s="98" t="s">
        <v>44</v>
      </c>
      <c r="J88" s="58" t="s">
        <v>44</v>
      </c>
      <c r="K88" s="99" t="s">
        <v>44</v>
      </c>
      <c r="L88" s="37"/>
    </row>
    <row r="89" spans="1:12">
      <c r="A89" s="58" t="s">
        <v>440</v>
      </c>
      <c r="B89" s="70" t="s">
        <v>1305</v>
      </c>
      <c r="C89" s="96">
        <v>645950</v>
      </c>
      <c r="D89" s="100"/>
      <c r="E89" s="66">
        <v>258.38</v>
      </c>
      <c r="F89" s="56" t="s">
        <v>344</v>
      </c>
      <c r="G89" s="98">
        <v>1898</v>
      </c>
      <c r="H89" s="98" t="s">
        <v>350</v>
      </c>
      <c r="I89" s="98" t="s">
        <v>44</v>
      </c>
      <c r="J89" s="58" t="s">
        <v>44</v>
      </c>
      <c r="K89" s="99" t="s">
        <v>44</v>
      </c>
      <c r="L89" s="37"/>
    </row>
    <row r="90" spans="1:12">
      <c r="A90" s="64" t="s">
        <v>441</v>
      </c>
      <c r="B90" s="70" t="s">
        <v>329</v>
      </c>
      <c r="C90" s="96">
        <v>413000</v>
      </c>
      <c r="D90" s="100"/>
      <c r="E90" s="66">
        <v>164.33</v>
      </c>
      <c r="F90" s="56" t="s">
        <v>344</v>
      </c>
      <c r="G90" s="98">
        <v>1920</v>
      </c>
      <c r="H90" s="98" t="s">
        <v>350</v>
      </c>
      <c r="I90" s="98" t="s">
        <v>44</v>
      </c>
      <c r="J90" s="58" t="s">
        <v>44</v>
      </c>
      <c r="K90" s="99" t="s">
        <v>44</v>
      </c>
      <c r="L90" s="37"/>
    </row>
    <row r="91" spans="1:12">
      <c r="A91" s="58" t="s">
        <v>442</v>
      </c>
      <c r="B91" s="70" t="s">
        <v>1306</v>
      </c>
      <c r="C91" s="96">
        <v>513600</v>
      </c>
      <c r="D91" s="100"/>
      <c r="E91" s="66">
        <v>205.44</v>
      </c>
      <c r="F91" s="56" t="s">
        <v>344</v>
      </c>
      <c r="G91" s="98">
        <v>1809</v>
      </c>
      <c r="H91" s="98" t="s">
        <v>350</v>
      </c>
      <c r="I91" s="98" t="s">
        <v>44</v>
      </c>
      <c r="J91" s="58" t="s">
        <v>44</v>
      </c>
      <c r="K91" s="99" t="s">
        <v>44</v>
      </c>
      <c r="L91" s="37"/>
    </row>
    <row r="92" spans="1:12">
      <c r="A92" s="64" t="s">
        <v>443</v>
      </c>
      <c r="B92" s="70" t="s">
        <v>330</v>
      </c>
      <c r="C92" s="96">
        <v>675500</v>
      </c>
      <c r="D92" s="100"/>
      <c r="E92" s="66">
        <v>270.2</v>
      </c>
      <c r="F92" s="56" t="s">
        <v>344</v>
      </c>
      <c r="G92" s="98">
        <v>1809</v>
      </c>
      <c r="H92" s="98" t="s">
        <v>350</v>
      </c>
      <c r="I92" s="98" t="s">
        <v>44</v>
      </c>
      <c r="J92" s="58" t="s">
        <v>44</v>
      </c>
      <c r="K92" s="99" t="s">
        <v>44</v>
      </c>
      <c r="L92" s="37"/>
    </row>
    <row r="93" spans="1:12">
      <c r="A93" s="58" t="s">
        <v>444</v>
      </c>
      <c r="B93" s="70" t="s">
        <v>1307</v>
      </c>
      <c r="C93" s="96">
        <v>274600</v>
      </c>
      <c r="D93" s="100"/>
      <c r="E93" s="66">
        <v>109.84</v>
      </c>
      <c r="F93" s="56" t="s">
        <v>344</v>
      </c>
      <c r="G93" s="98">
        <v>1790</v>
      </c>
      <c r="H93" s="98" t="s">
        <v>350</v>
      </c>
      <c r="I93" s="98" t="s">
        <v>44</v>
      </c>
      <c r="J93" s="58" t="s">
        <v>44</v>
      </c>
      <c r="K93" s="99" t="s">
        <v>44</v>
      </c>
      <c r="L93" s="37"/>
    </row>
    <row r="94" spans="1:12">
      <c r="A94" s="64" t="s">
        <v>445</v>
      </c>
      <c r="B94" s="70" t="s">
        <v>331</v>
      </c>
      <c r="C94" s="96">
        <v>445725</v>
      </c>
      <c r="D94" s="100"/>
      <c r="E94" s="66">
        <v>183.37</v>
      </c>
      <c r="F94" s="56" t="s">
        <v>344</v>
      </c>
      <c r="G94" s="98">
        <v>1890</v>
      </c>
      <c r="H94" s="98" t="s">
        <v>355</v>
      </c>
      <c r="I94" s="98" t="s">
        <v>44</v>
      </c>
      <c r="J94" s="58" t="s">
        <v>44</v>
      </c>
      <c r="K94" s="99" t="s">
        <v>44</v>
      </c>
      <c r="L94" s="37"/>
    </row>
    <row r="95" spans="1:12">
      <c r="A95" s="58" t="s">
        <v>446</v>
      </c>
      <c r="B95" s="70" t="s">
        <v>1308</v>
      </c>
      <c r="C95" s="96">
        <v>189375</v>
      </c>
      <c r="D95" s="100"/>
      <c r="E95" s="66">
        <v>75.75</v>
      </c>
      <c r="F95" s="56" t="s">
        <v>344</v>
      </c>
      <c r="G95" s="98">
        <v>1893</v>
      </c>
      <c r="H95" s="98" t="s">
        <v>350</v>
      </c>
      <c r="I95" s="98" t="s">
        <v>44</v>
      </c>
      <c r="J95" s="58" t="s">
        <v>44</v>
      </c>
      <c r="K95" s="99" t="s">
        <v>44</v>
      </c>
      <c r="L95" s="37"/>
    </row>
    <row r="96" spans="1:12">
      <c r="A96" s="64" t="s">
        <v>447</v>
      </c>
      <c r="B96" s="70" t="s">
        <v>332</v>
      </c>
      <c r="C96" s="96">
        <v>658475</v>
      </c>
      <c r="D96" s="100"/>
      <c r="E96" s="66">
        <v>263.39</v>
      </c>
      <c r="F96" s="56" t="s">
        <v>344</v>
      </c>
      <c r="G96" s="98">
        <v>1915</v>
      </c>
      <c r="H96" s="98" t="s">
        <v>350</v>
      </c>
      <c r="I96" s="98" t="s">
        <v>44</v>
      </c>
      <c r="J96" s="58" t="s">
        <v>44</v>
      </c>
      <c r="K96" s="99" t="s">
        <v>44</v>
      </c>
      <c r="L96" s="37"/>
    </row>
    <row r="97" spans="1:42">
      <c r="A97" s="58" t="s">
        <v>448</v>
      </c>
      <c r="B97" s="70" t="s">
        <v>333</v>
      </c>
      <c r="C97" s="96">
        <v>1177650</v>
      </c>
      <c r="D97" s="100"/>
      <c r="E97" s="66">
        <v>471.06</v>
      </c>
      <c r="F97" s="56" t="s">
        <v>344</v>
      </c>
      <c r="G97" s="98">
        <v>1920</v>
      </c>
      <c r="H97" s="98" t="s">
        <v>351</v>
      </c>
      <c r="I97" s="98" t="s">
        <v>44</v>
      </c>
      <c r="J97" s="58" t="s">
        <v>44</v>
      </c>
      <c r="K97" s="99" t="s">
        <v>44</v>
      </c>
      <c r="L97" s="37"/>
    </row>
    <row r="98" spans="1:42">
      <c r="A98" s="64" t="s">
        <v>449</v>
      </c>
      <c r="B98" s="70" t="s">
        <v>334</v>
      </c>
      <c r="C98" s="96">
        <v>623950</v>
      </c>
      <c r="D98" s="100"/>
      <c r="E98" s="66">
        <v>249.58</v>
      </c>
      <c r="F98" s="56" t="s">
        <v>344</v>
      </c>
      <c r="G98" s="98">
        <v>1915</v>
      </c>
      <c r="H98" s="98" t="s">
        <v>350</v>
      </c>
      <c r="I98" s="98" t="s">
        <v>44</v>
      </c>
      <c r="J98" s="58" t="s">
        <v>44</v>
      </c>
      <c r="K98" s="99" t="s">
        <v>44</v>
      </c>
      <c r="L98" s="37"/>
    </row>
    <row r="99" spans="1:42">
      <c r="A99" s="58" t="s">
        <v>450</v>
      </c>
      <c r="B99" s="70" t="s">
        <v>960</v>
      </c>
      <c r="C99" s="96">
        <v>1201250</v>
      </c>
      <c r="D99" s="100"/>
      <c r="E99" s="66">
        <v>480.5</v>
      </c>
      <c r="F99" s="56" t="s">
        <v>344</v>
      </c>
      <c r="G99" s="98">
        <v>1965</v>
      </c>
      <c r="H99" s="98" t="s">
        <v>356</v>
      </c>
      <c r="I99" s="98" t="s">
        <v>44</v>
      </c>
      <c r="J99" s="58" t="s">
        <v>44</v>
      </c>
      <c r="K99" s="99" t="s">
        <v>44</v>
      </c>
      <c r="L99" s="37"/>
    </row>
    <row r="100" spans="1:42">
      <c r="A100" s="64" t="s">
        <v>451</v>
      </c>
      <c r="B100" s="70" t="s">
        <v>961</v>
      </c>
      <c r="C100" s="96">
        <v>1217425</v>
      </c>
      <c r="D100" s="100"/>
      <c r="E100" s="66">
        <v>486.97</v>
      </c>
      <c r="F100" s="56" t="s">
        <v>344</v>
      </c>
      <c r="G100" s="98">
        <v>1998</v>
      </c>
      <c r="H100" s="98" t="s">
        <v>356</v>
      </c>
      <c r="I100" s="98" t="s">
        <v>44</v>
      </c>
      <c r="J100" s="58" t="s">
        <v>44</v>
      </c>
      <c r="K100" s="99" t="s">
        <v>44</v>
      </c>
      <c r="L100" s="37"/>
    </row>
    <row r="101" spans="1:42">
      <c r="A101" s="58" t="s">
        <v>452</v>
      </c>
      <c r="B101" s="70" t="s">
        <v>335</v>
      </c>
      <c r="C101" s="96">
        <v>472375</v>
      </c>
      <c r="D101" s="100"/>
      <c r="E101" s="66">
        <v>188.95</v>
      </c>
      <c r="F101" s="66" t="s">
        <v>344</v>
      </c>
      <c r="G101" s="98">
        <v>1998</v>
      </c>
      <c r="H101" s="98" t="s">
        <v>351</v>
      </c>
      <c r="I101" s="98" t="s">
        <v>44</v>
      </c>
      <c r="J101" s="58" t="s">
        <v>44</v>
      </c>
      <c r="K101" s="98" t="s">
        <v>44</v>
      </c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>
      <c r="A102" s="64" t="s">
        <v>453</v>
      </c>
      <c r="B102" s="70" t="s">
        <v>336</v>
      </c>
      <c r="C102" s="96">
        <v>405025</v>
      </c>
      <c r="D102" s="100"/>
      <c r="E102" s="66">
        <v>164.01</v>
      </c>
      <c r="F102" s="56" t="s">
        <v>344</v>
      </c>
      <c r="G102" s="98">
        <v>1920</v>
      </c>
      <c r="H102" s="98" t="s">
        <v>126</v>
      </c>
      <c r="I102" s="98" t="s">
        <v>44</v>
      </c>
      <c r="J102" s="58" t="s">
        <v>44</v>
      </c>
      <c r="K102" s="99" t="s">
        <v>44</v>
      </c>
      <c r="L102" s="37"/>
    </row>
    <row r="103" spans="1:42">
      <c r="A103" s="58" t="s">
        <v>454</v>
      </c>
      <c r="B103" s="70" t="s">
        <v>337</v>
      </c>
      <c r="C103" s="96">
        <v>310000</v>
      </c>
      <c r="D103" s="100"/>
      <c r="E103" s="66">
        <v>124</v>
      </c>
      <c r="F103" s="56" t="s">
        <v>344</v>
      </c>
      <c r="G103" s="98" t="s">
        <v>126</v>
      </c>
      <c r="H103" s="98" t="s">
        <v>126</v>
      </c>
      <c r="I103" s="98" t="s">
        <v>44</v>
      </c>
      <c r="J103" s="58" t="s">
        <v>44</v>
      </c>
      <c r="K103" s="99" t="s">
        <v>44</v>
      </c>
      <c r="L103" s="37"/>
    </row>
    <row r="104" spans="1:42">
      <c r="A104" s="64" t="s">
        <v>455</v>
      </c>
      <c r="B104" s="70" t="s">
        <v>338</v>
      </c>
      <c r="C104" s="96">
        <v>303650</v>
      </c>
      <c r="D104" s="100"/>
      <c r="E104" s="66">
        <v>121.46</v>
      </c>
      <c r="F104" s="56" t="s">
        <v>344</v>
      </c>
      <c r="G104" s="98" t="s">
        <v>126</v>
      </c>
      <c r="H104" s="98" t="s">
        <v>126</v>
      </c>
      <c r="I104" s="98" t="s">
        <v>44</v>
      </c>
      <c r="J104" s="58" t="s">
        <v>44</v>
      </c>
      <c r="K104" s="99" t="s">
        <v>44</v>
      </c>
      <c r="L104" s="37"/>
    </row>
    <row r="105" spans="1:42">
      <c r="A105" s="58" t="s">
        <v>456</v>
      </c>
      <c r="B105" s="70" t="s">
        <v>339</v>
      </c>
      <c r="C105" s="96">
        <v>990250</v>
      </c>
      <c r="D105" s="100"/>
      <c r="E105" s="66">
        <v>396.1</v>
      </c>
      <c r="F105" s="56" t="s">
        <v>344</v>
      </c>
      <c r="G105" s="98" t="s">
        <v>126</v>
      </c>
      <c r="H105" s="98" t="s">
        <v>126</v>
      </c>
      <c r="I105" s="98" t="s">
        <v>44</v>
      </c>
      <c r="J105" s="58" t="s">
        <v>44</v>
      </c>
      <c r="K105" s="99" t="s">
        <v>44</v>
      </c>
      <c r="L105" s="37"/>
    </row>
    <row r="106" spans="1:42">
      <c r="A106" s="64" t="s">
        <v>457</v>
      </c>
      <c r="B106" s="70" t="s">
        <v>340</v>
      </c>
      <c r="C106" s="96">
        <v>170000</v>
      </c>
      <c r="D106" s="100"/>
      <c r="E106" s="66">
        <v>68</v>
      </c>
      <c r="F106" s="56" t="s">
        <v>344</v>
      </c>
      <c r="G106" s="98" t="s">
        <v>126</v>
      </c>
      <c r="H106" s="98" t="s">
        <v>126</v>
      </c>
      <c r="I106" s="98" t="s">
        <v>44</v>
      </c>
      <c r="J106" s="58" t="s">
        <v>44</v>
      </c>
      <c r="K106" s="99" t="s">
        <v>44</v>
      </c>
      <c r="L106" s="37"/>
    </row>
    <row r="107" spans="1:42">
      <c r="A107" s="58" t="s">
        <v>458</v>
      </c>
      <c r="B107" s="70" t="s">
        <v>341</v>
      </c>
      <c r="C107" s="96">
        <v>192500</v>
      </c>
      <c r="D107" s="100"/>
      <c r="E107" s="66">
        <v>77</v>
      </c>
      <c r="F107" s="56" t="s">
        <v>344</v>
      </c>
      <c r="G107" s="98" t="s">
        <v>126</v>
      </c>
      <c r="H107" s="98" t="s">
        <v>126</v>
      </c>
      <c r="I107" s="98" t="s">
        <v>44</v>
      </c>
      <c r="J107" s="58" t="s">
        <v>44</v>
      </c>
      <c r="K107" s="99" t="s">
        <v>44</v>
      </c>
      <c r="L107" s="37"/>
    </row>
    <row r="108" spans="1:42">
      <c r="A108" s="64" t="s">
        <v>459</v>
      </c>
      <c r="B108" s="70" t="s">
        <v>342</v>
      </c>
      <c r="C108" s="96">
        <v>132500</v>
      </c>
      <c r="D108" s="100"/>
      <c r="E108" s="66">
        <v>53</v>
      </c>
      <c r="F108" s="66" t="s">
        <v>344</v>
      </c>
      <c r="G108" s="98" t="s">
        <v>126</v>
      </c>
      <c r="H108" s="98" t="s">
        <v>126</v>
      </c>
      <c r="I108" s="98" t="s">
        <v>44</v>
      </c>
      <c r="J108" s="58" t="s">
        <v>44</v>
      </c>
      <c r="K108" s="98" t="s">
        <v>44</v>
      </c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>
      <c r="A109" s="58" t="s">
        <v>460</v>
      </c>
      <c r="B109" s="70" t="s">
        <v>343</v>
      </c>
      <c r="C109" s="96">
        <v>110000</v>
      </c>
      <c r="D109" s="100"/>
      <c r="E109" s="66">
        <v>44</v>
      </c>
      <c r="F109" s="66" t="s">
        <v>344</v>
      </c>
      <c r="G109" s="98" t="s">
        <v>126</v>
      </c>
      <c r="H109" s="98" t="s">
        <v>126</v>
      </c>
      <c r="I109" s="98" t="s">
        <v>44</v>
      </c>
      <c r="J109" s="58" t="s">
        <v>44</v>
      </c>
      <c r="K109" s="98" t="s">
        <v>44</v>
      </c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ht="38.25" customHeight="1">
      <c r="A110" s="64" t="s">
        <v>461</v>
      </c>
      <c r="B110" s="101" t="s">
        <v>374</v>
      </c>
      <c r="C110" s="102"/>
      <c r="D110" s="103" t="s">
        <v>375</v>
      </c>
      <c r="E110" s="104" t="s">
        <v>676</v>
      </c>
      <c r="F110" s="56"/>
      <c r="G110" s="98"/>
      <c r="H110" s="98"/>
      <c r="I110" s="98"/>
      <c r="J110" s="58"/>
      <c r="K110" s="99"/>
      <c r="L110" s="37"/>
    </row>
    <row r="111" spans="1:42">
      <c r="A111" s="58" t="s">
        <v>462</v>
      </c>
      <c r="B111" s="70" t="s">
        <v>1722</v>
      </c>
      <c r="C111" s="96">
        <v>331750</v>
      </c>
      <c r="D111" s="105">
        <v>0.56000000000000005</v>
      </c>
      <c r="E111" s="66">
        <v>132.69999999999999</v>
      </c>
      <c r="F111" s="56" t="s">
        <v>344</v>
      </c>
      <c r="G111" s="98">
        <v>1899</v>
      </c>
      <c r="H111" s="98" t="s">
        <v>350</v>
      </c>
      <c r="I111" s="98" t="s">
        <v>44</v>
      </c>
      <c r="J111" s="58" t="s">
        <v>44</v>
      </c>
      <c r="K111" s="99" t="s">
        <v>44</v>
      </c>
      <c r="L111" s="37"/>
    </row>
    <row r="112" spans="1:42" ht="31.5">
      <c r="A112" s="64" t="s">
        <v>463</v>
      </c>
      <c r="B112" s="70" t="s">
        <v>1309</v>
      </c>
      <c r="C112" s="96">
        <v>343650</v>
      </c>
      <c r="D112" s="106">
        <v>0.65059999999999996</v>
      </c>
      <c r="E112" s="66">
        <v>137.46</v>
      </c>
      <c r="F112" s="56" t="s">
        <v>344</v>
      </c>
      <c r="G112" s="98">
        <v>1840</v>
      </c>
      <c r="H112" s="98" t="s">
        <v>376</v>
      </c>
      <c r="I112" s="98" t="s">
        <v>44</v>
      </c>
      <c r="J112" s="58" t="s">
        <v>44</v>
      </c>
      <c r="K112" s="99" t="s">
        <v>44</v>
      </c>
      <c r="L112" s="37"/>
    </row>
    <row r="113" spans="1:12" ht="31.5">
      <c r="A113" s="58" t="s">
        <v>464</v>
      </c>
      <c r="B113" s="70" t="s">
        <v>358</v>
      </c>
      <c r="C113" s="96">
        <v>290825</v>
      </c>
      <c r="D113" s="106">
        <v>0.41959999999999997</v>
      </c>
      <c r="E113" s="66">
        <v>116.33</v>
      </c>
      <c r="F113" s="56" t="s">
        <v>344</v>
      </c>
      <c r="G113" s="98">
        <v>1920</v>
      </c>
      <c r="H113" s="98" t="s">
        <v>376</v>
      </c>
      <c r="I113" s="98" t="s">
        <v>44</v>
      </c>
      <c r="J113" s="58" t="s">
        <v>44</v>
      </c>
      <c r="K113" s="99" t="s">
        <v>44</v>
      </c>
      <c r="L113" s="37"/>
    </row>
    <row r="114" spans="1:12" ht="31.5">
      <c r="A114" s="64" t="s">
        <v>465</v>
      </c>
      <c r="B114" s="70" t="s">
        <v>359</v>
      </c>
      <c r="C114" s="96">
        <v>120025</v>
      </c>
      <c r="D114" s="106">
        <v>0.40279999999999999</v>
      </c>
      <c r="E114" s="66">
        <v>48.01</v>
      </c>
      <c r="F114" s="56" t="s">
        <v>344</v>
      </c>
      <c r="G114" s="98">
        <v>1910</v>
      </c>
      <c r="H114" s="98" t="s">
        <v>376</v>
      </c>
      <c r="I114" s="98" t="s">
        <v>44</v>
      </c>
      <c r="J114" s="58" t="s">
        <v>44</v>
      </c>
      <c r="K114" s="99" t="s">
        <v>44</v>
      </c>
      <c r="L114" s="37"/>
    </row>
    <row r="115" spans="1:12" ht="31.5">
      <c r="A115" s="58" t="s">
        <v>466</v>
      </c>
      <c r="B115" s="70" t="s">
        <v>1310</v>
      </c>
      <c r="C115" s="96">
        <v>403350</v>
      </c>
      <c r="D115" s="106">
        <v>0.63959999999999995</v>
      </c>
      <c r="E115" s="66">
        <v>161.61000000000001</v>
      </c>
      <c r="F115" s="56" t="s">
        <v>344</v>
      </c>
      <c r="G115" s="98">
        <v>1962</v>
      </c>
      <c r="H115" s="98" t="s">
        <v>377</v>
      </c>
      <c r="I115" s="98" t="s">
        <v>44</v>
      </c>
      <c r="J115" s="58" t="s">
        <v>44</v>
      </c>
      <c r="K115" s="99" t="s">
        <v>44</v>
      </c>
      <c r="L115" s="37"/>
    </row>
    <row r="116" spans="1:12" ht="31.5">
      <c r="A116" s="64" t="s">
        <v>467</v>
      </c>
      <c r="B116" s="70" t="s">
        <v>798</v>
      </c>
      <c r="C116" s="96">
        <v>520100</v>
      </c>
      <c r="D116" s="106">
        <v>0.5</v>
      </c>
      <c r="E116" s="66">
        <v>208.04</v>
      </c>
      <c r="F116" s="56" t="s">
        <v>344</v>
      </c>
      <c r="G116" s="98">
        <v>1920</v>
      </c>
      <c r="H116" s="98" t="s">
        <v>376</v>
      </c>
      <c r="I116" s="98" t="s">
        <v>44</v>
      </c>
      <c r="J116" s="58" t="s">
        <v>44</v>
      </c>
      <c r="K116" s="99" t="s">
        <v>44</v>
      </c>
      <c r="L116" s="37"/>
    </row>
    <row r="117" spans="1:12" ht="31.5">
      <c r="A117" s="58" t="s">
        <v>468</v>
      </c>
      <c r="B117" s="70" t="s">
        <v>1311</v>
      </c>
      <c r="C117" s="96">
        <v>327250</v>
      </c>
      <c r="D117" s="106">
        <v>0.57969999999999999</v>
      </c>
      <c r="E117" s="66">
        <v>130.91</v>
      </c>
      <c r="F117" s="56" t="s">
        <v>344</v>
      </c>
      <c r="G117" s="98">
        <v>1800</v>
      </c>
      <c r="H117" s="98" t="s">
        <v>376</v>
      </c>
      <c r="I117" s="98" t="s">
        <v>44</v>
      </c>
      <c r="J117" s="58" t="s">
        <v>44</v>
      </c>
      <c r="K117" s="99" t="s">
        <v>44</v>
      </c>
      <c r="L117" s="37"/>
    </row>
    <row r="118" spans="1:12" ht="31.5">
      <c r="A118" s="64" t="s">
        <v>469</v>
      </c>
      <c r="B118" s="70" t="s">
        <v>831</v>
      </c>
      <c r="C118" s="96">
        <v>184025</v>
      </c>
      <c r="D118" s="106">
        <v>0.57210000000000005</v>
      </c>
      <c r="E118" s="66">
        <v>73.61</v>
      </c>
      <c r="F118" s="56" t="s">
        <v>344</v>
      </c>
      <c r="G118" s="98">
        <v>1790</v>
      </c>
      <c r="H118" s="98" t="s">
        <v>376</v>
      </c>
      <c r="I118" s="98" t="s">
        <v>44</v>
      </c>
      <c r="J118" s="58" t="s">
        <v>44</v>
      </c>
      <c r="K118" s="99" t="s">
        <v>44</v>
      </c>
      <c r="L118" s="37"/>
    </row>
    <row r="119" spans="1:12" ht="31.5">
      <c r="A119" s="58" t="s">
        <v>470</v>
      </c>
      <c r="B119" s="70" t="s">
        <v>360</v>
      </c>
      <c r="C119" s="96">
        <v>200000</v>
      </c>
      <c r="D119" s="106">
        <v>0.46079999999999999</v>
      </c>
      <c r="E119" s="66">
        <v>80</v>
      </c>
      <c r="F119" s="56" t="s">
        <v>344</v>
      </c>
      <c r="G119" s="98">
        <v>1780</v>
      </c>
      <c r="H119" s="98" t="s">
        <v>376</v>
      </c>
      <c r="I119" s="98" t="s">
        <v>44</v>
      </c>
      <c r="J119" s="58" t="s">
        <v>44</v>
      </c>
      <c r="K119" s="99" t="s">
        <v>44</v>
      </c>
      <c r="L119" s="37"/>
    </row>
    <row r="120" spans="1:12" ht="31.5">
      <c r="A120" s="64" t="s">
        <v>471</v>
      </c>
      <c r="B120" s="70" t="s">
        <v>361</v>
      </c>
      <c r="C120" s="96">
        <v>89400</v>
      </c>
      <c r="D120" s="106">
        <v>0.21299999999999999</v>
      </c>
      <c r="E120" s="66">
        <v>35.76</v>
      </c>
      <c r="F120" s="56" t="s">
        <v>344</v>
      </c>
      <c r="G120" s="98">
        <v>1780</v>
      </c>
      <c r="H120" s="98" t="s">
        <v>376</v>
      </c>
      <c r="I120" s="98" t="s">
        <v>44</v>
      </c>
      <c r="J120" s="58" t="s">
        <v>44</v>
      </c>
      <c r="K120" s="99" t="s">
        <v>44</v>
      </c>
      <c r="L120" s="37"/>
    </row>
    <row r="121" spans="1:12">
      <c r="A121" s="58" t="s">
        <v>472</v>
      </c>
      <c r="B121" s="70" t="s">
        <v>362</v>
      </c>
      <c r="C121" s="96">
        <v>160000</v>
      </c>
      <c r="D121" s="106">
        <v>0.152</v>
      </c>
      <c r="E121" s="66">
        <v>64</v>
      </c>
      <c r="F121" s="56" t="s">
        <v>344</v>
      </c>
      <c r="G121" s="98" t="s">
        <v>126</v>
      </c>
      <c r="H121" s="98" t="s">
        <v>126</v>
      </c>
      <c r="I121" s="98" t="s">
        <v>44</v>
      </c>
      <c r="J121" s="58" t="s">
        <v>44</v>
      </c>
      <c r="K121" s="99" t="s">
        <v>44</v>
      </c>
      <c r="L121" s="37"/>
    </row>
    <row r="122" spans="1:12">
      <c r="A122" s="64" t="s">
        <v>473</v>
      </c>
      <c r="B122" s="70" t="s">
        <v>363</v>
      </c>
      <c r="C122" s="96">
        <v>494850</v>
      </c>
      <c r="D122" s="106">
        <v>0.6109</v>
      </c>
      <c r="E122" s="66">
        <v>197.94</v>
      </c>
      <c r="F122" s="56" t="s">
        <v>344</v>
      </c>
      <c r="G122" s="98" t="s">
        <v>126</v>
      </c>
      <c r="H122" s="98" t="s">
        <v>126</v>
      </c>
      <c r="I122" s="98" t="s">
        <v>44</v>
      </c>
      <c r="J122" s="58" t="s">
        <v>44</v>
      </c>
      <c r="K122" s="99" t="s">
        <v>44</v>
      </c>
      <c r="L122" s="37"/>
    </row>
    <row r="123" spans="1:12">
      <c r="A123" s="58" t="s">
        <v>474</v>
      </c>
      <c r="B123" s="70" t="s">
        <v>364</v>
      </c>
      <c r="C123" s="96">
        <v>120000</v>
      </c>
      <c r="D123" s="106">
        <v>0.1699</v>
      </c>
      <c r="E123" s="66">
        <v>48</v>
      </c>
      <c r="F123" s="56" t="s">
        <v>344</v>
      </c>
      <c r="G123" s="98" t="s">
        <v>126</v>
      </c>
      <c r="H123" s="98" t="s">
        <v>126</v>
      </c>
      <c r="I123" s="98" t="s">
        <v>44</v>
      </c>
      <c r="J123" s="58" t="s">
        <v>44</v>
      </c>
      <c r="K123" s="99" t="s">
        <v>44</v>
      </c>
      <c r="L123" s="37"/>
    </row>
    <row r="124" spans="1:12">
      <c r="A124" s="64" t="s">
        <v>475</v>
      </c>
      <c r="B124" s="70" t="s">
        <v>365</v>
      </c>
      <c r="C124" s="96">
        <v>86500</v>
      </c>
      <c r="D124" s="106">
        <v>0.05</v>
      </c>
      <c r="E124" s="66">
        <v>34.6</v>
      </c>
      <c r="F124" s="56" t="s">
        <v>344</v>
      </c>
      <c r="G124" s="98" t="s">
        <v>126</v>
      </c>
      <c r="H124" s="98" t="s">
        <v>126</v>
      </c>
      <c r="I124" s="98" t="s">
        <v>44</v>
      </c>
      <c r="J124" s="58" t="s">
        <v>44</v>
      </c>
      <c r="K124" s="99" t="s">
        <v>44</v>
      </c>
      <c r="L124" s="37"/>
    </row>
    <row r="125" spans="1:12">
      <c r="A125" s="58" t="s">
        <v>476</v>
      </c>
      <c r="B125" s="70" t="s">
        <v>366</v>
      </c>
      <c r="C125" s="96">
        <v>91500</v>
      </c>
      <c r="D125" s="106">
        <v>0.11</v>
      </c>
      <c r="E125" s="66">
        <v>36.6</v>
      </c>
      <c r="F125" s="56" t="s">
        <v>344</v>
      </c>
      <c r="G125" s="98" t="s">
        <v>126</v>
      </c>
      <c r="H125" s="98" t="s">
        <v>126</v>
      </c>
      <c r="I125" s="98" t="s">
        <v>44</v>
      </c>
      <c r="J125" s="58" t="s">
        <v>44</v>
      </c>
      <c r="K125" s="99" t="s">
        <v>44</v>
      </c>
      <c r="L125" s="37"/>
    </row>
    <row r="126" spans="1:12" s="37" customFormat="1">
      <c r="A126" s="64" t="s">
        <v>477</v>
      </c>
      <c r="B126" s="107" t="s">
        <v>1295</v>
      </c>
      <c r="C126" s="96">
        <f>188500-81500</f>
        <v>107000</v>
      </c>
      <c r="D126" s="106">
        <v>0.29210000000000003</v>
      </c>
      <c r="E126" s="56">
        <v>75.400000000000006</v>
      </c>
      <c r="F126" s="56" t="s">
        <v>344</v>
      </c>
      <c r="G126" s="99" t="s">
        <v>126</v>
      </c>
      <c r="H126" s="99" t="s">
        <v>126</v>
      </c>
      <c r="I126" s="99" t="s">
        <v>44</v>
      </c>
      <c r="J126" s="63" t="s">
        <v>44</v>
      </c>
      <c r="K126" s="99" t="s">
        <v>44</v>
      </c>
    </row>
    <row r="127" spans="1:12">
      <c r="A127" s="58" t="s">
        <v>478</v>
      </c>
      <c r="B127" s="70" t="s">
        <v>367</v>
      </c>
      <c r="C127" s="96">
        <v>335575</v>
      </c>
      <c r="D127" s="106">
        <v>0.74850000000000005</v>
      </c>
      <c r="E127" s="66">
        <v>134.22999999999999</v>
      </c>
      <c r="F127" s="56" t="s">
        <v>344</v>
      </c>
      <c r="G127" s="98">
        <v>1905</v>
      </c>
      <c r="H127" s="98" t="s">
        <v>352</v>
      </c>
      <c r="I127" s="98" t="s">
        <v>44</v>
      </c>
      <c r="J127" s="58" t="s">
        <v>44</v>
      </c>
      <c r="K127" s="99" t="s">
        <v>44</v>
      </c>
      <c r="L127" s="37"/>
    </row>
    <row r="128" spans="1:12">
      <c r="A128" s="64" t="s">
        <v>479</v>
      </c>
      <c r="B128" s="70" t="s">
        <v>368</v>
      </c>
      <c r="C128" s="96">
        <v>83000</v>
      </c>
      <c r="D128" s="106">
        <v>0.21990000000000001</v>
      </c>
      <c r="E128" s="66">
        <v>33.200000000000003</v>
      </c>
      <c r="F128" s="56" t="s">
        <v>344</v>
      </c>
      <c r="G128" s="98" t="s">
        <v>126</v>
      </c>
      <c r="H128" s="98" t="s">
        <v>126</v>
      </c>
      <c r="I128" s="98" t="s">
        <v>44</v>
      </c>
      <c r="J128" s="58" t="s">
        <v>44</v>
      </c>
      <c r="K128" s="99" t="s">
        <v>44</v>
      </c>
      <c r="L128" s="37"/>
    </row>
    <row r="129" spans="1:12">
      <c r="A129" s="58" t="s">
        <v>480</v>
      </c>
      <c r="B129" s="70" t="s">
        <v>369</v>
      </c>
      <c r="C129" s="96">
        <v>180750</v>
      </c>
      <c r="D129" s="106">
        <v>0.25</v>
      </c>
      <c r="E129" s="66">
        <v>72.3</v>
      </c>
      <c r="F129" s="56" t="s">
        <v>344</v>
      </c>
      <c r="G129" s="98" t="s">
        <v>126</v>
      </c>
      <c r="H129" s="98" t="s">
        <v>126</v>
      </c>
      <c r="I129" s="98" t="s">
        <v>44</v>
      </c>
      <c r="J129" s="58" t="s">
        <v>44</v>
      </c>
      <c r="K129" s="99" t="s">
        <v>44</v>
      </c>
      <c r="L129" s="37"/>
    </row>
    <row r="130" spans="1:12" ht="14.25" customHeight="1">
      <c r="A130" s="64" t="s">
        <v>481</v>
      </c>
      <c r="B130" s="70" t="s">
        <v>370</v>
      </c>
      <c r="C130" s="96">
        <v>143225</v>
      </c>
      <c r="D130" s="106">
        <v>0.34310000000000002</v>
      </c>
      <c r="E130" s="66">
        <v>57.29</v>
      </c>
      <c r="F130" s="56" t="s">
        <v>344</v>
      </c>
      <c r="G130" s="98" t="s">
        <v>126</v>
      </c>
      <c r="H130" s="98" t="s">
        <v>126</v>
      </c>
      <c r="I130" s="98" t="s">
        <v>44</v>
      </c>
      <c r="J130" s="58" t="s">
        <v>44</v>
      </c>
      <c r="K130" s="99" t="s">
        <v>44</v>
      </c>
      <c r="L130" s="37"/>
    </row>
    <row r="131" spans="1:12">
      <c r="A131" s="58" t="s">
        <v>482</v>
      </c>
      <c r="B131" s="70" t="s">
        <v>371</v>
      </c>
      <c r="C131" s="96">
        <v>110000</v>
      </c>
      <c r="D131" s="106">
        <v>0.13750000000000001</v>
      </c>
      <c r="E131" s="66">
        <v>44</v>
      </c>
      <c r="F131" s="56" t="s">
        <v>344</v>
      </c>
      <c r="G131" s="98" t="s">
        <v>126</v>
      </c>
      <c r="H131" s="98" t="s">
        <v>126</v>
      </c>
      <c r="I131" s="98" t="s">
        <v>44</v>
      </c>
      <c r="J131" s="58" t="s">
        <v>44</v>
      </c>
      <c r="K131" s="99" t="s">
        <v>44</v>
      </c>
      <c r="L131" s="37"/>
    </row>
    <row r="132" spans="1:12">
      <c r="A132" s="64" t="s">
        <v>483</v>
      </c>
      <c r="B132" s="70" t="s">
        <v>372</v>
      </c>
      <c r="C132" s="96">
        <v>152500</v>
      </c>
      <c r="D132" s="106">
        <v>0.5</v>
      </c>
      <c r="E132" s="66">
        <v>61</v>
      </c>
      <c r="F132" s="56" t="s">
        <v>344</v>
      </c>
      <c r="G132" s="98" t="s">
        <v>126</v>
      </c>
      <c r="H132" s="98" t="s">
        <v>126</v>
      </c>
      <c r="I132" s="98" t="s">
        <v>44</v>
      </c>
      <c r="J132" s="58" t="s">
        <v>44</v>
      </c>
      <c r="K132" s="99" t="s">
        <v>44</v>
      </c>
      <c r="L132" s="37"/>
    </row>
    <row r="133" spans="1:12">
      <c r="A133" s="58" t="s">
        <v>484</v>
      </c>
      <c r="B133" s="70" t="s">
        <v>373</v>
      </c>
      <c r="C133" s="96">
        <v>235200</v>
      </c>
      <c r="D133" s="106">
        <v>0.27010000000000001</v>
      </c>
      <c r="E133" s="66">
        <v>94.08</v>
      </c>
      <c r="F133" s="56" t="s">
        <v>344</v>
      </c>
      <c r="G133" s="98" t="s">
        <v>126</v>
      </c>
      <c r="H133" s="98" t="s">
        <v>126</v>
      </c>
      <c r="I133" s="98" t="s">
        <v>44</v>
      </c>
      <c r="J133" s="58" t="s">
        <v>44</v>
      </c>
      <c r="K133" s="99" t="s">
        <v>44</v>
      </c>
      <c r="L133" s="37"/>
    </row>
    <row r="134" spans="1:12">
      <c r="A134" s="64" t="s">
        <v>485</v>
      </c>
      <c r="B134" s="70" t="s">
        <v>1510</v>
      </c>
      <c r="C134" s="108">
        <v>331199.63</v>
      </c>
      <c r="D134" s="109"/>
      <c r="E134" s="110"/>
      <c r="F134" s="56" t="s">
        <v>345</v>
      </c>
      <c r="G134" s="98" t="s">
        <v>382</v>
      </c>
      <c r="H134" s="98" t="s">
        <v>378</v>
      </c>
      <c r="I134" s="98" t="s">
        <v>44</v>
      </c>
      <c r="J134" s="58" t="s">
        <v>44</v>
      </c>
      <c r="K134" s="99" t="s">
        <v>44</v>
      </c>
      <c r="L134" s="37"/>
    </row>
    <row r="135" spans="1:12">
      <c r="A135" s="58" t="s">
        <v>486</v>
      </c>
      <c r="B135" s="70" t="s">
        <v>380</v>
      </c>
      <c r="C135" s="108">
        <v>300000</v>
      </c>
      <c r="D135" s="100"/>
      <c r="E135" s="66"/>
      <c r="F135" s="56" t="s">
        <v>344</v>
      </c>
      <c r="G135" s="98" t="s">
        <v>382</v>
      </c>
      <c r="H135" s="98" t="s">
        <v>379</v>
      </c>
      <c r="I135" s="98" t="s">
        <v>44</v>
      </c>
      <c r="J135" s="58" t="s">
        <v>44</v>
      </c>
      <c r="K135" s="99" t="s">
        <v>44</v>
      </c>
      <c r="L135" s="37"/>
    </row>
    <row r="136" spans="1:12">
      <c r="A136" s="64" t="s">
        <v>487</v>
      </c>
      <c r="B136" s="70" t="s">
        <v>381</v>
      </c>
      <c r="C136" s="108">
        <v>200000</v>
      </c>
      <c r="D136" s="100"/>
      <c r="E136" s="66"/>
      <c r="F136" s="56" t="s">
        <v>344</v>
      </c>
      <c r="G136" s="98" t="s">
        <v>383</v>
      </c>
      <c r="H136" s="98" t="s">
        <v>379</v>
      </c>
      <c r="I136" s="98" t="s">
        <v>44</v>
      </c>
      <c r="J136" s="58" t="s">
        <v>44</v>
      </c>
      <c r="K136" s="99" t="s">
        <v>44</v>
      </c>
      <c r="L136" s="37"/>
    </row>
    <row r="137" spans="1:12">
      <c r="A137" s="58" t="s">
        <v>504</v>
      </c>
      <c r="B137" s="70" t="s">
        <v>397</v>
      </c>
      <c r="C137" s="108">
        <v>2932.87</v>
      </c>
      <c r="D137" s="100"/>
      <c r="E137" s="66"/>
      <c r="F137" s="56" t="s">
        <v>346</v>
      </c>
      <c r="G137" s="98">
        <v>2007</v>
      </c>
      <c r="H137" s="98"/>
      <c r="I137" s="98"/>
      <c r="J137" s="58"/>
      <c r="K137" s="99"/>
      <c r="L137" s="37"/>
    </row>
    <row r="138" spans="1:12">
      <c r="A138" s="64" t="s">
        <v>505</v>
      </c>
      <c r="B138" s="70" t="s">
        <v>396</v>
      </c>
      <c r="C138" s="108">
        <v>3355</v>
      </c>
      <c r="D138" s="100"/>
      <c r="E138" s="110"/>
      <c r="F138" s="56" t="s">
        <v>346</v>
      </c>
      <c r="G138" s="98">
        <v>2006</v>
      </c>
      <c r="H138" s="98"/>
      <c r="I138" s="98"/>
      <c r="J138" s="58"/>
      <c r="K138" s="99"/>
      <c r="L138" s="37"/>
    </row>
    <row r="139" spans="1:12">
      <c r="A139" s="58" t="s">
        <v>506</v>
      </c>
      <c r="B139" s="70" t="s">
        <v>395</v>
      </c>
      <c r="C139" s="108">
        <v>3789.32</v>
      </c>
      <c r="D139" s="100"/>
      <c r="E139" s="110"/>
      <c r="F139" s="56" t="s">
        <v>346</v>
      </c>
      <c r="G139" s="98">
        <v>2005</v>
      </c>
      <c r="H139" s="98"/>
      <c r="I139" s="98"/>
      <c r="J139" s="58"/>
      <c r="K139" s="99"/>
      <c r="L139" s="37"/>
    </row>
    <row r="140" spans="1:12">
      <c r="A140" s="64" t="s">
        <v>507</v>
      </c>
      <c r="B140" s="70" t="s">
        <v>394</v>
      </c>
      <c r="C140" s="108">
        <v>4544.8</v>
      </c>
      <c r="D140" s="100"/>
      <c r="E140" s="110"/>
      <c r="F140" s="56" t="s">
        <v>346</v>
      </c>
      <c r="G140" s="98">
        <v>2014</v>
      </c>
      <c r="H140" s="98"/>
      <c r="I140" s="98"/>
      <c r="J140" s="58"/>
      <c r="K140" s="99"/>
      <c r="L140" s="37"/>
    </row>
    <row r="141" spans="1:12">
      <c r="A141" s="58" t="s">
        <v>508</v>
      </c>
      <c r="B141" s="70" t="s">
        <v>393</v>
      </c>
      <c r="C141" s="74">
        <v>3965</v>
      </c>
      <c r="D141" s="100"/>
      <c r="E141" s="110"/>
      <c r="F141" s="56" t="s">
        <v>346</v>
      </c>
      <c r="G141" s="98">
        <v>2007</v>
      </c>
      <c r="H141" s="98"/>
      <c r="I141" s="98"/>
      <c r="J141" s="58"/>
      <c r="K141" s="99"/>
      <c r="L141" s="37"/>
    </row>
    <row r="142" spans="1:12">
      <c r="A142" s="64" t="s">
        <v>509</v>
      </c>
      <c r="B142" s="70" t="s">
        <v>1511</v>
      </c>
      <c r="C142" s="74">
        <v>2710</v>
      </c>
      <c r="D142" s="111"/>
      <c r="E142" s="112"/>
      <c r="F142" s="56" t="s">
        <v>346</v>
      </c>
      <c r="G142" s="98">
        <v>2007</v>
      </c>
      <c r="H142" s="98"/>
      <c r="I142" s="98"/>
      <c r="J142" s="58"/>
      <c r="K142" s="99"/>
      <c r="L142" s="37"/>
    </row>
    <row r="143" spans="1:12">
      <c r="A143" s="58" t="s">
        <v>1730</v>
      </c>
      <c r="B143" s="70" t="s">
        <v>1512</v>
      </c>
      <c r="C143" s="74">
        <v>7205.09</v>
      </c>
      <c r="D143" s="111"/>
      <c r="E143" s="112"/>
      <c r="F143" s="56" t="s">
        <v>346</v>
      </c>
      <c r="G143" s="98">
        <v>2007</v>
      </c>
      <c r="H143" s="98"/>
      <c r="I143" s="98"/>
      <c r="J143" s="58"/>
      <c r="K143" s="99"/>
      <c r="L143" s="37"/>
    </row>
    <row r="144" spans="1:12">
      <c r="A144" s="64" t="s">
        <v>510</v>
      </c>
      <c r="B144" s="70" t="s">
        <v>1513</v>
      </c>
      <c r="C144" s="74">
        <v>4900</v>
      </c>
      <c r="D144" s="111"/>
      <c r="E144" s="112"/>
      <c r="F144" s="56" t="s">
        <v>346</v>
      </c>
      <c r="G144" s="98">
        <v>2014</v>
      </c>
      <c r="H144" s="98"/>
      <c r="I144" s="98"/>
      <c r="J144" s="58"/>
      <c r="K144" s="99"/>
      <c r="L144" s="37"/>
    </row>
    <row r="145" spans="1:12">
      <c r="A145" s="58" t="s">
        <v>511</v>
      </c>
      <c r="B145" s="70" t="s">
        <v>1514</v>
      </c>
      <c r="C145" s="74">
        <v>6658.08</v>
      </c>
      <c r="D145" s="111"/>
      <c r="E145" s="112"/>
      <c r="F145" s="56" t="s">
        <v>346</v>
      </c>
      <c r="G145" s="98">
        <v>2018</v>
      </c>
      <c r="H145" s="98"/>
      <c r="I145" s="98"/>
      <c r="J145" s="58"/>
      <c r="K145" s="99"/>
      <c r="L145" s="37"/>
    </row>
    <row r="146" spans="1:12">
      <c r="A146" s="64" t="s">
        <v>512</v>
      </c>
      <c r="B146" s="70" t="s">
        <v>1804</v>
      </c>
      <c r="C146" s="74">
        <v>5172.8100000000004</v>
      </c>
      <c r="D146" s="111"/>
      <c r="E146" s="112"/>
      <c r="F146" s="56" t="s">
        <v>346</v>
      </c>
      <c r="G146" s="98">
        <v>2007</v>
      </c>
      <c r="H146" s="98"/>
      <c r="I146" s="98"/>
      <c r="J146" s="58"/>
      <c r="K146" s="99"/>
      <c r="L146" s="37"/>
    </row>
    <row r="147" spans="1:12">
      <c r="A147" s="58" t="s">
        <v>513</v>
      </c>
      <c r="B147" s="70" t="s">
        <v>1806</v>
      </c>
      <c r="C147" s="74">
        <v>18197.849999999999</v>
      </c>
      <c r="D147" s="111"/>
      <c r="E147" s="112"/>
      <c r="F147" s="56" t="s">
        <v>346</v>
      </c>
      <c r="G147" s="98"/>
      <c r="H147" s="98"/>
      <c r="I147" s="98"/>
      <c r="J147" s="58"/>
      <c r="K147" s="99"/>
      <c r="L147" s="37"/>
    </row>
    <row r="148" spans="1:12">
      <c r="A148" s="64" t="s">
        <v>514</v>
      </c>
      <c r="B148" s="70" t="s">
        <v>1805</v>
      </c>
      <c r="C148" s="74">
        <v>18197.849999999999</v>
      </c>
      <c r="D148" s="111"/>
      <c r="E148" s="112"/>
      <c r="F148" s="56" t="s">
        <v>346</v>
      </c>
      <c r="G148" s="98"/>
      <c r="H148" s="98"/>
      <c r="I148" s="98"/>
      <c r="J148" s="58"/>
      <c r="K148" s="99"/>
      <c r="L148" s="37"/>
    </row>
    <row r="149" spans="1:12">
      <c r="A149" s="58" t="s">
        <v>515</v>
      </c>
      <c r="B149" s="70" t="s">
        <v>1515</v>
      </c>
      <c r="C149" s="74">
        <v>30750</v>
      </c>
      <c r="D149" s="111"/>
      <c r="E149" s="112"/>
      <c r="F149" s="56" t="s">
        <v>346</v>
      </c>
      <c r="G149" s="98">
        <v>2018</v>
      </c>
      <c r="H149" s="98"/>
      <c r="I149" s="98"/>
      <c r="J149" s="58"/>
      <c r="K149" s="99"/>
      <c r="L149" s="37"/>
    </row>
    <row r="150" spans="1:12">
      <c r="A150" s="64" t="s">
        <v>516</v>
      </c>
      <c r="B150" s="70" t="s">
        <v>1516</v>
      </c>
      <c r="C150" s="74">
        <v>3574.6</v>
      </c>
      <c r="D150" s="111"/>
      <c r="E150" s="112"/>
      <c r="F150" s="56" t="s">
        <v>346</v>
      </c>
      <c r="G150" s="98">
        <v>2007</v>
      </c>
      <c r="H150" s="98"/>
      <c r="I150" s="98"/>
      <c r="J150" s="58"/>
      <c r="K150" s="99"/>
      <c r="L150" s="37"/>
    </row>
    <row r="151" spans="1:12">
      <c r="A151" s="58" t="s">
        <v>517</v>
      </c>
      <c r="B151" s="70" t="s">
        <v>1517</v>
      </c>
      <c r="C151" s="74">
        <v>3574.6</v>
      </c>
      <c r="D151" s="111"/>
      <c r="E151" s="112"/>
      <c r="F151" s="56" t="s">
        <v>346</v>
      </c>
      <c r="G151" s="98">
        <v>2007</v>
      </c>
      <c r="H151" s="98"/>
      <c r="I151" s="98"/>
      <c r="J151" s="58"/>
      <c r="K151" s="99"/>
      <c r="L151" s="37"/>
    </row>
    <row r="152" spans="1:12">
      <c r="A152" s="64" t="s">
        <v>518</v>
      </c>
      <c r="B152" s="70" t="s">
        <v>1516</v>
      </c>
      <c r="C152" s="74">
        <v>4392</v>
      </c>
      <c r="D152" s="111"/>
      <c r="E152" s="112"/>
      <c r="F152" s="56" t="s">
        <v>346</v>
      </c>
      <c r="G152" s="98">
        <v>2008</v>
      </c>
      <c r="H152" s="98"/>
      <c r="I152" s="98"/>
      <c r="J152" s="58"/>
      <c r="K152" s="99"/>
      <c r="L152" s="37"/>
    </row>
    <row r="153" spans="1:12">
      <c r="A153" s="58" t="s">
        <v>519</v>
      </c>
      <c r="B153" s="70" t="s">
        <v>1518</v>
      </c>
      <c r="C153" s="74">
        <v>2710</v>
      </c>
      <c r="D153" s="111"/>
      <c r="E153" s="112"/>
      <c r="F153" s="56" t="s">
        <v>346</v>
      </c>
      <c r="G153" s="98">
        <v>2011</v>
      </c>
      <c r="H153" s="98"/>
      <c r="I153" s="98"/>
      <c r="J153" s="58"/>
      <c r="K153" s="99"/>
      <c r="L153" s="37"/>
    </row>
    <row r="154" spans="1:12">
      <c r="A154" s="64" t="s">
        <v>520</v>
      </c>
      <c r="B154" s="70" t="s">
        <v>1519</v>
      </c>
      <c r="C154" s="74">
        <v>5000</v>
      </c>
      <c r="D154" s="111"/>
      <c r="E154" s="112"/>
      <c r="F154" s="56" t="s">
        <v>346</v>
      </c>
      <c r="G154" s="98">
        <v>2014</v>
      </c>
      <c r="H154" s="98"/>
      <c r="I154" s="98"/>
      <c r="J154" s="58"/>
      <c r="K154" s="99"/>
      <c r="L154" s="37"/>
    </row>
    <row r="155" spans="1:12">
      <c r="A155" s="58" t="s">
        <v>521</v>
      </c>
      <c r="B155" s="70" t="s">
        <v>1520</v>
      </c>
      <c r="C155" s="74">
        <v>7205.08</v>
      </c>
      <c r="D155" s="111"/>
      <c r="E155" s="112"/>
      <c r="F155" s="56" t="s">
        <v>346</v>
      </c>
      <c r="G155" s="98">
        <v>2007</v>
      </c>
      <c r="H155" s="98"/>
      <c r="I155" s="98"/>
      <c r="J155" s="58"/>
      <c r="K155" s="99"/>
      <c r="L155" s="37"/>
    </row>
    <row r="156" spans="1:12">
      <c r="A156" s="64" t="s">
        <v>522</v>
      </c>
      <c r="B156" s="70" t="s">
        <v>1519</v>
      </c>
      <c r="C156" s="74">
        <v>4900</v>
      </c>
      <c r="D156" s="111"/>
      <c r="E156" s="112"/>
      <c r="F156" s="56" t="s">
        <v>346</v>
      </c>
      <c r="G156" s="98">
        <v>2015</v>
      </c>
      <c r="H156" s="98"/>
      <c r="I156" s="98"/>
      <c r="J156" s="58"/>
      <c r="K156" s="99"/>
      <c r="L156" s="37"/>
    </row>
    <row r="157" spans="1:12">
      <c r="A157" s="58" t="s">
        <v>523</v>
      </c>
      <c r="B157" s="70" t="s">
        <v>1516</v>
      </c>
      <c r="C157" s="74">
        <v>4900</v>
      </c>
      <c r="D157" s="111"/>
      <c r="E157" s="112"/>
      <c r="F157" s="56" t="s">
        <v>346</v>
      </c>
      <c r="G157" s="98">
        <v>2016</v>
      </c>
      <c r="H157" s="98"/>
      <c r="I157" s="98"/>
      <c r="J157" s="58"/>
      <c r="K157" s="99"/>
      <c r="L157" s="37"/>
    </row>
    <row r="158" spans="1:12">
      <c r="A158" s="64" t="s">
        <v>524</v>
      </c>
      <c r="B158" s="70" t="s">
        <v>1807</v>
      </c>
      <c r="C158" s="74">
        <v>2710</v>
      </c>
      <c r="D158" s="111"/>
      <c r="E158" s="112"/>
      <c r="F158" s="56" t="s">
        <v>346</v>
      </c>
      <c r="G158" s="98">
        <v>2007</v>
      </c>
      <c r="H158" s="98"/>
      <c r="I158" s="98"/>
      <c r="J158" s="58"/>
      <c r="K158" s="99"/>
      <c r="L158" s="37"/>
    </row>
    <row r="159" spans="1:12">
      <c r="A159" s="58" t="s">
        <v>525</v>
      </c>
      <c r="B159" s="70" t="s">
        <v>1521</v>
      </c>
      <c r="C159" s="74">
        <v>2710</v>
      </c>
      <c r="D159" s="111"/>
      <c r="E159" s="112"/>
      <c r="F159" s="56" t="s">
        <v>346</v>
      </c>
      <c r="G159" s="98">
        <v>2007</v>
      </c>
      <c r="H159" s="98"/>
      <c r="I159" s="98"/>
      <c r="J159" s="58"/>
      <c r="K159" s="99"/>
      <c r="L159" s="37"/>
    </row>
    <row r="160" spans="1:12">
      <c r="A160" s="64" t="s">
        <v>526</v>
      </c>
      <c r="B160" s="70" t="s">
        <v>1522</v>
      </c>
      <c r="C160" s="74">
        <v>2710</v>
      </c>
      <c r="D160" s="111"/>
      <c r="E160" s="112"/>
      <c r="F160" s="56" t="s">
        <v>346</v>
      </c>
      <c r="G160" s="98">
        <v>2007</v>
      </c>
      <c r="H160" s="98"/>
      <c r="I160" s="98"/>
      <c r="J160" s="58"/>
      <c r="K160" s="99"/>
      <c r="L160" s="37"/>
    </row>
    <row r="161" spans="1:43">
      <c r="A161" s="58" t="s">
        <v>527</v>
      </c>
      <c r="B161" s="70" t="s">
        <v>1523</v>
      </c>
      <c r="C161" s="74">
        <v>2710</v>
      </c>
      <c r="D161" s="111"/>
      <c r="E161" s="112"/>
      <c r="F161" s="56" t="s">
        <v>346</v>
      </c>
      <c r="G161" s="98">
        <v>2007</v>
      </c>
      <c r="H161" s="98"/>
      <c r="I161" s="98"/>
      <c r="J161" s="58"/>
      <c r="K161" s="99"/>
      <c r="L161" s="37"/>
    </row>
    <row r="162" spans="1:43" s="113" customFormat="1">
      <c r="A162" s="64" t="s">
        <v>528</v>
      </c>
      <c r="B162" s="70" t="s">
        <v>1524</v>
      </c>
      <c r="C162" s="74">
        <v>3442.03</v>
      </c>
      <c r="D162" s="111"/>
      <c r="E162" s="112"/>
      <c r="F162" s="66" t="s">
        <v>346</v>
      </c>
      <c r="G162" s="98">
        <v>2012</v>
      </c>
      <c r="H162" s="98"/>
      <c r="I162" s="98"/>
      <c r="J162" s="58"/>
      <c r="K162" s="98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</row>
    <row r="163" spans="1:43">
      <c r="A163" s="58" t="s">
        <v>529</v>
      </c>
      <c r="B163" s="70" t="s">
        <v>1525</v>
      </c>
      <c r="C163" s="74">
        <v>5991.99</v>
      </c>
      <c r="D163" s="111"/>
      <c r="E163" s="112"/>
      <c r="F163" s="66" t="s">
        <v>346</v>
      </c>
      <c r="G163" s="98">
        <v>2018</v>
      </c>
      <c r="H163" s="98"/>
      <c r="I163" s="98"/>
      <c r="J163" s="58"/>
      <c r="K163" s="98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3" s="113" customFormat="1">
      <c r="A164" s="64" t="s">
        <v>544</v>
      </c>
      <c r="B164" s="70" t="s">
        <v>392</v>
      </c>
      <c r="C164" s="108">
        <v>2710</v>
      </c>
      <c r="D164" s="100"/>
      <c r="E164" s="110"/>
      <c r="F164" s="66" t="s">
        <v>346</v>
      </c>
      <c r="G164" s="98">
        <v>2002</v>
      </c>
      <c r="H164" s="98"/>
      <c r="I164" s="98"/>
      <c r="J164" s="58"/>
      <c r="K164" s="98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</row>
    <row r="165" spans="1:43">
      <c r="A165" s="58" t="s">
        <v>545</v>
      </c>
      <c r="B165" s="70" t="s">
        <v>392</v>
      </c>
      <c r="C165" s="108">
        <v>3417</v>
      </c>
      <c r="D165" s="100"/>
      <c r="E165" s="110"/>
      <c r="F165" s="56" t="s">
        <v>346</v>
      </c>
      <c r="G165" s="98">
        <v>2008</v>
      </c>
      <c r="H165" s="98"/>
      <c r="I165" s="98"/>
      <c r="J165" s="58"/>
      <c r="K165" s="99"/>
      <c r="L165" s="37"/>
    </row>
    <row r="166" spans="1:43">
      <c r="A166" s="64" t="s">
        <v>546</v>
      </c>
      <c r="B166" s="70" t="s">
        <v>399</v>
      </c>
      <c r="C166" s="108">
        <v>3756.38</v>
      </c>
      <c r="D166" s="100"/>
      <c r="E166" s="110"/>
      <c r="F166" s="56" t="s">
        <v>346</v>
      </c>
      <c r="G166" s="98">
        <v>2007</v>
      </c>
      <c r="H166" s="98"/>
      <c r="I166" s="98"/>
      <c r="J166" s="58"/>
      <c r="K166" s="99"/>
      <c r="L166" s="37"/>
    </row>
    <row r="167" spans="1:43">
      <c r="A167" s="58" t="s">
        <v>818</v>
      </c>
      <c r="B167" s="70" t="s">
        <v>390</v>
      </c>
      <c r="C167" s="108">
        <v>7100</v>
      </c>
      <c r="D167" s="100"/>
      <c r="E167" s="110"/>
      <c r="F167" s="56" t="s">
        <v>346</v>
      </c>
      <c r="G167" s="98">
        <v>2006</v>
      </c>
      <c r="H167" s="98"/>
      <c r="I167" s="98"/>
      <c r="J167" s="58"/>
      <c r="K167" s="99"/>
      <c r="L167" s="37"/>
    </row>
    <row r="168" spans="1:43">
      <c r="A168" s="64" t="s">
        <v>547</v>
      </c>
      <c r="B168" s="70" t="s">
        <v>391</v>
      </c>
      <c r="C168" s="108">
        <v>2933</v>
      </c>
      <c r="D168" s="100"/>
      <c r="E168" s="110"/>
      <c r="F168" s="56" t="s">
        <v>346</v>
      </c>
      <c r="G168" s="98">
        <v>2007</v>
      </c>
      <c r="H168" s="98"/>
      <c r="I168" s="98"/>
      <c r="J168" s="58"/>
      <c r="K168" s="99"/>
      <c r="L168" s="37"/>
    </row>
    <row r="169" spans="1:43">
      <c r="A169" s="58" t="s">
        <v>548</v>
      </c>
      <c r="B169" s="70" t="s">
        <v>1526</v>
      </c>
      <c r="C169" s="108">
        <v>4392</v>
      </c>
      <c r="D169" s="100"/>
      <c r="E169" s="110"/>
      <c r="F169" s="56" t="s">
        <v>346</v>
      </c>
      <c r="G169" s="98">
        <v>2008</v>
      </c>
      <c r="H169" s="98"/>
      <c r="I169" s="98"/>
      <c r="J169" s="58"/>
      <c r="K169" s="99"/>
      <c r="L169" s="37"/>
    </row>
    <row r="170" spans="1:43">
      <c r="A170" s="64" t="s">
        <v>549</v>
      </c>
      <c r="B170" s="70" t="s">
        <v>389</v>
      </c>
      <c r="C170" s="108">
        <v>5368</v>
      </c>
      <c r="D170" s="100"/>
      <c r="E170" s="110"/>
      <c r="F170" s="56" t="s">
        <v>346</v>
      </c>
      <c r="G170" s="98">
        <v>2013</v>
      </c>
      <c r="H170" s="98"/>
      <c r="I170" s="98"/>
      <c r="J170" s="58"/>
      <c r="K170" s="99"/>
      <c r="L170" s="37"/>
    </row>
    <row r="171" spans="1:43">
      <c r="A171" s="58" t="s">
        <v>550</v>
      </c>
      <c r="B171" s="70" t="s">
        <v>387</v>
      </c>
      <c r="C171" s="108">
        <v>4130.34</v>
      </c>
      <c r="D171" s="100"/>
      <c r="E171" s="110"/>
      <c r="F171" s="56" t="s">
        <v>346</v>
      </c>
      <c r="G171" s="98">
        <v>2011</v>
      </c>
      <c r="H171" s="98"/>
      <c r="I171" s="98"/>
      <c r="J171" s="58"/>
      <c r="K171" s="99"/>
      <c r="L171" s="37"/>
    </row>
    <row r="172" spans="1:43">
      <c r="A172" s="64" t="s">
        <v>551</v>
      </c>
      <c r="B172" s="70" t="s">
        <v>962</v>
      </c>
      <c r="C172" s="108">
        <v>12730.5</v>
      </c>
      <c r="D172" s="100"/>
      <c r="E172" s="110"/>
      <c r="F172" s="56" t="s">
        <v>345</v>
      </c>
      <c r="G172" s="98">
        <v>2019</v>
      </c>
      <c r="H172" s="98"/>
      <c r="I172" s="98"/>
      <c r="J172" s="58"/>
      <c r="K172" s="99"/>
      <c r="L172" s="37"/>
    </row>
    <row r="173" spans="1:43">
      <c r="A173" s="58" t="s">
        <v>552</v>
      </c>
      <c r="B173" s="70" t="s">
        <v>386</v>
      </c>
      <c r="C173" s="108">
        <v>3124</v>
      </c>
      <c r="D173" s="100"/>
      <c r="E173" s="110"/>
      <c r="F173" s="56" t="s">
        <v>346</v>
      </c>
      <c r="G173" s="98">
        <v>2002</v>
      </c>
      <c r="H173" s="98"/>
      <c r="I173" s="98"/>
      <c r="J173" s="58"/>
      <c r="K173" s="99"/>
      <c r="L173" s="37"/>
    </row>
    <row r="174" spans="1:43">
      <c r="A174" s="64" t="s">
        <v>854</v>
      </c>
      <c r="B174" s="70" t="s">
        <v>385</v>
      </c>
      <c r="C174" s="108">
        <v>4000</v>
      </c>
      <c r="D174" s="100"/>
      <c r="E174" s="110"/>
      <c r="F174" s="56" t="s">
        <v>346</v>
      </c>
      <c r="G174" s="98">
        <v>2016</v>
      </c>
      <c r="H174" s="98"/>
      <c r="I174" s="98"/>
      <c r="J174" s="58"/>
      <c r="K174" s="99"/>
      <c r="L174" s="37"/>
    </row>
    <row r="175" spans="1:43">
      <c r="A175" s="58" t="s">
        <v>855</v>
      </c>
      <c r="B175" s="70" t="s">
        <v>384</v>
      </c>
      <c r="C175" s="108">
        <v>3417</v>
      </c>
      <c r="D175" s="100"/>
      <c r="E175" s="110"/>
      <c r="F175" s="56" t="s">
        <v>346</v>
      </c>
      <c r="G175" s="98">
        <v>2007</v>
      </c>
      <c r="H175" s="98"/>
      <c r="I175" s="98"/>
      <c r="J175" s="58"/>
      <c r="K175" s="99"/>
      <c r="L175" s="37"/>
    </row>
    <row r="176" spans="1:43">
      <c r="A176" s="64" t="s">
        <v>856</v>
      </c>
      <c r="B176" s="114" t="s">
        <v>1527</v>
      </c>
      <c r="C176" s="115">
        <v>16800</v>
      </c>
      <c r="D176" s="100"/>
      <c r="E176" s="110"/>
      <c r="F176" s="56" t="s">
        <v>346</v>
      </c>
      <c r="G176" s="98">
        <v>2017</v>
      </c>
      <c r="H176" s="98"/>
      <c r="I176" s="98"/>
      <c r="J176" s="58"/>
      <c r="K176" s="99"/>
      <c r="L176" s="37"/>
    </row>
    <row r="177" spans="1:12">
      <c r="A177" s="58" t="s">
        <v>857</v>
      </c>
      <c r="B177" s="114" t="s">
        <v>1528</v>
      </c>
      <c r="C177" s="115">
        <v>8400</v>
      </c>
      <c r="D177" s="100"/>
      <c r="E177" s="110"/>
      <c r="F177" s="56" t="s">
        <v>346</v>
      </c>
      <c r="G177" s="98">
        <v>2017</v>
      </c>
      <c r="H177" s="98"/>
      <c r="I177" s="98"/>
      <c r="J177" s="58"/>
      <c r="K177" s="99"/>
      <c r="L177" s="37"/>
    </row>
    <row r="178" spans="1:12">
      <c r="A178" s="64" t="s">
        <v>858</v>
      </c>
      <c r="B178" s="114" t="s">
        <v>1529</v>
      </c>
      <c r="C178" s="115">
        <v>20000</v>
      </c>
      <c r="D178" s="100"/>
      <c r="E178" s="110"/>
      <c r="F178" s="56" t="s">
        <v>346</v>
      </c>
      <c r="G178" s="98">
        <v>2017</v>
      </c>
      <c r="H178" s="98"/>
      <c r="I178" s="98"/>
      <c r="J178" s="58"/>
      <c r="K178" s="99"/>
      <c r="L178" s="37"/>
    </row>
    <row r="179" spans="1:12">
      <c r="A179" s="58" t="s">
        <v>859</v>
      </c>
      <c r="B179" s="114" t="s">
        <v>1530</v>
      </c>
      <c r="C179" s="115">
        <v>8400</v>
      </c>
      <c r="D179" s="100"/>
      <c r="E179" s="110"/>
      <c r="F179" s="56" t="s">
        <v>346</v>
      </c>
      <c r="G179" s="98">
        <v>2017</v>
      </c>
      <c r="H179" s="98"/>
      <c r="I179" s="98"/>
      <c r="J179" s="58"/>
      <c r="K179" s="99"/>
      <c r="L179" s="37"/>
    </row>
    <row r="180" spans="1:12">
      <c r="A180" s="64" t="s">
        <v>860</v>
      </c>
      <c r="B180" s="114" t="s">
        <v>1531</v>
      </c>
      <c r="C180" s="115">
        <v>8400</v>
      </c>
      <c r="D180" s="100"/>
      <c r="E180" s="110"/>
      <c r="F180" s="56" t="s">
        <v>346</v>
      </c>
      <c r="G180" s="98">
        <v>2017</v>
      </c>
      <c r="H180" s="98"/>
      <c r="I180" s="98"/>
      <c r="J180" s="58"/>
      <c r="K180" s="99"/>
      <c r="L180" s="37"/>
    </row>
    <row r="181" spans="1:12">
      <c r="A181" s="58" t="s">
        <v>861</v>
      </c>
      <c r="B181" s="114" t="s">
        <v>1532</v>
      </c>
      <c r="C181" s="115">
        <v>16800</v>
      </c>
      <c r="D181" s="100"/>
      <c r="E181" s="110"/>
      <c r="F181" s="56" t="s">
        <v>346</v>
      </c>
      <c r="G181" s="98">
        <v>2017</v>
      </c>
      <c r="H181" s="98"/>
      <c r="I181" s="98"/>
      <c r="J181" s="58"/>
      <c r="K181" s="99"/>
      <c r="L181" s="37"/>
    </row>
    <row r="182" spans="1:12">
      <c r="A182" s="64" t="s">
        <v>862</v>
      </c>
      <c r="B182" s="114" t="s">
        <v>1533</v>
      </c>
      <c r="C182" s="115">
        <v>8400</v>
      </c>
      <c r="D182" s="100"/>
      <c r="E182" s="110"/>
      <c r="F182" s="56" t="s">
        <v>346</v>
      </c>
      <c r="G182" s="98">
        <v>2017</v>
      </c>
      <c r="H182" s="98"/>
      <c r="I182" s="98"/>
      <c r="J182" s="58"/>
      <c r="K182" s="99"/>
      <c r="L182" s="37"/>
    </row>
    <row r="183" spans="1:12">
      <c r="A183" s="58" t="s">
        <v>863</v>
      </c>
      <c r="B183" s="114" t="s">
        <v>1534</v>
      </c>
      <c r="C183" s="115">
        <v>4000</v>
      </c>
      <c r="D183" s="100"/>
      <c r="E183" s="110"/>
      <c r="F183" s="56" t="s">
        <v>346</v>
      </c>
      <c r="G183" s="98">
        <v>2017</v>
      </c>
      <c r="H183" s="98"/>
      <c r="I183" s="98"/>
      <c r="J183" s="58"/>
      <c r="K183" s="99"/>
      <c r="L183" s="37"/>
    </row>
    <row r="184" spans="1:12">
      <c r="A184" s="64" t="s">
        <v>1498</v>
      </c>
      <c r="B184" s="114" t="s">
        <v>492</v>
      </c>
      <c r="C184" s="116">
        <v>80474.66</v>
      </c>
      <c r="D184" s="100"/>
      <c r="E184" s="110"/>
      <c r="F184" s="56" t="s">
        <v>346</v>
      </c>
      <c r="G184" s="98"/>
      <c r="H184" s="98"/>
      <c r="I184" s="98"/>
      <c r="J184" s="58"/>
      <c r="K184" s="99"/>
      <c r="L184" s="37"/>
    </row>
    <row r="185" spans="1:12">
      <c r="A185" s="58" t="s">
        <v>1499</v>
      </c>
      <c r="B185" s="114" t="s">
        <v>493</v>
      </c>
      <c r="C185" s="116">
        <v>21588.99</v>
      </c>
      <c r="D185" s="100"/>
      <c r="E185" s="110"/>
      <c r="F185" s="56" t="s">
        <v>346</v>
      </c>
      <c r="G185" s="98"/>
      <c r="H185" s="98"/>
      <c r="I185" s="98"/>
      <c r="J185" s="58"/>
      <c r="K185" s="99"/>
      <c r="L185" s="37"/>
    </row>
    <row r="186" spans="1:12">
      <c r="A186" s="64" t="s">
        <v>1500</v>
      </c>
      <c r="B186" s="114" t="s">
        <v>495</v>
      </c>
      <c r="C186" s="116">
        <v>8999</v>
      </c>
      <c r="D186" s="100"/>
      <c r="E186" s="110"/>
      <c r="F186" s="56" t="s">
        <v>346</v>
      </c>
      <c r="G186" s="98">
        <v>2009</v>
      </c>
      <c r="H186" s="98"/>
      <c r="I186" s="98"/>
      <c r="J186" s="58"/>
      <c r="K186" s="99"/>
      <c r="L186" s="37"/>
    </row>
    <row r="187" spans="1:12">
      <c r="A187" s="58" t="s">
        <v>864</v>
      </c>
      <c r="B187" s="114" t="s">
        <v>1312</v>
      </c>
      <c r="C187" s="116">
        <v>90217.68</v>
      </c>
      <c r="D187" s="100"/>
      <c r="E187" s="110"/>
      <c r="F187" s="56" t="s">
        <v>346</v>
      </c>
      <c r="G187" s="98"/>
      <c r="H187" s="98"/>
      <c r="I187" s="98"/>
      <c r="J187" s="58"/>
      <c r="K187" s="99"/>
      <c r="L187" s="37"/>
    </row>
    <row r="188" spans="1:12">
      <c r="A188" s="64" t="s">
        <v>865</v>
      </c>
      <c r="B188" s="114" t="s">
        <v>1313</v>
      </c>
      <c r="C188" s="116">
        <v>17815.419999999998</v>
      </c>
      <c r="D188" s="100"/>
      <c r="E188" s="110"/>
      <c r="F188" s="56" t="s">
        <v>346</v>
      </c>
      <c r="G188" s="98">
        <v>2014</v>
      </c>
      <c r="H188" s="98"/>
      <c r="I188" s="98"/>
      <c r="J188" s="58"/>
      <c r="K188" s="99"/>
      <c r="L188" s="37"/>
    </row>
    <row r="189" spans="1:12">
      <c r="A189" s="58" t="s">
        <v>866</v>
      </c>
      <c r="B189" s="114" t="s">
        <v>1314</v>
      </c>
      <c r="C189" s="116">
        <v>43496.1</v>
      </c>
      <c r="D189" s="100"/>
      <c r="E189" s="110"/>
      <c r="F189" s="56" t="s">
        <v>346</v>
      </c>
      <c r="G189" s="98">
        <v>2015</v>
      </c>
      <c r="H189" s="98"/>
      <c r="I189" s="98"/>
      <c r="J189" s="58"/>
      <c r="K189" s="99"/>
      <c r="L189" s="37"/>
    </row>
    <row r="190" spans="1:12">
      <c r="A190" s="64" t="s">
        <v>867</v>
      </c>
      <c r="B190" s="114" t="s">
        <v>1315</v>
      </c>
      <c r="C190" s="116">
        <v>64750.07</v>
      </c>
      <c r="D190" s="100"/>
      <c r="E190" s="110"/>
      <c r="F190" s="56" t="s">
        <v>346</v>
      </c>
      <c r="G190" s="98">
        <v>2014</v>
      </c>
      <c r="H190" s="98"/>
      <c r="I190" s="98"/>
      <c r="J190" s="58"/>
      <c r="K190" s="99"/>
      <c r="L190" s="37"/>
    </row>
    <row r="191" spans="1:12">
      <c r="A191" s="58" t="s">
        <v>868</v>
      </c>
      <c r="B191" s="114" t="s">
        <v>1316</v>
      </c>
      <c r="C191" s="116">
        <v>45847.42</v>
      </c>
      <c r="D191" s="100"/>
      <c r="E191" s="110"/>
      <c r="F191" s="56" t="s">
        <v>346</v>
      </c>
      <c r="G191" s="98">
        <v>2015</v>
      </c>
      <c r="H191" s="98"/>
      <c r="I191" s="98"/>
      <c r="J191" s="58"/>
      <c r="K191" s="99"/>
      <c r="L191" s="37"/>
    </row>
    <row r="192" spans="1:12">
      <c r="A192" s="64" t="s">
        <v>869</v>
      </c>
      <c r="B192" s="114" t="s">
        <v>1317</v>
      </c>
      <c r="C192" s="116">
        <v>8656.17</v>
      </c>
      <c r="D192" s="100"/>
      <c r="E192" s="110"/>
      <c r="F192" s="56" t="s">
        <v>346</v>
      </c>
      <c r="G192" s="98"/>
      <c r="H192" s="98"/>
      <c r="I192" s="98"/>
      <c r="J192" s="58"/>
      <c r="K192" s="99"/>
      <c r="L192" s="37"/>
    </row>
    <row r="193" spans="1:12">
      <c r="A193" s="58" t="s">
        <v>870</v>
      </c>
      <c r="B193" s="114" t="s">
        <v>1318</v>
      </c>
      <c r="C193" s="116">
        <v>20472.72</v>
      </c>
      <c r="D193" s="100"/>
      <c r="E193" s="110"/>
      <c r="F193" s="56" t="s">
        <v>346</v>
      </c>
      <c r="G193" s="98"/>
      <c r="H193" s="98"/>
      <c r="I193" s="98"/>
      <c r="J193" s="58"/>
      <c r="K193" s="99"/>
      <c r="L193" s="37"/>
    </row>
    <row r="194" spans="1:12">
      <c r="A194" s="64" t="s">
        <v>871</v>
      </c>
      <c r="B194" s="114" t="s">
        <v>1319</v>
      </c>
      <c r="C194" s="116">
        <v>46187.32</v>
      </c>
      <c r="D194" s="100"/>
      <c r="E194" s="110"/>
      <c r="F194" s="56" t="s">
        <v>346</v>
      </c>
      <c r="G194" s="98"/>
      <c r="H194" s="98"/>
      <c r="I194" s="98"/>
      <c r="J194" s="58"/>
      <c r="K194" s="99"/>
      <c r="L194" s="37"/>
    </row>
    <row r="195" spans="1:12">
      <c r="A195" s="58" t="s">
        <v>872</v>
      </c>
      <c r="B195" s="114" t="s">
        <v>1320</v>
      </c>
      <c r="C195" s="116">
        <v>86565.84</v>
      </c>
      <c r="D195" s="100"/>
      <c r="E195" s="110"/>
      <c r="F195" s="56" t="s">
        <v>346</v>
      </c>
      <c r="G195" s="98">
        <v>2015</v>
      </c>
      <c r="H195" s="98"/>
      <c r="I195" s="98"/>
      <c r="J195" s="58"/>
      <c r="K195" s="99"/>
      <c r="L195" s="37"/>
    </row>
    <row r="196" spans="1:12">
      <c r="A196" s="64" t="s">
        <v>873</v>
      </c>
      <c r="B196" s="114" t="s">
        <v>502</v>
      </c>
      <c r="C196" s="116">
        <v>3800</v>
      </c>
      <c r="D196" s="100"/>
      <c r="E196" s="110"/>
      <c r="F196" s="56" t="s">
        <v>346</v>
      </c>
      <c r="G196" s="98">
        <v>2015</v>
      </c>
      <c r="H196" s="98"/>
      <c r="I196" s="98"/>
      <c r="J196" s="58"/>
      <c r="K196" s="99"/>
      <c r="L196" s="37"/>
    </row>
    <row r="197" spans="1:12">
      <c r="A197" s="58" t="s">
        <v>874</v>
      </c>
      <c r="B197" s="114" t="s">
        <v>1321</v>
      </c>
      <c r="C197" s="116">
        <v>7867.2</v>
      </c>
      <c r="D197" s="100"/>
      <c r="E197" s="110"/>
      <c r="F197" s="56" t="s">
        <v>346</v>
      </c>
      <c r="G197" s="98">
        <v>2010</v>
      </c>
      <c r="H197" s="98"/>
      <c r="I197" s="98"/>
      <c r="J197" s="58"/>
      <c r="K197" s="99"/>
      <c r="L197" s="37"/>
    </row>
    <row r="198" spans="1:12">
      <c r="A198" s="64" t="s">
        <v>875</v>
      </c>
      <c r="B198" s="114" t="s">
        <v>539</v>
      </c>
      <c r="C198" s="116">
        <v>99057.64</v>
      </c>
      <c r="D198" s="100"/>
      <c r="E198" s="110"/>
      <c r="F198" s="56" t="s">
        <v>346</v>
      </c>
      <c r="G198" s="98"/>
      <c r="H198" s="98"/>
      <c r="I198" s="98"/>
      <c r="J198" s="58"/>
      <c r="K198" s="99"/>
      <c r="L198" s="37"/>
    </row>
    <row r="199" spans="1:12">
      <c r="A199" s="58" t="s">
        <v>876</v>
      </c>
      <c r="B199" s="114" t="s">
        <v>540</v>
      </c>
      <c r="C199" s="116">
        <v>27039.56</v>
      </c>
      <c r="D199" s="100"/>
      <c r="E199" s="110"/>
      <c r="F199" s="56" t="s">
        <v>346</v>
      </c>
      <c r="G199" s="98"/>
      <c r="H199" s="98"/>
      <c r="I199" s="98"/>
      <c r="J199" s="58"/>
      <c r="K199" s="99"/>
      <c r="L199" s="37"/>
    </row>
    <row r="200" spans="1:12">
      <c r="A200" s="64" t="s">
        <v>877</v>
      </c>
      <c r="B200" s="114" t="s">
        <v>1322</v>
      </c>
      <c r="C200" s="116">
        <v>19946.740000000002</v>
      </c>
      <c r="D200" s="100"/>
      <c r="E200" s="110"/>
      <c r="F200" s="56" t="s">
        <v>346</v>
      </c>
      <c r="G200" s="98"/>
      <c r="H200" s="98"/>
      <c r="I200" s="98"/>
      <c r="J200" s="58"/>
      <c r="K200" s="99"/>
      <c r="L200" s="37"/>
    </row>
    <row r="201" spans="1:12">
      <c r="A201" s="58" t="s">
        <v>878</v>
      </c>
      <c r="B201" s="114" t="s">
        <v>1535</v>
      </c>
      <c r="C201" s="116">
        <v>12952.43</v>
      </c>
      <c r="D201" s="100"/>
      <c r="E201" s="110"/>
      <c r="F201" s="56" t="s">
        <v>346</v>
      </c>
      <c r="G201" s="98"/>
      <c r="H201" s="98"/>
      <c r="I201" s="98"/>
      <c r="J201" s="58"/>
      <c r="K201" s="99"/>
      <c r="L201" s="37"/>
    </row>
    <row r="202" spans="1:12">
      <c r="A202" s="64" t="s">
        <v>879</v>
      </c>
      <c r="B202" s="114" t="s">
        <v>1323</v>
      </c>
      <c r="C202" s="116">
        <v>11735.9</v>
      </c>
      <c r="D202" s="100"/>
      <c r="E202" s="110"/>
      <c r="F202" s="56" t="s">
        <v>346</v>
      </c>
      <c r="G202" s="98"/>
      <c r="H202" s="98"/>
      <c r="I202" s="98"/>
      <c r="J202" s="58"/>
      <c r="K202" s="99"/>
      <c r="L202" s="37"/>
    </row>
    <row r="203" spans="1:12">
      <c r="A203" s="58" t="s">
        <v>880</v>
      </c>
      <c r="B203" s="114" t="s">
        <v>1324</v>
      </c>
      <c r="C203" s="116">
        <v>35645.19</v>
      </c>
      <c r="D203" s="100"/>
      <c r="E203" s="110"/>
      <c r="F203" s="56" t="s">
        <v>346</v>
      </c>
      <c r="G203" s="98"/>
      <c r="H203" s="98"/>
      <c r="I203" s="98"/>
      <c r="J203" s="58"/>
      <c r="K203" s="99"/>
      <c r="L203" s="37"/>
    </row>
    <row r="204" spans="1:12">
      <c r="A204" s="64" t="s">
        <v>881</v>
      </c>
      <c r="B204" s="114" t="s">
        <v>1325</v>
      </c>
      <c r="C204" s="116">
        <v>14453.12</v>
      </c>
      <c r="D204" s="100"/>
      <c r="E204" s="110"/>
      <c r="F204" s="56" t="s">
        <v>346</v>
      </c>
      <c r="G204" s="98"/>
      <c r="H204" s="98"/>
      <c r="I204" s="98"/>
      <c r="J204" s="58"/>
      <c r="K204" s="99"/>
      <c r="L204" s="37"/>
    </row>
    <row r="205" spans="1:12">
      <c r="A205" s="58" t="s">
        <v>1013</v>
      </c>
      <c r="B205" s="114" t="s">
        <v>1326</v>
      </c>
      <c r="C205" s="116">
        <v>21184.799999999999</v>
      </c>
      <c r="D205" s="100"/>
      <c r="E205" s="110"/>
      <c r="F205" s="56" t="s">
        <v>346</v>
      </c>
      <c r="G205" s="98"/>
      <c r="H205" s="98"/>
      <c r="I205" s="98"/>
      <c r="J205" s="58"/>
      <c r="K205" s="99"/>
      <c r="L205" s="37"/>
    </row>
    <row r="206" spans="1:12">
      <c r="A206" s="64" t="s">
        <v>882</v>
      </c>
      <c r="B206" s="114" t="s">
        <v>1327</v>
      </c>
      <c r="C206" s="116">
        <v>18170.3</v>
      </c>
      <c r="D206" s="100"/>
      <c r="E206" s="110"/>
      <c r="F206" s="56" t="s">
        <v>346</v>
      </c>
      <c r="G206" s="98"/>
      <c r="H206" s="98"/>
      <c r="I206" s="98"/>
      <c r="J206" s="58"/>
      <c r="K206" s="99"/>
      <c r="L206" s="37"/>
    </row>
    <row r="207" spans="1:12">
      <c r="A207" s="58" t="s">
        <v>883</v>
      </c>
      <c r="B207" s="114" t="s">
        <v>1328</v>
      </c>
      <c r="C207" s="116">
        <v>49787.61</v>
      </c>
      <c r="D207" s="100"/>
      <c r="E207" s="110"/>
      <c r="F207" s="56" t="s">
        <v>346</v>
      </c>
      <c r="G207" s="98"/>
      <c r="H207" s="98"/>
      <c r="I207" s="98"/>
      <c r="J207" s="58"/>
      <c r="K207" s="99"/>
      <c r="L207" s="37"/>
    </row>
    <row r="208" spans="1:12">
      <c r="A208" s="64" t="s">
        <v>884</v>
      </c>
      <c r="B208" s="114" t="s">
        <v>1329</v>
      </c>
      <c r="C208" s="116">
        <v>46112.24</v>
      </c>
      <c r="D208" s="100"/>
      <c r="E208" s="110"/>
      <c r="F208" s="56" t="s">
        <v>346</v>
      </c>
      <c r="G208" s="98"/>
      <c r="H208" s="98"/>
      <c r="I208" s="98"/>
      <c r="J208" s="58"/>
      <c r="K208" s="99"/>
      <c r="L208" s="37"/>
    </row>
    <row r="209" spans="1:42">
      <c r="A209" s="58" t="s">
        <v>885</v>
      </c>
      <c r="B209" s="114" t="s">
        <v>1330</v>
      </c>
      <c r="C209" s="116">
        <v>9591.1</v>
      </c>
      <c r="D209" s="100"/>
      <c r="E209" s="110"/>
      <c r="F209" s="56" t="s">
        <v>346</v>
      </c>
      <c r="G209" s="98"/>
      <c r="H209" s="98"/>
      <c r="I209" s="98"/>
      <c r="J209" s="58"/>
      <c r="K209" s="99"/>
      <c r="L209" s="37"/>
    </row>
    <row r="210" spans="1:42">
      <c r="A210" s="64" t="s">
        <v>886</v>
      </c>
      <c r="B210" s="114" t="s">
        <v>1331</v>
      </c>
      <c r="C210" s="116">
        <v>15155.5</v>
      </c>
      <c r="D210" s="100"/>
      <c r="E210" s="110"/>
      <c r="F210" s="56" t="s">
        <v>346</v>
      </c>
      <c r="G210" s="98"/>
      <c r="H210" s="98"/>
      <c r="I210" s="98"/>
      <c r="J210" s="58"/>
      <c r="K210" s="99"/>
      <c r="L210" s="37"/>
    </row>
    <row r="211" spans="1:42">
      <c r="A211" s="58" t="s">
        <v>887</v>
      </c>
      <c r="B211" s="114" t="s">
        <v>1332</v>
      </c>
      <c r="C211" s="116">
        <v>19996.2</v>
      </c>
      <c r="D211" s="100"/>
      <c r="E211" s="110"/>
      <c r="F211" s="56" t="s">
        <v>346</v>
      </c>
      <c r="G211" s="98"/>
      <c r="H211" s="98"/>
      <c r="I211" s="98"/>
      <c r="J211" s="58"/>
      <c r="K211" s="99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>
      <c r="A212" s="64" t="s">
        <v>888</v>
      </c>
      <c r="B212" s="114" t="s">
        <v>1333</v>
      </c>
      <c r="C212" s="116">
        <v>29157.53</v>
      </c>
      <c r="D212" s="100"/>
      <c r="E212" s="110"/>
      <c r="F212" s="56" t="s">
        <v>346</v>
      </c>
      <c r="G212" s="98"/>
      <c r="H212" s="98"/>
      <c r="I212" s="98"/>
      <c r="J212" s="58"/>
      <c r="K212" s="99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>
      <c r="A213" s="58" t="s">
        <v>889</v>
      </c>
      <c r="B213" s="114" t="s">
        <v>531</v>
      </c>
      <c r="C213" s="116">
        <v>32070.560000000001</v>
      </c>
      <c r="D213" s="100"/>
      <c r="E213" s="110"/>
      <c r="F213" s="56" t="s">
        <v>346</v>
      </c>
      <c r="G213" s="98"/>
      <c r="H213" s="98"/>
      <c r="I213" s="98"/>
      <c r="J213" s="58"/>
      <c r="K213" s="99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>
      <c r="A214" s="64" t="s">
        <v>890</v>
      </c>
      <c r="B214" s="114" t="s">
        <v>532</v>
      </c>
      <c r="C214" s="116">
        <v>10947.74</v>
      </c>
      <c r="D214" s="100"/>
      <c r="E214" s="110"/>
      <c r="F214" s="66" t="s">
        <v>346</v>
      </c>
      <c r="G214" s="98"/>
      <c r="H214" s="98"/>
      <c r="I214" s="98"/>
      <c r="J214" s="58"/>
      <c r="K214" s="98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>
      <c r="A215" s="58" t="s">
        <v>891</v>
      </c>
      <c r="B215" s="114" t="s">
        <v>534</v>
      </c>
      <c r="C215" s="116">
        <v>10947.74</v>
      </c>
      <c r="D215" s="100"/>
      <c r="E215" s="110"/>
      <c r="F215" s="66" t="s">
        <v>346</v>
      </c>
      <c r="G215" s="98"/>
      <c r="H215" s="98"/>
      <c r="I215" s="98"/>
      <c r="J215" s="58"/>
      <c r="K215" s="98"/>
      <c r="L215" s="37"/>
    </row>
    <row r="216" spans="1:42">
      <c r="A216" s="64" t="s">
        <v>892</v>
      </c>
      <c r="B216" s="114" t="s">
        <v>535</v>
      </c>
      <c r="C216" s="116">
        <v>10947.74</v>
      </c>
      <c r="D216" s="100"/>
      <c r="E216" s="110"/>
      <c r="F216" s="66" t="s">
        <v>346</v>
      </c>
      <c r="G216" s="98"/>
      <c r="H216" s="98"/>
      <c r="I216" s="98"/>
      <c r="J216" s="58"/>
      <c r="K216" s="98"/>
      <c r="L216" s="37"/>
    </row>
    <row r="217" spans="1:42">
      <c r="A217" s="58" t="s">
        <v>893</v>
      </c>
      <c r="B217" s="114" t="s">
        <v>536</v>
      </c>
      <c r="C217" s="116">
        <v>10947.74</v>
      </c>
      <c r="D217" s="100"/>
      <c r="E217" s="110"/>
      <c r="F217" s="66" t="s">
        <v>346</v>
      </c>
      <c r="G217" s="98"/>
      <c r="H217" s="98"/>
      <c r="I217" s="98"/>
      <c r="J217" s="58"/>
      <c r="K217" s="98"/>
      <c r="L217" s="37"/>
    </row>
    <row r="218" spans="1:42">
      <c r="A218" s="64" t="s">
        <v>894</v>
      </c>
      <c r="B218" s="114" t="s">
        <v>537</v>
      </c>
      <c r="C218" s="116">
        <v>10947.74</v>
      </c>
      <c r="D218" s="100"/>
      <c r="E218" s="110"/>
      <c r="F218" s="56" t="s">
        <v>346</v>
      </c>
      <c r="G218" s="98"/>
      <c r="H218" s="98"/>
      <c r="I218" s="98"/>
      <c r="J218" s="58"/>
      <c r="K218" s="99"/>
      <c r="L218" s="37"/>
    </row>
    <row r="219" spans="1:42" s="37" customFormat="1">
      <c r="A219" s="58" t="s">
        <v>895</v>
      </c>
      <c r="B219" s="117" t="s">
        <v>799</v>
      </c>
      <c r="C219" s="116">
        <v>6298.1</v>
      </c>
      <c r="D219" s="100"/>
      <c r="E219" s="118"/>
      <c r="F219" s="56" t="s">
        <v>346</v>
      </c>
      <c r="G219" s="99"/>
      <c r="H219" s="99"/>
      <c r="I219" s="99"/>
      <c r="J219" s="63"/>
      <c r="K219" s="99"/>
    </row>
    <row r="220" spans="1:42" s="37" customFormat="1">
      <c r="A220" s="64" t="s">
        <v>896</v>
      </c>
      <c r="B220" s="117" t="s">
        <v>538</v>
      </c>
      <c r="C220" s="116">
        <v>102409.85</v>
      </c>
      <c r="D220" s="100"/>
      <c r="E220" s="118"/>
      <c r="F220" s="56" t="s">
        <v>346</v>
      </c>
      <c r="G220" s="99"/>
      <c r="H220" s="99"/>
      <c r="I220" s="99"/>
      <c r="J220" s="63"/>
      <c r="K220" s="99"/>
    </row>
    <row r="221" spans="1:42">
      <c r="A221" s="58" t="s">
        <v>897</v>
      </c>
      <c r="B221" s="117" t="s">
        <v>908</v>
      </c>
      <c r="C221" s="116">
        <v>9776.1</v>
      </c>
      <c r="D221" s="100"/>
      <c r="E221" s="118"/>
      <c r="F221" s="56" t="s">
        <v>346</v>
      </c>
      <c r="G221" s="99">
        <v>2018</v>
      </c>
      <c r="H221" s="99"/>
      <c r="I221" s="99"/>
      <c r="J221" s="63"/>
      <c r="K221" s="99"/>
      <c r="L221" s="37"/>
    </row>
    <row r="222" spans="1:42">
      <c r="A222" s="64" t="s">
        <v>898</v>
      </c>
      <c r="B222" s="117" t="s">
        <v>909</v>
      </c>
      <c r="C222" s="116">
        <v>8394.2000000000007</v>
      </c>
      <c r="D222" s="100"/>
      <c r="E222" s="118"/>
      <c r="F222" s="56" t="s">
        <v>346</v>
      </c>
      <c r="G222" s="99">
        <v>2018</v>
      </c>
      <c r="H222" s="99"/>
      <c r="I222" s="99"/>
      <c r="J222" s="63"/>
      <c r="K222" s="99"/>
      <c r="L222" s="37"/>
    </row>
    <row r="223" spans="1:42">
      <c r="A223" s="58" t="s">
        <v>899</v>
      </c>
      <c r="B223" s="117" t="s">
        <v>1334</v>
      </c>
      <c r="C223" s="116">
        <v>75788.09</v>
      </c>
      <c r="D223" s="100"/>
      <c r="E223" s="118"/>
      <c r="F223" s="56" t="s">
        <v>346</v>
      </c>
      <c r="G223" s="99">
        <v>2017</v>
      </c>
      <c r="H223" s="99"/>
      <c r="I223" s="99"/>
      <c r="J223" s="63"/>
      <c r="K223" s="99"/>
      <c r="L223" s="37"/>
    </row>
    <row r="224" spans="1:42">
      <c r="A224" s="64" t="s">
        <v>900</v>
      </c>
      <c r="B224" s="67" t="s">
        <v>1808</v>
      </c>
      <c r="C224" s="115">
        <v>1882336.98</v>
      </c>
      <c r="D224" s="100"/>
      <c r="E224" s="118"/>
      <c r="F224" s="56" t="s">
        <v>346</v>
      </c>
      <c r="G224" s="63">
        <v>2018</v>
      </c>
      <c r="H224" s="63"/>
      <c r="I224" s="63"/>
      <c r="J224" s="63"/>
      <c r="K224" s="63"/>
      <c r="L224" s="37"/>
    </row>
    <row r="225" spans="1:12">
      <c r="A225" s="58" t="s">
        <v>901</v>
      </c>
      <c r="B225" s="114" t="s">
        <v>494</v>
      </c>
      <c r="C225" s="119">
        <v>7030.94</v>
      </c>
      <c r="D225" s="100"/>
      <c r="E225" s="110"/>
      <c r="F225" s="56" t="s">
        <v>346</v>
      </c>
      <c r="G225" s="98"/>
      <c r="H225" s="98"/>
      <c r="I225" s="98"/>
      <c r="J225" s="58"/>
      <c r="K225" s="99"/>
      <c r="L225" s="37"/>
    </row>
    <row r="226" spans="1:12">
      <c r="A226" s="64" t="s">
        <v>576</v>
      </c>
      <c r="B226" s="114" t="s">
        <v>963</v>
      </c>
      <c r="C226" s="116">
        <v>9249</v>
      </c>
      <c r="D226" s="100"/>
      <c r="E226" s="110"/>
      <c r="F226" s="56" t="s">
        <v>346</v>
      </c>
      <c r="G226" s="98"/>
      <c r="H226" s="98"/>
      <c r="I226" s="98"/>
      <c r="J226" s="58"/>
      <c r="K226" s="99"/>
      <c r="L226" s="37"/>
    </row>
    <row r="227" spans="1:12">
      <c r="A227" s="58" t="s">
        <v>577</v>
      </c>
      <c r="B227" s="114" t="s">
        <v>491</v>
      </c>
      <c r="C227" s="116">
        <v>8250</v>
      </c>
      <c r="D227" s="100"/>
      <c r="E227" s="110"/>
      <c r="F227" s="56" t="s">
        <v>346</v>
      </c>
      <c r="G227" s="98">
        <v>2013</v>
      </c>
      <c r="H227" s="98"/>
      <c r="I227" s="98"/>
      <c r="J227" s="58"/>
      <c r="K227" s="99"/>
      <c r="L227" s="37"/>
    </row>
    <row r="228" spans="1:12">
      <c r="A228" s="64" t="s">
        <v>578</v>
      </c>
      <c r="B228" s="114" t="s">
        <v>496</v>
      </c>
      <c r="C228" s="119">
        <v>9800</v>
      </c>
      <c r="D228" s="100"/>
      <c r="E228" s="110"/>
      <c r="F228" s="56" t="s">
        <v>346</v>
      </c>
      <c r="G228" s="98"/>
      <c r="H228" s="98"/>
      <c r="I228" s="98"/>
      <c r="J228" s="58"/>
      <c r="K228" s="99"/>
      <c r="L228" s="37"/>
    </row>
    <row r="229" spans="1:12" s="37" customFormat="1">
      <c r="A229" s="58" t="s">
        <v>579</v>
      </c>
      <c r="B229" s="117" t="s">
        <v>497</v>
      </c>
      <c r="C229" s="119">
        <v>5190</v>
      </c>
      <c r="D229" s="100"/>
      <c r="E229" s="118"/>
      <c r="F229" s="56" t="s">
        <v>346</v>
      </c>
      <c r="G229" s="99"/>
      <c r="H229" s="99"/>
      <c r="I229" s="99"/>
      <c r="J229" s="63"/>
      <c r="K229" s="99"/>
    </row>
    <row r="230" spans="1:12" s="37" customFormat="1">
      <c r="A230" s="64" t="s">
        <v>580</v>
      </c>
      <c r="B230" s="107" t="s">
        <v>498</v>
      </c>
      <c r="C230" s="120">
        <v>17415.400000000001</v>
      </c>
      <c r="D230" s="100"/>
      <c r="E230" s="118"/>
      <c r="F230" s="56" t="s">
        <v>346</v>
      </c>
      <c r="G230" s="99"/>
      <c r="H230" s="99"/>
      <c r="I230" s="99"/>
      <c r="J230" s="63"/>
      <c r="K230" s="99"/>
    </row>
    <row r="231" spans="1:12" s="37" customFormat="1">
      <c r="A231" s="58" t="s">
        <v>581</v>
      </c>
      <c r="B231" s="121" t="s">
        <v>398</v>
      </c>
      <c r="C231" s="122">
        <v>107352.99</v>
      </c>
      <c r="D231" s="123"/>
      <c r="E231" s="118"/>
      <c r="F231" s="56" t="s">
        <v>346</v>
      </c>
      <c r="G231" s="63"/>
      <c r="H231" s="63"/>
      <c r="I231" s="63"/>
      <c r="J231" s="63"/>
      <c r="K231" s="63"/>
    </row>
    <row r="232" spans="1:12">
      <c r="A232" s="64" t="s">
        <v>1501</v>
      </c>
      <c r="B232" s="70" t="s">
        <v>488</v>
      </c>
      <c r="C232" s="119">
        <f>6389+5000+5000</f>
        <v>16389</v>
      </c>
      <c r="D232" s="100"/>
      <c r="E232" s="110"/>
      <c r="F232" s="56" t="s">
        <v>346</v>
      </c>
      <c r="G232" s="98"/>
      <c r="H232" s="98"/>
      <c r="I232" s="98"/>
      <c r="J232" s="58"/>
      <c r="K232" s="99"/>
      <c r="L232" s="37"/>
    </row>
    <row r="233" spans="1:12" ht="31.5">
      <c r="A233" s="58" t="s">
        <v>582</v>
      </c>
      <c r="B233" s="107" t="s">
        <v>1731</v>
      </c>
      <c r="C233" s="124">
        <v>60000</v>
      </c>
      <c r="D233" s="100" t="s">
        <v>1367</v>
      </c>
      <c r="E233" s="56"/>
      <c r="F233" s="56" t="s">
        <v>346</v>
      </c>
      <c r="G233" s="63">
        <v>2010</v>
      </c>
      <c r="H233" s="63"/>
      <c r="I233" s="63"/>
      <c r="J233" s="63"/>
      <c r="K233" s="63"/>
      <c r="L233" s="37"/>
    </row>
    <row r="234" spans="1:12">
      <c r="A234" s="64" t="s">
        <v>583</v>
      </c>
      <c r="B234" s="107" t="s">
        <v>567</v>
      </c>
      <c r="C234" s="119">
        <v>98965</v>
      </c>
      <c r="D234" s="100"/>
      <c r="E234" s="125"/>
      <c r="F234" s="56" t="s">
        <v>346</v>
      </c>
      <c r="G234" s="126"/>
      <c r="H234" s="126"/>
      <c r="I234" s="126"/>
      <c r="J234" s="127"/>
      <c r="K234" s="126"/>
      <c r="L234" s="37"/>
    </row>
    <row r="235" spans="1:12">
      <c r="A235" s="58" t="s">
        <v>584</v>
      </c>
      <c r="B235" s="128" t="s">
        <v>679</v>
      </c>
      <c r="C235" s="129">
        <v>4030.86</v>
      </c>
      <c r="D235" s="130"/>
      <c r="E235" s="125"/>
      <c r="F235" s="56" t="s">
        <v>346</v>
      </c>
      <c r="G235" s="126"/>
      <c r="H235" s="99"/>
      <c r="I235" s="99"/>
      <c r="J235" s="63"/>
      <c r="K235" s="126"/>
      <c r="L235" s="37"/>
    </row>
    <row r="236" spans="1:12">
      <c r="A236" s="64" t="s">
        <v>585</v>
      </c>
      <c r="B236" s="131" t="s">
        <v>912</v>
      </c>
      <c r="C236" s="132">
        <v>12646.57</v>
      </c>
      <c r="D236" s="130"/>
      <c r="E236" s="133"/>
      <c r="F236" s="125" t="s">
        <v>346</v>
      </c>
      <c r="G236" s="134">
        <v>2016</v>
      </c>
      <c r="H236" s="134"/>
      <c r="I236" s="134"/>
      <c r="J236" s="135"/>
      <c r="K236" s="126"/>
      <c r="L236" s="37"/>
    </row>
    <row r="237" spans="1:12">
      <c r="A237" s="58" t="s">
        <v>586</v>
      </c>
      <c r="B237" s="131" t="s">
        <v>927</v>
      </c>
      <c r="C237" s="132">
        <v>131649.89000000001</v>
      </c>
      <c r="D237" s="130"/>
      <c r="E237" s="133"/>
      <c r="F237" s="125" t="s">
        <v>346</v>
      </c>
      <c r="G237" s="134">
        <v>2019</v>
      </c>
      <c r="H237" s="134"/>
      <c r="I237" s="134"/>
      <c r="J237" s="135"/>
      <c r="K237" s="126"/>
      <c r="L237" s="37"/>
    </row>
    <row r="238" spans="1:12">
      <c r="A238" s="64" t="s">
        <v>587</v>
      </c>
      <c r="B238" s="131" t="s">
        <v>1181</v>
      </c>
      <c r="C238" s="129">
        <v>45044.85</v>
      </c>
      <c r="D238" s="130"/>
      <c r="E238" s="133"/>
      <c r="F238" s="125" t="s">
        <v>346</v>
      </c>
      <c r="G238" s="134"/>
      <c r="H238" s="134"/>
      <c r="I238" s="134"/>
      <c r="J238" s="135"/>
      <c r="K238" s="126"/>
      <c r="L238" s="37"/>
    </row>
    <row r="239" spans="1:12">
      <c r="A239" s="58" t="s">
        <v>588</v>
      </c>
      <c r="B239" s="131" t="s">
        <v>1375</v>
      </c>
      <c r="C239" s="132">
        <v>500797.69</v>
      </c>
      <c r="D239" s="130"/>
      <c r="E239" s="133"/>
      <c r="F239" s="125" t="s">
        <v>346</v>
      </c>
      <c r="G239" s="134"/>
      <c r="H239" s="134"/>
      <c r="I239" s="134"/>
      <c r="J239" s="135"/>
      <c r="K239" s="126"/>
      <c r="L239" s="37"/>
    </row>
    <row r="240" spans="1:12">
      <c r="A240" s="64" t="s">
        <v>613</v>
      </c>
      <c r="B240" s="131" t="s">
        <v>1538</v>
      </c>
      <c r="C240" s="129">
        <v>60042.12</v>
      </c>
      <c r="D240" s="130"/>
      <c r="E240" s="133"/>
      <c r="F240" s="125" t="s">
        <v>346</v>
      </c>
      <c r="G240" s="134"/>
      <c r="H240" s="134"/>
      <c r="I240" s="134"/>
      <c r="J240" s="135"/>
      <c r="K240" s="126"/>
      <c r="L240" s="37"/>
    </row>
    <row r="241" spans="1:12">
      <c r="A241" s="58" t="s">
        <v>614</v>
      </c>
      <c r="B241" s="78" t="s">
        <v>1378</v>
      </c>
      <c r="C241" s="136">
        <v>124713.98</v>
      </c>
      <c r="D241" s="130"/>
      <c r="E241" s="133"/>
      <c r="F241" s="125" t="s">
        <v>346</v>
      </c>
      <c r="G241" s="134"/>
      <c r="H241" s="134"/>
      <c r="I241" s="134"/>
      <c r="J241" s="135"/>
      <c r="K241" s="126"/>
      <c r="L241" s="37"/>
    </row>
    <row r="242" spans="1:12">
      <c r="A242" s="64" t="s">
        <v>680</v>
      </c>
      <c r="B242" s="137" t="s">
        <v>1379</v>
      </c>
      <c r="C242" s="138">
        <v>11289.92</v>
      </c>
      <c r="D242" s="130"/>
      <c r="E242" s="133"/>
      <c r="F242" s="125" t="s">
        <v>346</v>
      </c>
      <c r="G242" s="134"/>
      <c r="H242" s="134"/>
      <c r="I242" s="134"/>
      <c r="J242" s="135"/>
      <c r="K242" s="126"/>
      <c r="L242" s="37"/>
    </row>
    <row r="243" spans="1:12">
      <c r="A243" s="58" t="s">
        <v>681</v>
      </c>
      <c r="B243" s="139" t="s">
        <v>1380</v>
      </c>
      <c r="C243" s="136">
        <v>13715</v>
      </c>
      <c r="D243" s="130"/>
      <c r="E243" s="133"/>
      <c r="F243" s="125" t="s">
        <v>346</v>
      </c>
      <c r="G243" s="134"/>
      <c r="H243" s="134"/>
      <c r="I243" s="134"/>
      <c r="J243" s="135"/>
      <c r="K243" s="126"/>
      <c r="L243" s="37"/>
    </row>
    <row r="244" spans="1:12">
      <c r="A244" s="64" t="s">
        <v>682</v>
      </c>
      <c r="B244" s="139" t="s">
        <v>1372</v>
      </c>
      <c r="C244" s="138">
        <v>10500</v>
      </c>
      <c r="D244" s="130"/>
      <c r="E244" s="133"/>
      <c r="F244" s="125" t="s">
        <v>346</v>
      </c>
      <c r="G244" s="134"/>
      <c r="H244" s="134"/>
      <c r="I244" s="134"/>
      <c r="J244" s="135"/>
      <c r="K244" s="126"/>
      <c r="L244" s="37"/>
    </row>
    <row r="245" spans="1:12" ht="16.5" thickBot="1">
      <c r="A245" s="58" t="s">
        <v>683</v>
      </c>
      <c r="B245" s="128" t="s">
        <v>1469</v>
      </c>
      <c r="C245" s="129">
        <v>9000</v>
      </c>
      <c r="D245" s="140"/>
      <c r="E245" s="141"/>
      <c r="F245" s="125" t="s">
        <v>346</v>
      </c>
      <c r="G245" s="143"/>
      <c r="H245" s="143"/>
      <c r="I245" s="143"/>
      <c r="J245" s="144"/>
      <c r="K245" s="145"/>
      <c r="L245" s="37"/>
    </row>
    <row r="246" spans="1:12" ht="17.25" thickTop="1" thickBot="1">
      <c r="A246" s="64" t="s">
        <v>684</v>
      </c>
      <c r="B246" s="128" t="s">
        <v>1470</v>
      </c>
      <c r="C246" s="129">
        <v>10543.07</v>
      </c>
      <c r="D246" s="146"/>
      <c r="E246" s="147"/>
      <c r="F246" s="125" t="s">
        <v>346</v>
      </c>
      <c r="G246" s="148"/>
      <c r="H246" s="148"/>
      <c r="I246" s="148"/>
      <c r="J246" s="149"/>
      <c r="K246" s="150"/>
      <c r="L246" s="37"/>
    </row>
    <row r="247" spans="1:12" ht="17.25" thickTop="1" thickBot="1">
      <c r="A247" s="58" t="s">
        <v>685</v>
      </c>
      <c r="B247" s="128" t="s">
        <v>1471</v>
      </c>
      <c r="C247" s="132">
        <v>9956.01</v>
      </c>
      <c r="D247" s="150"/>
      <c r="E247" s="148"/>
      <c r="F247" s="125" t="s">
        <v>346</v>
      </c>
      <c r="G247" s="148"/>
      <c r="H247" s="148"/>
      <c r="I247" s="149"/>
      <c r="J247" s="148"/>
      <c r="K247" s="151"/>
      <c r="L247" s="37"/>
    </row>
    <row r="248" spans="1:12" ht="17.25" thickTop="1" thickBot="1">
      <c r="A248" s="64" t="s">
        <v>1502</v>
      </c>
      <c r="B248" s="128" t="s">
        <v>1537</v>
      </c>
      <c r="C248" s="129">
        <v>24999.99</v>
      </c>
      <c r="D248" s="150"/>
      <c r="E248" s="148"/>
      <c r="F248" s="125" t="s">
        <v>346</v>
      </c>
      <c r="G248" s="148"/>
      <c r="H248" s="148"/>
      <c r="I248" s="149"/>
      <c r="J248" s="148"/>
      <c r="K248" s="151"/>
      <c r="L248" s="37"/>
    </row>
    <row r="249" spans="1:12" ht="17.25" thickTop="1" thickBot="1">
      <c r="A249" s="58" t="s">
        <v>686</v>
      </c>
      <c r="B249" s="128" t="s">
        <v>1472</v>
      </c>
      <c r="C249" s="129">
        <v>10000</v>
      </c>
      <c r="D249" s="150"/>
      <c r="E249" s="148"/>
      <c r="F249" s="125" t="s">
        <v>346</v>
      </c>
      <c r="G249" s="148"/>
      <c r="H249" s="148"/>
      <c r="I249" s="149"/>
      <c r="J249" s="148"/>
      <c r="K249" s="151"/>
      <c r="L249" s="37"/>
    </row>
    <row r="250" spans="1:12" ht="17.25" thickTop="1" thickBot="1">
      <c r="A250" s="64"/>
      <c r="B250" s="729" t="s">
        <v>2171</v>
      </c>
      <c r="C250" s="726"/>
      <c r="D250" s="728"/>
      <c r="E250" s="727"/>
      <c r="F250" s="125" t="s">
        <v>346</v>
      </c>
      <c r="G250" s="148"/>
      <c r="H250" s="148"/>
      <c r="I250" s="149"/>
      <c r="J250" s="148"/>
      <c r="K250" s="151"/>
      <c r="L250" s="37"/>
    </row>
    <row r="251" spans="1:12" ht="17.25" thickTop="1" thickBot="1">
      <c r="A251" s="64" t="s">
        <v>687</v>
      </c>
      <c r="B251" s="107" t="s">
        <v>21</v>
      </c>
      <c r="C251" s="152">
        <v>1003114</v>
      </c>
      <c r="D251" s="153"/>
      <c r="E251" s="55"/>
      <c r="F251" s="125" t="s">
        <v>346</v>
      </c>
      <c r="G251" s="154"/>
      <c r="H251" s="154"/>
      <c r="I251" s="154"/>
      <c r="J251" s="155"/>
      <c r="K251" s="156"/>
      <c r="L251" s="37"/>
    </row>
    <row r="252" spans="1:12" ht="16.5" thickTop="1">
      <c r="A252" s="58" t="s">
        <v>688</v>
      </c>
      <c r="B252" s="157" t="s">
        <v>1628</v>
      </c>
      <c r="C252" s="158">
        <v>35840</v>
      </c>
      <c r="D252" s="159"/>
      <c r="E252" s="160"/>
      <c r="F252" s="125" t="s">
        <v>346</v>
      </c>
      <c r="G252" s="161"/>
      <c r="H252" s="161"/>
      <c r="I252" s="161"/>
      <c r="J252" s="162"/>
      <c r="K252" s="163"/>
      <c r="L252" s="37"/>
    </row>
    <row r="253" spans="1:12">
      <c r="A253" s="64" t="s">
        <v>1831</v>
      </c>
      <c r="B253" s="164" t="s">
        <v>1629</v>
      </c>
      <c r="C253" s="165">
        <v>766000</v>
      </c>
      <c r="D253" s="166"/>
      <c r="E253" s="167"/>
      <c r="F253" s="125" t="s">
        <v>346</v>
      </c>
      <c r="G253" s="168"/>
      <c r="H253" s="168"/>
      <c r="I253" s="168"/>
      <c r="J253" s="169"/>
      <c r="K253" s="170"/>
      <c r="L253" s="37"/>
    </row>
    <row r="254" spans="1:12">
      <c r="A254" s="58" t="s">
        <v>1848</v>
      </c>
      <c r="B254" s="139" t="s">
        <v>1631</v>
      </c>
      <c r="C254" s="171">
        <v>167800</v>
      </c>
      <c r="D254" s="172"/>
      <c r="E254" s="87"/>
      <c r="F254" s="125" t="s">
        <v>346</v>
      </c>
      <c r="G254" s="89"/>
      <c r="H254" s="89"/>
      <c r="I254" s="89"/>
      <c r="J254" s="83"/>
      <c r="K254" s="85"/>
      <c r="L254" s="37"/>
    </row>
    <row r="255" spans="1:12">
      <c r="A255" s="64" t="s">
        <v>1849</v>
      </c>
      <c r="B255" s="59" t="s">
        <v>562</v>
      </c>
      <c r="C255" s="60">
        <v>1040840.87</v>
      </c>
      <c r="D255" s="61"/>
      <c r="E255" s="66">
        <v>269.45</v>
      </c>
      <c r="F255" s="56" t="s">
        <v>345</v>
      </c>
      <c r="G255" s="58">
        <v>2015</v>
      </c>
      <c r="H255" s="58"/>
      <c r="I255" s="58"/>
      <c r="J255" s="58"/>
      <c r="K255" s="63"/>
      <c r="L255" s="37"/>
    </row>
    <row r="256" spans="1:12">
      <c r="A256" s="58" t="s">
        <v>1850</v>
      </c>
      <c r="B256" s="59" t="s">
        <v>565</v>
      </c>
      <c r="C256" s="60">
        <v>547500</v>
      </c>
      <c r="D256" s="61"/>
      <c r="E256" s="66">
        <v>219</v>
      </c>
      <c r="F256" s="56" t="s">
        <v>344</v>
      </c>
      <c r="G256" s="58" t="s">
        <v>348</v>
      </c>
      <c r="H256" s="58"/>
      <c r="I256" s="58"/>
      <c r="J256" s="58"/>
      <c r="K256" s="63"/>
      <c r="L256" s="37"/>
    </row>
    <row r="257" spans="1:12">
      <c r="A257" s="64" t="s">
        <v>1851</v>
      </c>
      <c r="B257" s="86" t="s">
        <v>1764</v>
      </c>
      <c r="C257" s="171">
        <v>162070</v>
      </c>
      <c r="D257" s="173"/>
      <c r="E257" s="87">
        <v>217</v>
      </c>
      <c r="F257" s="82" t="s">
        <v>345</v>
      </c>
      <c r="G257" s="83">
        <v>1970</v>
      </c>
      <c r="H257" s="83"/>
      <c r="I257" s="83"/>
      <c r="J257" s="83"/>
      <c r="K257" s="174"/>
      <c r="L257" s="37"/>
    </row>
    <row r="258" spans="1:12">
      <c r="A258" s="58" t="s">
        <v>1852</v>
      </c>
      <c r="B258" s="175" t="s">
        <v>1765</v>
      </c>
      <c r="C258" s="176">
        <v>4160731.23</v>
      </c>
      <c r="D258" s="177"/>
      <c r="E258" s="87"/>
      <c r="F258" s="82" t="s">
        <v>345</v>
      </c>
      <c r="G258" s="83"/>
      <c r="H258" s="83"/>
      <c r="I258" s="83"/>
      <c r="J258" s="83"/>
      <c r="K258" s="174"/>
      <c r="L258" s="37"/>
    </row>
    <row r="259" spans="1:12">
      <c r="A259" s="178"/>
      <c r="B259" s="179"/>
      <c r="D259" s="180"/>
      <c r="E259" s="181"/>
      <c r="F259" s="182"/>
      <c r="G259" s="183"/>
      <c r="H259" s="183"/>
      <c r="I259" s="183"/>
      <c r="J259" s="178"/>
      <c r="K259" s="184"/>
      <c r="L259" s="37"/>
    </row>
    <row r="260" spans="1:12" ht="16.5" thickBot="1">
      <c r="A260" s="178"/>
      <c r="B260" s="185"/>
      <c r="D260" s="184"/>
      <c r="E260" s="183"/>
      <c r="F260" s="183"/>
      <c r="G260" s="183"/>
      <c r="H260" s="183"/>
      <c r="I260" s="178"/>
      <c r="J260" s="183"/>
      <c r="L260" s="37"/>
    </row>
    <row r="261" spans="1:12" ht="17.25" thickTop="1" thickBot="1">
      <c r="A261" s="30" t="s">
        <v>2</v>
      </c>
      <c r="B261" s="31" t="s">
        <v>48</v>
      </c>
      <c r="C261" s="39"/>
      <c r="D261" s="42"/>
      <c r="E261" s="42"/>
      <c r="F261" s="186"/>
      <c r="G261" s="780" t="s">
        <v>14</v>
      </c>
      <c r="H261" s="781"/>
      <c r="I261" s="781"/>
      <c r="J261" s="782"/>
      <c r="L261" s="37"/>
    </row>
    <row r="262" spans="1:12" ht="33" thickTop="1" thickBot="1">
      <c r="A262" s="45" t="s">
        <v>0</v>
      </c>
      <c r="B262" s="46" t="s">
        <v>15</v>
      </c>
      <c r="C262" s="47" t="s">
        <v>22</v>
      </c>
      <c r="D262" s="187" t="s">
        <v>501</v>
      </c>
      <c r="E262" s="50" t="s">
        <v>589</v>
      </c>
      <c r="F262" s="46" t="s">
        <v>16</v>
      </c>
      <c r="G262" s="46" t="s">
        <v>17</v>
      </c>
      <c r="H262" s="46" t="s">
        <v>18</v>
      </c>
      <c r="I262" s="45" t="s">
        <v>19</v>
      </c>
      <c r="J262" s="46" t="s">
        <v>20</v>
      </c>
      <c r="L262" s="37"/>
    </row>
    <row r="263" spans="1:12" ht="16.5" thickTop="1">
      <c r="A263" s="188" t="s">
        <v>1</v>
      </c>
      <c r="B263" s="189" t="s">
        <v>1014</v>
      </c>
      <c r="C263" s="190">
        <v>2130750</v>
      </c>
      <c r="D263" s="191">
        <v>852.3</v>
      </c>
      <c r="E263" s="192" t="s">
        <v>72</v>
      </c>
      <c r="F263" s="193">
        <v>1930</v>
      </c>
      <c r="G263" s="193" t="s">
        <v>56</v>
      </c>
      <c r="H263" s="193" t="s">
        <v>57</v>
      </c>
      <c r="I263" s="194" t="s">
        <v>58</v>
      </c>
      <c r="J263" s="193" t="s">
        <v>70</v>
      </c>
      <c r="K263" s="195"/>
      <c r="L263" s="195"/>
    </row>
    <row r="264" spans="1:12">
      <c r="A264" s="196" t="s">
        <v>2</v>
      </c>
      <c r="B264" s="78" t="s">
        <v>223</v>
      </c>
      <c r="C264" s="197">
        <v>1062500</v>
      </c>
      <c r="D264" s="198">
        <v>425</v>
      </c>
      <c r="E264" s="199" t="s">
        <v>72</v>
      </c>
      <c r="F264" s="200">
        <v>1930</v>
      </c>
      <c r="G264" s="200" t="s">
        <v>56</v>
      </c>
      <c r="H264" s="200" t="s">
        <v>57</v>
      </c>
      <c r="I264" s="201" t="s">
        <v>58</v>
      </c>
      <c r="J264" s="200" t="s">
        <v>70</v>
      </c>
      <c r="K264" s="195"/>
      <c r="L264" s="195"/>
    </row>
    <row r="265" spans="1:12">
      <c r="A265" s="202" t="s">
        <v>3</v>
      </c>
      <c r="B265" s="78" t="s">
        <v>530</v>
      </c>
      <c r="C265" s="197">
        <v>190000</v>
      </c>
      <c r="D265" s="198">
        <v>192.3</v>
      </c>
      <c r="E265" s="199" t="s">
        <v>72</v>
      </c>
      <c r="F265" s="200">
        <v>1937</v>
      </c>
      <c r="G265" s="200" t="s">
        <v>56</v>
      </c>
      <c r="H265" s="200" t="s">
        <v>57</v>
      </c>
      <c r="I265" s="201" t="s">
        <v>58</v>
      </c>
      <c r="J265" s="200" t="s">
        <v>59</v>
      </c>
      <c r="K265" s="195"/>
      <c r="L265" s="195"/>
    </row>
    <row r="266" spans="1:12">
      <c r="A266" s="196" t="s">
        <v>4</v>
      </c>
      <c r="B266" s="78" t="s">
        <v>767</v>
      </c>
      <c r="C266" s="197">
        <v>34900</v>
      </c>
      <c r="D266" s="198">
        <v>34.9</v>
      </c>
      <c r="E266" s="199" t="s">
        <v>72</v>
      </c>
      <c r="F266" s="200">
        <v>1976</v>
      </c>
      <c r="G266" s="200" t="s">
        <v>56</v>
      </c>
      <c r="H266" s="200" t="s">
        <v>57</v>
      </c>
      <c r="I266" s="201" t="s">
        <v>58</v>
      </c>
      <c r="J266" s="200" t="s">
        <v>70</v>
      </c>
      <c r="K266" s="195"/>
      <c r="L266" s="195"/>
    </row>
    <row r="267" spans="1:12">
      <c r="A267" s="202" t="s">
        <v>5</v>
      </c>
      <c r="B267" s="78" t="s">
        <v>224</v>
      </c>
      <c r="C267" s="203">
        <v>2500000</v>
      </c>
      <c r="D267" s="198">
        <v>915.15</v>
      </c>
      <c r="E267" s="199" t="s">
        <v>72</v>
      </c>
      <c r="F267" s="200">
        <v>1930</v>
      </c>
      <c r="G267" s="200" t="s">
        <v>56</v>
      </c>
      <c r="H267" s="200" t="s">
        <v>57</v>
      </c>
      <c r="I267" s="201" t="s">
        <v>79</v>
      </c>
      <c r="J267" s="200" t="s">
        <v>69</v>
      </c>
      <c r="K267" s="195"/>
      <c r="L267" s="195"/>
    </row>
    <row r="268" spans="1:12">
      <c r="A268" s="196" t="s">
        <v>6</v>
      </c>
      <c r="B268" s="78" t="s">
        <v>225</v>
      </c>
      <c r="C268" s="204">
        <v>251795.81</v>
      </c>
      <c r="D268" s="198"/>
      <c r="E268" s="199" t="s">
        <v>737</v>
      </c>
      <c r="F268" s="200">
        <v>2010</v>
      </c>
      <c r="G268" s="200" t="s">
        <v>44</v>
      </c>
      <c r="H268" s="200" t="s">
        <v>44</v>
      </c>
      <c r="I268" s="201" t="s">
        <v>79</v>
      </c>
      <c r="J268" s="200" t="s">
        <v>69</v>
      </c>
      <c r="L268" s="37"/>
    </row>
    <row r="269" spans="1:12">
      <c r="A269" s="202" t="s">
        <v>7</v>
      </c>
      <c r="B269" s="78" t="s">
        <v>226</v>
      </c>
      <c r="C269" s="204">
        <v>33969.629999999997</v>
      </c>
      <c r="D269" s="198"/>
      <c r="E269" s="199" t="s">
        <v>737</v>
      </c>
      <c r="F269" s="200">
        <v>2001</v>
      </c>
      <c r="G269" s="200"/>
      <c r="H269" s="200"/>
      <c r="I269" s="201"/>
      <c r="J269" s="200"/>
      <c r="L269" s="37"/>
    </row>
    <row r="270" spans="1:12">
      <c r="A270" s="196" t="s">
        <v>8</v>
      </c>
      <c r="B270" s="78" t="s">
        <v>738</v>
      </c>
      <c r="C270" s="204">
        <v>24134</v>
      </c>
      <c r="D270" s="198"/>
      <c r="E270" s="199" t="s">
        <v>737</v>
      </c>
      <c r="F270" s="200"/>
      <c r="G270" s="200"/>
      <c r="H270" s="200"/>
      <c r="I270" s="201"/>
      <c r="J270" s="200"/>
      <c r="L270" s="37"/>
    </row>
    <row r="271" spans="1:12">
      <c r="A271" s="202" t="s">
        <v>9</v>
      </c>
      <c r="B271" s="78" t="s">
        <v>739</v>
      </c>
      <c r="C271" s="204">
        <v>17250.2</v>
      </c>
      <c r="D271" s="198"/>
      <c r="E271" s="199" t="s">
        <v>737</v>
      </c>
      <c r="F271" s="200"/>
      <c r="G271" s="200"/>
      <c r="H271" s="200"/>
      <c r="I271" s="201"/>
      <c r="J271" s="200"/>
      <c r="L271" s="37"/>
    </row>
    <row r="272" spans="1:12">
      <c r="A272" s="196" t="s">
        <v>10</v>
      </c>
      <c r="B272" s="78" t="s">
        <v>769</v>
      </c>
      <c r="C272" s="204">
        <v>29536</v>
      </c>
      <c r="D272" s="198"/>
      <c r="E272" s="199" t="s">
        <v>737</v>
      </c>
      <c r="F272" s="200"/>
      <c r="G272" s="200"/>
      <c r="H272" s="200"/>
      <c r="I272" s="201"/>
      <c r="J272" s="200"/>
      <c r="L272" s="37"/>
    </row>
    <row r="273" spans="1:42">
      <c r="A273" s="202" t="s">
        <v>11</v>
      </c>
      <c r="B273" s="78" t="s">
        <v>768</v>
      </c>
      <c r="C273" s="204">
        <v>455575</v>
      </c>
      <c r="D273" s="198">
        <v>1953.5</v>
      </c>
      <c r="E273" s="199" t="s">
        <v>737</v>
      </c>
      <c r="F273" s="200">
        <v>1937</v>
      </c>
      <c r="G273" s="200" t="s">
        <v>158</v>
      </c>
      <c r="H273" s="200" t="s">
        <v>44</v>
      </c>
      <c r="I273" s="201" t="s">
        <v>44</v>
      </c>
      <c r="J273" s="200" t="s">
        <v>44</v>
      </c>
      <c r="L273" s="37"/>
    </row>
    <row r="274" spans="1:42" ht="40.5" customHeight="1">
      <c r="A274" s="196" t="s">
        <v>12</v>
      </c>
      <c r="B274" s="78" t="s">
        <v>1749</v>
      </c>
      <c r="C274" s="205">
        <v>2228408.4</v>
      </c>
      <c r="D274" s="206"/>
      <c r="E274" s="207" t="s">
        <v>737</v>
      </c>
      <c r="F274" s="208">
        <v>2021</v>
      </c>
      <c r="G274" s="78"/>
      <c r="H274" s="78"/>
      <c r="I274" s="86"/>
      <c r="J274" s="78"/>
      <c r="K274" s="209"/>
      <c r="L274" s="37"/>
    </row>
    <row r="275" spans="1:42">
      <c r="A275" s="202" t="s">
        <v>13</v>
      </c>
      <c r="B275" s="86" t="s">
        <v>1015</v>
      </c>
      <c r="C275" s="210">
        <v>219150</v>
      </c>
      <c r="D275" s="198">
        <v>146.1</v>
      </c>
      <c r="E275" s="199" t="s">
        <v>72</v>
      </c>
      <c r="F275" s="201" t="s">
        <v>347</v>
      </c>
      <c r="G275" s="201"/>
      <c r="H275" s="201"/>
      <c r="I275" s="201"/>
      <c r="J275" s="201"/>
      <c r="L275" s="37"/>
    </row>
    <row r="276" spans="1:42">
      <c r="A276" s="196" t="s">
        <v>23</v>
      </c>
      <c r="B276" s="86" t="s">
        <v>1016</v>
      </c>
      <c r="C276" s="210">
        <v>664332.71</v>
      </c>
      <c r="D276" s="198">
        <v>405</v>
      </c>
      <c r="E276" s="199" t="s">
        <v>737</v>
      </c>
      <c r="F276" s="201">
        <v>1992.2018</v>
      </c>
      <c r="G276" s="201"/>
      <c r="H276" s="201"/>
      <c r="I276" s="201"/>
      <c r="J276" s="201" t="s">
        <v>69</v>
      </c>
      <c r="L276" s="37"/>
    </row>
    <row r="277" spans="1:42">
      <c r="A277" s="202" t="s">
        <v>24</v>
      </c>
      <c r="B277" s="86" t="s">
        <v>1017</v>
      </c>
      <c r="C277" s="210">
        <v>432000</v>
      </c>
      <c r="D277" s="198">
        <v>288</v>
      </c>
      <c r="E277" s="199" t="s">
        <v>72</v>
      </c>
      <c r="F277" s="201">
        <v>1998</v>
      </c>
      <c r="G277" s="201"/>
      <c r="H277" s="201"/>
      <c r="I277" s="201"/>
      <c r="J277" s="201"/>
      <c r="L277" s="37"/>
    </row>
    <row r="278" spans="1:42">
      <c r="A278" s="196" t="s">
        <v>25</v>
      </c>
      <c r="B278" s="86" t="s">
        <v>1018</v>
      </c>
      <c r="C278" s="210">
        <v>96000</v>
      </c>
      <c r="D278" s="198">
        <v>64</v>
      </c>
      <c r="E278" s="199" t="s">
        <v>72</v>
      </c>
      <c r="F278" s="201">
        <v>1971</v>
      </c>
      <c r="G278" s="201"/>
      <c r="H278" s="201"/>
      <c r="I278" s="201"/>
      <c r="J278" s="201"/>
      <c r="L278" s="37"/>
    </row>
    <row r="279" spans="1:42">
      <c r="A279" s="202" t="s">
        <v>26</v>
      </c>
      <c r="B279" s="86" t="s">
        <v>1019</v>
      </c>
      <c r="C279" s="210">
        <v>75000</v>
      </c>
      <c r="D279" s="198">
        <v>50</v>
      </c>
      <c r="E279" s="199" t="s">
        <v>72</v>
      </c>
      <c r="F279" s="201">
        <v>1970</v>
      </c>
      <c r="G279" s="201"/>
      <c r="H279" s="201"/>
      <c r="I279" s="201"/>
      <c r="J279" s="201"/>
      <c r="L279" s="37"/>
    </row>
    <row r="280" spans="1:42">
      <c r="A280" s="196" t="s">
        <v>27</v>
      </c>
      <c r="B280" s="86" t="s">
        <v>1020</v>
      </c>
      <c r="C280" s="210">
        <v>391500</v>
      </c>
      <c r="D280" s="198">
        <v>261</v>
      </c>
      <c r="E280" s="199" t="s">
        <v>72</v>
      </c>
      <c r="F280" s="201" t="s">
        <v>347</v>
      </c>
      <c r="G280" s="201"/>
      <c r="H280" s="201"/>
      <c r="I280" s="201"/>
      <c r="J280" s="201"/>
      <c r="L280" s="37"/>
    </row>
    <row r="281" spans="1:42">
      <c r="A281" s="202" t="s">
        <v>28</v>
      </c>
      <c r="B281" s="86" t="s">
        <v>1021</v>
      </c>
      <c r="C281" s="210">
        <v>326000</v>
      </c>
      <c r="D281" s="198">
        <v>213</v>
      </c>
      <c r="E281" s="199" t="s">
        <v>72</v>
      </c>
      <c r="F281" s="201" t="s">
        <v>347</v>
      </c>
      <c r="G281" s="201"/>
      <c r="H281" s="201"/>
      <c r="I281" s="201"/>
      <c r="J281" s="201"/>
      <c r="L281" s="37"/>
    </row>
    <row r="282" spans="1:42">
      <c r="A282" s="196" t="s">
        <v>29</v>
      </c>
      <c r="B282" s="86" t="s">
        <v>1022</v>
      </c>
      <c r="C282" s="210">
        <v>345317</v>
      </c>
      <c r="D282" s="198">
        <v>217.6</v>
      </c>
      <c r="E282" s="199" t="s">
        <v>72</v>
      </c>
      <c r="F282" s="201" t="s">
        <v>904</v>
      </c>
      <c r="G282" s="201"/>
      <c r="H282" s="201"/>
      <c r="I282" s="201"/>
      <c r="J282" s="201"/>
      <c r="L282" s="37"/>
    </row>
    <row r="283" spans="1:42">
      <c r="A283" s="202" t="s">
        <v>30</v>
      </c>
      <c r="B283" s="86" t="s">
        <v>1023</v>
      </c>
      <c r="C283" s="210">
        <v>309000</v>
      </c>
      <c r="D283" s="198">
        <v>206</v>
      </c>
      <c r="E283" s="199" t="s">
        <v>72</v>
      </c>
      <c r="F283" s="201" t="s">
        <v>347</v>
      </c>
      <c r="G283" s="201"/>
      <c r="H283" s="201"/>
      <c r="I283" s="201"/>
      <c r="J283" s="201"/>
      <c r="L283" s="37"/>
    </row>
    <row r="284" spans="1:42">
      <c r="A284" s="196" t="s">
        <v>31</v>
      </c>
      <c r="B284" s="86" t="s">
        <v>1024</v>
      </c>
      <c r="C284" s="210">
        <v>257550</v>
      </c>
      <c r="D284" s="198">
        <v>171.7</v>
      </c>
      <c r="E284" s="199" t="s">
        <v>72</v>
      </c>
      <c r="F284" s="201">
        <v>1973</v>
      </c>
      <c r="G284" s="201"/>
      <c r="H284" s="201"/>
      <c r="I284" s="201"/>
      <c r="J284" s="201"/>
      <c r="L284" s="37"/>
    </row>
    <row r="285" spans="1:42">
      <c r="A285" s="202" t="s">
        <v>32</v>
      </c>
      <c r="B285" s="211" t="s">
        <v>1025</v>
      </c>
      <c r="C285" s="210">
        <v>113217.46</v>
      </c>
      <c r="D285" s="198">
        <v>65.3</v>
      </c>
      <c r="E285" s="199" t="s">
        <v>72</v>
      </c>
      <c r="F285" s="201" t="s">
        <v>905</v>
      </c>
      <c r="G285" s="201"/>
      <c r="H285" s="201"/>
      <c r="I285" s="201"/>
      <c r="J285" s="201"/>
      <c r="L285" s="37"/>
    </row>
    <row r="286" spans="1:42">
      <c r="A286" s="196" t="s">
        <v>33</v>
      </c>
      <c r="B286" s="86" t="s">
        <v>1539</v>
      </c>
      <c r="C286" s="210">
        <v>353175</v>
      </c>
      <c r="D286" s="198">
        <v>235.45</v>
      </c>
      <c r="E286" s="199" t="s">
        <v>72</v>
      </c>
      <c r="F286" s="201" t="s">
        <v>347</v>
      </c>
      <c r="G286" s="201"/>
      <c r="H286" s="201"/>
      <c r="I286" s="201"/>
      <c r="J286" s="201"/>
      <c r="L286" s="37"/>
    </row>
    <row r="287" spans="1:42">
      <c r="A287" s="202" t="s">
        <v>34</v>
      </c>
      <c r="B287" s="86" t="s">
        <v>1026</v>
      </c>
      <c r="C287" s="210">
        <v>692700</v>
      </c>
      <c r="D287" s="198">
        <v>461.8</v>
      </c>
      <c r="E287" s="199" t="s">
        <v>72</v>
      </c>
      <c r="F287" s="201"/>
      <c r="G287" s="201"/>
      <c r="H287" s="201"/>
      <c r="I287" s="201"/>
      <c r="J287" s="201"/>
      <c r="L287" s="37"/>
    </row>
    <row r="288" spans="1:42">
      <c r="A288" s="196" t="s">
        <v>35</v>
      </c>
      <c r="B288" s="86" t="s">
        <v>913</v>
      </c>
      <c r="C288" s="212">
        <v>322541.90000000002</v>
      </c>
      <c r="D288" s="66">
        <v>206.7</v>
      </c>
      <c r="E288" s="66" t="s">
        <v>72</v>
      </c>
      <c r="F288" s="58" t="s">
        <v>347</v>
      </c>
      <c r="G288" s="58"/>
      <c r="H288" s="58"/>
      <c r="I288" s="58"/>
      <c r="J288" s="58"/>
      <c r="L288" s="37"/>
      <c r="AP288" s="33"/>
    </row>
    <row r="289" spans="1:42">
      <c r="A289" s="202" t="s">
        <v>36</v>
      </c>
      <c r="B289" s="86" t="s">
        <v>2161</v>
      </c>
      <c r="C289" s="212">
        <v>285000</v>
      </c>
      <c r="D289" s="66">
        <v>190</v>
      </c>
      <c r="E289" s="199" t="s">
        <v>72</v>
      </c>
      <c r="F289" s="56"/>
      <c r="G289" s="58"/>
      <c r="H289" s="58"/>
      <c r="I289" s="58"/>
      <c r="J289" s="58"/>
      <c r="L289" s="37"/>
      <c r="AP289" s="33"/>
    </row>
    <row r="290" spans="1:42">
      <c r="A290" s="196" t="s">
        <v>37</v>
      </c>
      <c r="B290" s="86" t="s">
        <v>2162</v>
      </c>
      <c r="C290" s="212">
        <v>197100</v>
      </c>
      <c r="D290" s="66">
        <v>131.4</v>
      </c>
      <c r="E290" s="199" t="s">
        <v>72</v>
      </c>
      <c r="F290" s="56"/>
      <c r="G290" s="58"/>
      <c r="H290" s="58"/>
      <c r="I290" s="58"/>
      <c r="J290" s="58"/>
      <c r="L290" s="37"/>
      <c r="AP290" s="33"/>
    </row>
    <row r="291" spans="1:42">
      <c r="A291" s="202" t="s">
        <v>38</v>
      </c>
      <c r="B291" s="86" t="s">
        <v>2163</v>
      </c>
      <c r="C291" s="212">
        <v>37500</v>
      </c>
      <c r="D291" s="66">
        <v>25</v>
      </c>
      <c r="E291" s="199" t="s">
        <v>72</v>
      </c>
      <c r="F291" s="56"/>
      <c r="G291" s="58"/>
      <c r="H291" s="58"/>
      <c r="I291" s="58"/>
      <c r="J291" s="58"/>
      <c r="L291" s="37"/>
      <c r="AP291" s="33"/>
    </row>
    <row r="292" spans="1:42">
      <c r="A292" s="196" t="s">
        <v>39</v>
      </c>
      <c r="B292" s="86" t="s">
        <v>915</v>
      </c>
      <c r="C292" s="212">
        <v>75788.34</v>
      </c>
      <c r="D292" s="66">
        <v>46.56</v>
      </c>
      <c r="E292" s="199" t="s">
        <v>737</v>
      </c>
      <c r="F292" s="56"/>
      <c r="G292" s="58"/>
      <c r="H292" s="58"/>
      <c r="I292" s="58"/>
      <c r="J292" s="58"/>
      <c r="L292" s="37"/>
      <c r="AP292" s="33"/>
    </row>
    <row r="293" spans="1:42">
      <c r="A293" s="202" t="s">
        <v>40</v>
      </c>
      <c r="B293" s="86" t="s">
        <v>555</v>
      </c>
      <c r="C293" s="212">
        <v>89550</v>
      </c>
      <c r="D293" s="66">
        <v>59.7</v>
      </c>
      <c r="E293" s="199" t="s">
        <v>72</v>
      </c>
      <c r="F293" s="56"/>
      <c r="G293" s="58"/>
      <c r="H293" s="58"/>
      <c r="I293" s="58"/>
      <c r="J293" s="58"/>
      <c r="L293" s="37"/>
      <c r="AP293" s="33"/>
    </row>
    <row r="294" spans="1:42">
      <c r="A294" s="196" t="s">
        <v>41</v>
      </c>
      <c r="B294" s="86" t="s">
        <v>955</v>
      </c>
      <c r="C294" s="212">
        <v>335000</v>
      </c>
      <c r="D294" s="66">
        <v>134</v>
      </c>
      <c r="E294" s="199" t="s">
        <v>72</v>
      </c>
      <c r="F294" s="58">
        <v>1998</v>
      </c>
      <c r="G294" s="58"/>
      <c r="H294" s="58"/>
      <c r="I294" s="58"/>
      <c r="J294" s="58"/>
      <c r="L294" s="37"/>
      <c r="AP294" s="33"/>
    </row>
    <row r="295" spans="1:42" ht="31.5">
      <c r="A295" s="202" t="s">
        <v>42</v>
      </c>
      <c r="B295" s="70" t="s">
        <v>1689</v>
      </c>
      <c r="C295" s="213">
        <v>474000</v>
      </c>
      <c r="D295" s="66">
        <v>189.6</v>
      </c>
      <c r="E295" s="199" t="s">
        <v>72</v>
      </c>
      <c r="F295" s="98">
        <v>1910</v>
      </c>
      <c r="G295" s="98" t="s">
        <v>350</v>
      </c>
      <c r="H295" s="98" t="s">
        <v>350</v>
      </c>
      <c r="I295" s="98" t="s">
        <v>44</v>
      </c>
      <c r="J295" s="58" t="s">
        <v>44</v>
      </c>
      <c r="K295" s="99" t="s">
        <v>44</v>
      </c>
      <c r="L295" s="37"/>
      <c r="AP295" s="33"/>
    </row>
    <row r="296" spans="1:42">
      <c r="A296" s="215" t="s">
        <v>43</v>
      </c>
      <c r="B296" s="59" t="s">
        <v>906</v>
      </c>
      <c r="C296" s="216">
        <v>501407</v>
      </c>
      <c r="D296" s="66">
        <v>325</v>
      </c>
      <c r="E296" s="199" t="s">
        <v>72</v>
      </c>
      <c r="F296" s="58" t="s">
        <v>347</v>
      </c>
      <c r="G296" s="58"/>
      <c r="H296" s="58"/>
      <c r="I296" s="58"/>
      <c r="J296" s="58"/>
      <c r="L296" s="37"/>
      <c r="AP296" s="33"/>
    </row>
    <row r="297" spans="1:42">
      <c r="A297" s="202" t="s">
        <v>134</v>
      </c>
      <c r="B297" s="86" t="s">
        <v>1027</v>
      </c>
      <c r="C297" s="210">
        <v>94000</v>
      </c>
      <c r="D297" s="198">
        <v>148.4</v>
      </c>
      <c r="E297" s="199" t="s">
        <v>72</v>
      </c>
      <c r="F297" s="201" t="s">
        <v>563</v>
      </c>
      <c r="G297" s="201"/>
      <c r="H297" s="201"/>
      <c r="I297" s="201"/>
      <c r="J297" s="201"/>
      <c r="L297" s="37"/>
    </row>
    <row r="298" spans="1:42">
      <c r="A298" s="215" t="s">
        <v>135</v>
      </c>
      <c r="B298" s="59" t="s">
        <v>1362</v>
      </c>
      <c r="C298" s="216">
        <v>829270.64</v>
      </c>
      <c r="D298" s="66">
        <v>445.87</v>
      </c>
      <c r="E298" s="66" t="s">
        <v>737</v>
      </c>
      <c r="F298" s="58">
        <v>2011</v>
      </c>
      <c r="G298" s="58" t="s">
        <v>542</v>
      </c>
      <c r="H298" s="58" t="s">
        <v>542</v>
      </c>
      <c r="I298" s="217" t="s">
        <v>543</v>
      </c>
      <c r="J298" s="58" t="s">
        <v>44</v>
      </c>
      <c r="K298" s="63" t="s">
        <v>70</v>
      </c>
      <c r="L298" s="37"/>
    </row>
    <row r="299" spans="1:42">
      <c r="A299" s="202" t="s">
        <v>136</v>
      </c>
      <c r="B299" s="59" t="s">
        <v>1363</v>
      </c>
      <c r="C299" s="216">
        <v>63201.61</v>
      </c>
      <c r="D299" s="66">
        <v>18.899999999999999</v>
      </c>
      <c r="E299" s="66" t="s">
        <v>737</v>
      </c>
      <c r="F299" s="58">
        <v>2011</v>
      </c>
      <c r="G299" s="58" t="s">
        <v>542</v>
      </c>
      <c r="H299" s="58" t="s">
        <v>542</v>
      </c>
      <c r="I299" s="58" t="s">
        <v>543</v>
      </c>
      <c r="J299" s="58" t="s">
        <v>44</v>
      </c>
      <c r="K299" s="63" t="s">
        <v>70</v>
      </c>
      <c r="L299" s="37"/>
    </row>
    <row r="300" spans="1:42">
      <c r="A300" s="215" t="s">
        <v>137</v>
      </c>
      <c r="B300" s="114" t="s">
        <v>1536</v>
      </c>
      <c r="C300" s="218">
        <v>189363.44</v>
      </c>
      <c r="D300" s="214"/>
      <c r="E300" s="66" t="s">
        <v>737</v>
      </c>
      <c r="F300" s="98">
        <v>2011</v>
      </c>
      <c r="G300" s="98" t="s">
        <v>156</v>
      </c>
      <c r="H300" s="98" t="s">
        <v>156</v>
      </c>
      <c r="I300" s="98" t="s">
        <v>44</v>
      </c>
      <c r="J300" s="58" t="s">
        <v>44</v>
      </c>
      <c r="K300" s="99" t="s">
        <v>69</v>
      </c>
      <c r="L300" s="37"/>
    </row>
    <row r="301" spans="1:42">
      <c r="A301" s="202" t="s">
        <v>138</v>
      </c>
      <c r="B301" s="114" t="s">
        <v>1366</v>
      </c>
      <c r="C301" s="218">
        <v>2920009.52</v>
      </c>
      <c r="D301" s="214"/>
      <c r="E301" s="66" t="s">
        <v>737</v>
      </c>
      <c r="F301" s="98">
        <v>2011</v>
      </c>
      <c r="G301" s="98"/>
      <c r="H301" s="98"/>
      <c r="I301" s="98"/>
      <c r="J301" s="58"/>
      <c r="K301" s="99"/>
      <c r="L301" s="37"/>
    </row>
    <row r="302" spans="1:42">
      <c r="A302" s="196" t="s">
        <v>139</v>
      </c>
      <c r="B302" s="86" t="s">
        <v>1028</v>
      </c>
      <c r="C302" s="210">
        <v>282171.27</v>
      </c>
      <c r="D302" s="198">
        <v>182.52</v>
      </c>
      <c r="E302" s="66" t="s">
        <v>737</v>
      </c>
      <c r="F302" s="201"/>
      <c r="G302" s="201"/>
      <c r="H302" s="201"/>
      <c r="I302" s="201"/>
      <c r="J302" s="201"/>
      <c r="L302" s="37"/>
    </row>
    <row r="303" spans="1:42">
      <c r="A303" s="202" t="s">
        <v>140</v>
      </c>
      <c r="B303" s="86" t="s">
        <v>1029</v>
      </c>
      <c r="C303" s="219">
        <v>29833.200000000001</v>
      </c>
      <c r="D303" s="198"/>
      <c r="E303" s="199" t="s">
        <v>737</v>
      </c>
      <c r="F303" s="201"/>
      <c r="G303" s="201"/>
      <c r="H303" s="201"/>
      <c r="I303" s="201"/>
      <c r="J303" s="201"/>
      <c r="L303" s="37"/>
    </row>
    <row r="304" spans="1:42">
      <c r="A304" s="196" t="s">
        <v>141</v>
      </c>
      <c r="B304" s="86" t="s">
        <v>1030</v>
      </c>
      <c r="C304" s="219">
        <v>9352.7999999999993</v>
      </c>
      <c r="D304" s="198"/>
      <c r="E304" s="199" t="s">
        <v>737</v>
      </c>
      <c r="F304" s="201"/>
      <c r="G304" s="201"/>
      <c r="H304" s="201"/>
      <c r="I304" s="201"/>
      <c r="J304" s="201"/>
      <c r="L304" s="37"/>
    </row>
    <row r="305" spans="1:12">
      <c r="A305" s="202" t="s">
        <v>142</v>
      </c>
      <c r="B305" s="86" t="s">
        <v>677</v>
      </c>
      <c r="C305" s="219">
        <v>5570.16</v>
      </c>
      <c r="D305" s="198"/>
      <c r="E305" s="199" t="s">
        <v>737</v>
      </c>
      <c r="F305" s="201"/>
      <c r="G305" s="201"/>
      <c r="H305" s="201"/>
      <c r="I305" s="201"/>
      <c r="J305" s="201"/>
      <c r="L305" s="37"/>
    </row>
    <row r="306" spans="1:12">
      <c r="A306" s="196" t="s">
        <v>143</v>
      </c>
      <c r="B306" s="86" t="s">
        <v>678</v>
      </c>
      <c r="C306" s="219">
        <v>14732.2</v>
      </c>
      <c r="D306" s="198"/>
      <c r="E306" s="199" t="s">
        <v>737</v>
      </c>
      <c r="F306" s="201"/>
      <c r="G306" s="201"/>
      <c r="H306" s="201"/>
      <c r="I306" s="201"/>
      <c r="J306" s="201"/>
      <c r="L306" s="37"/>
    </row>
    <row r="307" spans="1:12">
      <c r="A307" s="202" t="s">
        <v>144</v>
      </c>
      <c r="B307" s="86" t="s">
        <v>1031</v>
      </c>
      <c r="C307" s="219">
        <v>9999.99</v>
      </c>
      <c r="D307" s="198"/>
      <c r="E307" s="199" t="s">
        <v>737</v>
      </c>
      <c r="F307" s="201">
        <v>2018</v>
      </c>
      <c r="G307" s="201"/>
      <c r="H307" s="201"/>
      <c r="I307" s="201"/>
      <c r="J307" s="201"/>
      <c r="L307" s="37"/>
    </row>
    <row r="308" spans="1:12">
      <c r="A308" s="196" t="s">
        <v>145</v>
      </c>
      <c r="B308" s="86" t="s">
        <v>1824</v>
      </c>
      <c r="C308" s="219">
        <v>45044.85</v>
      </c>
      <c r="D308" s="198"/>
      <c r="E308" s="199" t="s">
        <v>737</v>
      </c>
      <c r="F308" s="201">
        <v>2018</v>
      </c>
      <c r="G308" s="201"/>
      <c r="H308" s="201"/>
      <c r="I308" s="201"/>
      <c r="J308" s="201"/>
      <c r="L308" s="37"/>
    </row>
    <row r="309" spans="1:12">
      <c r="A309" s="202" t="s">
        <v>146</v>
      </c>
      <c r="B309" s="86" t="s">
        <v>499</v>
      </c>
      <c r="C309" s="219">
        <v>8099.99</v>
      </c>
      <c r="D309" s="198"/>
      <c r="E309" s="199" t="s">
        <v>737</v>
      </c>
      <c r="F309" s="201">
        <v>2010</v>
      </c>
      <c r="G309" s="201"/>
      <c r="H309" s="201"/>
      <c r="I309" s="201"/>
      <c r="J309" s="201"/>
      <c r="L309" s="37"/>
    </row>
    <row r="310" spans="1:12">
      <c r="A310" s="196" t="s">
        <v>147</v>
      </c>
      <c r="B310" s="86" t="s">
        <v>500</v>
      </c>
      <c r="C310" s="220">
        <v>5859.15</v>
      </c>
      <c r="D310" s="198"/>
      <c r="E310" s="199" t="s">
        <v>737</v>
      </c>
      <c r="F310" s="201">
        <v>2017</v>
      </c>
      <c r="G310" s="201"/>
      <c r="H310" s="201"/>
      <c r="I310" s="201"/>
      <c r="J310" s="201"/>
      <c r="L310" s="37"/>
    </row>
    <row r="311" spans="1:12">
      <c r="A311" s="202" t="s">
        <v>148</v>
      </c>
      <c r="B311" s="86" t="s">
        <v>503</v>
      </c>
      <c r="C311" s="220">
        <v>8448</v>
      </c>
      <c r="D311" s="198"/>
      <c r="E311" s="199" t="s">
        <v>737</v>
      </c>
      <c r="F311" s="201">
        <v>2013</v>
      </c>
      <c r="G311" s="201"/>
      <c r="H311" s="201"/>
      <c r="I311" s="201"/>
      <c r="J311" s="201"/>
      <c r="L311" s="37"/>
    </row>
    <row r="312" spans="1:12">
      <c r="A312" s="196" t="s">
        <v>149</v>
      </c>
      <c r="B312" s="86" t="s">
        <v>770</v>
      </c>
      <c r="C312" s="221">
        <v>4200</v>
      </c>
      <c r="D312" s="198"/>
      <c r="E312" s="199" t="s">
        <v>737</v>
      </c>
      <c r="F312" s="201">
        <v>2014</v>
      </c>
      <c r="G312" s="201"/>
      <c r="H312" s="201"/>
      <c r="I312" s="201"/>
      <c r="J312" s="201"/>
      <c r="L312" s="37"/>
    </row>
    <row r="313" spans="1:12">
      <c r="A313" s="202" t="s">
        <v>150</v>
      </c>
      <c r="B313" s="86" t="s">
        <v>771</v>
      </c>
      <c r="C313" s="221">
        <v>1649</v>
      </c>
      <c r="D313" s="198"/>
      <c r="E313" s="199" t="s">
        <v>737</v>
      </c>
      <c r="F313" s="201">
        <v>2013</v>
      </c>
      <c r="G313" s="201"/>
      <c r="H313" s="201"/>
      <c r="I313" s="201"/>
      <c r="J313" s="201"/>
      <c r="L313" s="37"/>
    </row>
    <row r="314" spans="1:12">
      <c r="A314" s="196" t="s">
        <v>151</v>
      </c>
      <c r="B314" s="86" t="s">
        <v>772</v>
      </c>
      <c r="C314" s="221">
        <v>1199</v>
      </c>
      <c r="D314" s="198"/>
      <c r="E314" s="199" t="s">
        <v>737</v>
      </c>
      <c r="F314" s="201">
        <v>2013</v>
      </c>
      <c r="G314" s="201"/>
      <c r="H314" s="201"/>
      <c r="I314" s="201"/>
      <c r="J314" s="201"/>
      <c r="L314" s="37"/>
    </row>
    <row r="315" spans="1:12">
      <c r="A315" s="202" t="s">
        <v>152</v>
      </c>
      <c r="B315" s="86" t="s">
        <v>1540</v>
      </c>
      <c r="C315" s="221">
        <v>863.3</v>
      </c>
      <c r="D315" s="198"/>
      <c r="E315" s="199" t="s">
        <v>737</v>
      </c>
      <c r="F315" s="201"/>
      <c r="G315" s="201"/>
      <c r="H315" s="201"/>
      <c r="I315" s="201"/>
      <c r="J315" s="201"/>
      <c r="L315" s="37"/>
    </row>
    <row r="316" spans="1:12">
      <c r="A316" s="196" t="s">
        <v>153</v>
      </c>
      <c r="B316" s="86" t="s">
        <v>773</v>
      </c>
      <c r="C316" s="221">
        <v>5793.53</v>
      </c>
      <c r="D316" s="198"/>
      <c r="E316" s="199" t="s">
        <v>737</v>
      </c>
      <c r="F316" s="201" t="s">
        <v>249</v>
      </c>
      <c r="G316" s="201"/>
      <c r="H316" s="201"/>
      <c r="I316" s="201"/>
      <c r="J316" s="201"/>
      <c r="K316" s="195"/>
      <c r="L316" s="37"/>
    </row>
    <row r="317" spans="1:12">
      <c r="A317" s="202" t="s">
        <v>154</v>
      </c>
      <c r="B317" s="86" t="s">
        <v>248</v>
      </c>
      <c r="C317" s="221">
        <v>1022.99</v>
      </c>
      <c r="D317" s="198"/>
      <c r="E317" s="199" t="s">
        <v>737</v>
      </c>
      <c r="F317" s="201">
        <v>2016</v>
      </c>
      <c r="G317" s="201"/>
      <c r="H317" s="201"/>
      <c r="I317" s="201"/>
      <c r="J317" s="201"/>
      <c r="L317" s="37"/>
    </row>
    <row r="318" spans="1:12">
      <c r="A318" s="196" t="s">
        <v>155</v>
      </c>
      <c r="B318" s="86" t="s">
        <v>732</v>
      </c>
      <c r="C318" s="221">
        <v>34184.01</v>
      </c>
      <c r="D318" s="198"/>
      <c r="E318" s="199" t="s">
        <v>737</v>
      </c>
      <c r="F318" s="201"/>
      <c r="G318" s="201"/>
      <c r="H318" s="201"/>
      <c r="I318" s="201"/>
      <c r="J318" s="201"/>
      <c r="L318" s="37"/>
    </row>
    <row r="319" spans="1:12">
      <c r="A319" s="202" t="s">
        <v>411</v>
      </c>
      <c r="B319" s="86" t="s">
        <v>567</v>
      </c>
      <c r="C319" s="221">
        <v>76723.360000000001</v>
      </c>
      <c r="D319" s="222"/>
      <c r="E319" s="199" t="s">
        <v>737</v>
      </c>
      <c r="F319" s="223"/>
      <c r="G319" s="223"/>
      <c r="H319" s="223"/>
      <c r="I319" s="223"/>
      <c r="J319" s="223"/>
      <c r="L319" s="37"/>
    </row>
    <row r="320" spans="1:12">
      <c r="A320" s="196" t="s">
        <v>412</v>
      </c>
      <c r="B320" s="86" t="s">
        <v>774</v>
      </c>
      <c r="C320" s="221">
        <v>7370.02</v>
      </c>
      <c r="D320" s="222"/>
      <c r="E320" s="199" t="s">
        <v>737</v>
      </c>
      <c r="F320" s="223"/>
      <c r="G320" s="223"/>
      <c r="H320" s="223"/>
      <c r="I320" s="223"/>
      <c r="J320" s="223"/>
      <c r="L320" s="37"/>
    </row>
    <row r="321" spans="1:12">
      <c r="A321" s="202" t="s">
        <v>413</v>
      </c>
      <c r="B321" s="86" t="s">
        <v>701</v>
      </c>
      <c r="C321" s="221">
        <v>5063</v>
      </c>
      <c r="D321" s="222"/>
      <c r="E321" s="199" t="s">
        <v>737</v>
      </c>
      <c r="F321" s="223"/>
      <c r="G321" s="223"/>
      <c r="H321" s="223"/>
      <c r="I321" s="223"/>
      <c r="J321" s="223"/>
      <c r="L321" s="37"/>
    </row>
    <row r="322" spans="1:12">
      <c r="A322" s="196" t="s">
        <v>414</v>
      </c>
      <c r="B322" s="86" t="s">
        <v>987</v>
      </c>
      <c r="C322" s="221">
        <v>2000</v>
      </c>
      <c r="D322" s="222"/>
      <c r="E322" s="199" t="s">
        <v>737</v>
      </c>
      <c r="F322" s="223"/>
      <c r="G322" s="223"/>
      <c r="H322" s="223"/>
      <c r="I322" s="223"/>
      <c r="J322" s="223"/>
      <c r="L322" s="37"/>
    </row>
    <row r="323" spans="1:12">
      <c r="A323" s="202" t="s">
        <v>415</v>
      </c>
      <c r="B323" s="86" t="s">
        <v>1825</v>
      </c>
      <c r="C323" s="221">
        <v>248406.98</v>
      </c>
      <c r="D323" s="222"/>
      <c r="E323" s="199" t="s">
        <v>737</v>
      </c>
      <c r="F323" s="223"/>
      <c r="G323" s="223"/>
      <c r="H323" s="223"/>
      <c r="I323" s="223"/>
      <c r="J323" s="223"/>
      <c r="L323" s="37"/>
    </row>
    <row r="324" spans="1:12">
      <c r="A324" s="196" t="s">
        <v>416</v>
      </c>
      <c r="B324" s="224" t="s">
        <v>388</v>
      </c>
      <c r="C324" s="225">
        <v>6596.83</v>
      </c>
      <c r="D324" s="226"/>
      <c r="E324" s="199" t="s">
        <v>737</v>
      </c>
      <c r="F324" s="200">
        <v>2013</v>
      </c>
      <c r="G324" s="200"/>
      <c r="H324" s="200"/>
      <c r="I324" s="200"/>
      <c r="J324" s="201"/>
      <c r="L324" s="37"/>
    </row>
    <row r="325" spans="1:12">
      <c r="A325" s="202" t="s">
        <v>417</v>
      </c>
      <c r="B325" s="224" t="s">
        <v>388</v>
      </c>
      <c r="C325" s="225">
        <v>6596.83</v>
      </c>
      <c r="D325" s="226"/>
      <c r="E325" s="199" t="s">
        <v>737</v>
      </c>
      <c r="F325" s="200">
        <v>2013</v>
      </c>
      <c r="G325" s="200"/>
      <c r="H325" s="200"/>
      <c r="I325" s="200"/>
      <c r="J325" s="201"/>
      <c r="L325" s="37"/>
    </row>
    <row r="326" spans="1:12">
      <c r="A326" s="196" t="s">
        <v>418</v>
      </c>
      <c r="B326" s="224" t="s">
        <v>388</v>
      </c>
      <c r="C326" s="225">
        <v>6596.84</v>
      </c>
      <c r="D326" s="226"/>
      <c r="E326" s="199" t="s">
        <v>737</v>
      </c>
      <c r="F326" s="200">
        <v>2013</v>
      </c>
      <c r="G326" s="200"/>
      <c r="H326" s="200"/>
      <c r="I326" s="200"/>
      <c r="J326" s="201"/>
      <c r="L326" s="37"/>
    </row>
    <row r="327" spans="1:12">
      <c r="A327" s="202" t="s">
        <v>419</v>
      </c>
      <c r="B327" s="224" t="s">
        <v>533</v>
      </c>
      <c r="C327" s="227">
        <v>10947.74</v>
      </c>
      <c r="D327" s="226"/>
      <c r="E327" s="199" t="s">
        <v>737</v>
      </c>
      <c r="F327" s="200"/>
      <c r="G327" s="200"/>
      <c r="H327" s="200"/>
      <c r="I327" s="200"/>
      <c r="J327" s="201"/>
      <c r="L327" s="37"/>
    </row>
    <row r="328" spans="1:12">
      <c r="A328" s="196" t="s">
        <v>420</v>
      </c>
      <c r="B328" s="78" t="s">
        <v>1180</v>
      </c>
      <c r="C328" s="227">
        <v>3280</v>
      </c>
      <c r="D328" s="229"/>
      <c r="E328" s="199" t="s">
        <v>737</v>
      </c>
      <c r="F328" s="232"/>
      <c r="G328" s="232"/>
      <c r="H328" s="232"/>
      <c r="I328" s="232"/>
      <c r="J328" s="223"/>
      <c r="L328" s="37"/>
    </row>
    <row r="329" spans="1:12">
      <c r="A329" s="202" t="s">
        <v>421</v>
      </c>
      <c r="B329" s="78" t="s">
        <v>1397</v>
      </c>
      <c r="C329" s="227">
        <v>14400</v>
      </c>
      <c r="D329" s="226"/>
      <c r="E329" s="199" t="s">
        <v>737</v>
      </c>
      <c r="F329" s="200">
        <v>2012</v>
      </c>
      <c r="G329" s="200"/>
      <c r="H329" s="200"/>
      <c r="I329" s="200"/>
      <c r="J329" s="201"/>
      <c r="L329" s="37"/>
    </row>
    <row r="330" spans="1:12">
      <c r="A330" s="196" t="s">
        <v>422</v>
      </c>
      <c r="B330" s="78" t="s">
        <v>1398</v>
      </c>
      <c r="C330" s="227">
        <v>41998</v>
      </c>
      <c r="D330" s="226"/>
      <c r="E330" s="199" t="s">
        <v>737</v>
      </c>
      <c r="F330" s="199"/>
      <c r="G330" s="200"/>
      <c r="H330" s="200"/>
      <c r="I330" s="200"/>
      <c r="J330" s="201"/>
      <c r="L330" s="37"/>
    </row>
    <row r="331" spans="1:12">
      <c r="A331" s="202" t="s">
        <v>423</v>
      </c>
      <c r="B331" s="78" t="s">
        <v>1399</v>
      </c>
      <c r="C331" s="227">
        <v>1500</v>
      </c>
      <c r="D331" s="226"/>
      <c r="E331" s="199" t="s">
        <v>737</v>
      </c>
      <c r="F331" s="199"/>
      <c r="G331" s="200"/>
      <c r="H331" s="200"/>
      <c r="I331" s="200"/>
      <c r="J331" s="201"/>
      <c r="L331" s="37"/>
    </row>
    <row r="332" spans="1:12">
      <c r="A332" s="196" t="s">
        <v>424</v>
      </c>
      <c r="B332" s="78" t="s">
        <v>1626</v>
      </c>
      <c r="C332" s="227">
        <v>160401.38</v>
      </c>
      <c r="D332" s="229"/>
      <c r="E332" s="199" t="s">
        <v>737</v>
      </c>
      <c r="F332" s="231"/>
      <c r="G332" s="232"/>
      <c r="H332" s="232"/>
      <c r="I332" s="232"/>
      <c r="J332" s="223"/>
      <c r="L332" s="37"/>
    </row>
    <row r="333" spans="1:12">
      <c r="A333" s="202" t="s">
        <v>425</v>
      </c>
      <c r="B333" s="78" t="s">
        <v>1624</v>
      </c>
      <c r="C333" s="227">
        <v>914857.58</v>
      </c>
      <c r="D333" s="229"/>
      <c r="E333" s="199" t="s">
        <v>737</v>
      </c>
      <c r="F333" s="231"/>
      <c r="G333" s="232"/>
      <c r="H333" s="232"/>
      <c r="I333" s="232"/>
      <c r="J333" s="223"/>
      <c r="L333" s="37"/>
    </row>
    <row r="334" spans="1:12" ht="47.25">
      <c r="A334" s="196" t="s">
        <v>426</v>
      </c>
      <c r="B334" s="78" t="s">
        <v>1627</v>
      </c>
      <c r="C334" s="227">
        <v>262433.34000000003</v>
      </c>
      <c r="D334" s="229"/>
      <c r="E334" s="199" t="s">
        <v>737</v>
      </c>
      <c r="F334" s="231"/>
      <c r="G334" s="232"/>
      <c r="H334" s="232"/>
      <c r="I334" s="232"/>
      <c r="J334" s="223"/>
      <c r="L334" s="37"/>
    </row>
    <row r="335" spans="1:12">
      <c r="A335" s="202" t="s">
        <v>427</v>
      </c>
      <c r="B335" s="86" t="s">
        <v>21</v>
      </c>
      <c r="C335" s="221">
        <v>30518.240000000002</v>
      </c>
      <c r="D335" s="233"/>
      <c r="E335" s="199" t="s">
        <v>737</v>
      </c>
      <c r="F335" s="235"/>
      <c r="G335" s="235"/>
      <c r="H335" s="235"/>
      <c r="I335" s="235"/>
      <c r="J335" s="235"/>
      <c r="L335" s="37"/>
    </row>
    <row r="336" spans="1:12" ht="15.75" customHeight="1">
      <c r="A336" s="196" t="s">
        <v>428</v>
      </c>
      <c r="B336" s="236" t="s">
        <v>21</v>
      </c>
      <c r="C336" s="237">
        <v>53037.24</v>
      </c>
      <c r="D336" s="238"/>
      <c r="E336" s="199" t="s">
        <v>737</v>
      </c>
      <c r="F336" s="239"/>
      <c r="G336" s="239"/>
      <c r="H336" s="239"/>
      <c r="I336" s="239"/>
      <c r="J336" s="239"/>
      <c r="K336" s="209"/>
      <c r="L336" s="37"/>
    </row>
    <row r="337" spans="1:12" ht="15.75" customHeight="1">
      <c r="A337" s="202" t="s">
        <v>429</v>
      </c>
      <c r="B337" s="240" t="s">
        <v>1630</v>
      </c>
      <c r="C337" s="241">
        <v>380756.94</v>
      </c>
      <c r="D337" s="242"/>
      <c r="E337" s="199" t="s">
        <v>737</v>
      </c>
      <c r="F337" s="217"/>
      <c r="G337" s="217"/>
      <c r="H337" s="217"/>
      <c r="I337" s="217"/>
      <c r="J337" s="217"/>
      <c r="K337" s="209"/>
      <c r="L337" s="37"/>
    </row>
    <row r="338" spans="1:12" ht="15.75" customHeight="1">
      <c r="A338" s="196" t="s">
        <v>430</v>
      </c>
      <c r="B338" s="86" t="s">
        <v>1826</v>
      </c>
      <c r="C338" s="221">
        <v>3750</v>
      </c>
      <c r="D338" s="243"/>
      <c r="E338" s="199" t="s">
        <v>737</v>
      </c>
      <c r="F338" s="83"/>
      <c r="G338" s="83"/>
      <c r="H338" s="83"/>
      <c r="I338" s="83"/>
      <c r="J338" s="83"/>
      <c r="K338" s="209"/>
      <c r="L338" s="37"/>
    </row>
    <row r="339" spans="1:12" ht="15.75" customHeight="1">
      <c r="A339" s="202" t="s">
        <v>431</v>
      </c>
      <c r="B339" s="86" t="s">
        <v>1827</v>
      </c>
      <c r="C339" s="221">
        <v>749</v>
      </c>
      <c r="D339" s="243"/>
      <c r="E339" s="199" t="s">
        <v>737</v>
      </c>
      <c r="F339" s="83"/>
      <c r="G339" s="83"/>
      <c r="H339" s="83"/>
      <c r="I339" s="83"/>
      <c r="J339" s="83"/>
      <c r="K339" s="209"/>
      <c r="L339" s="37"/>
    </row>
    <row r="340" spans="1:12" ht="15.75" customHeight="1">
      <c r="A340" s="196" t="s">
        <v>432</v>
      </c>
      <c r="B340" s="86" t="s">
        <v>1828</v>
      </c>
      <c r="C340" s="221">
        <v>3159</v>
      </c>
      <c r="D340" s="243"/>
      <c r="E340" s="199" t="s">
        <v>737</v>
      </c>
      <c r="F340" s="83"/>
      <c r="G340" s="83"/>
      <c r="H340" s="83"/>
      <c r="I340" s="83"/>
      <c r="J340" s="83"/>
      <c r="K340" s="209"/>
      <c r="L340" s="37"/>
    </row>
    <row r="341" spans="1:12" ht="15.75" customHeight="1">
      <c r="A341" s="202" t="s">
        <v>433</v>
      </c>
      <c r="B341" s="86" t="s">
        <v>1829</v>
      </c>
      <c r="C341" s="221">
        <v>6069</v>
      </c>
      <c r="D341" s="243"/>
      <c r="E341" s="199" t="s">
        <v>737</v>
      </c>
      <c r="F341" s="83"/>
      <c r="G341" s="83"/>
      <c r="H341" s="83"/>
      <c r="I341" s="83"/>
      <c r="J341" s="83"/>
      <c r="K341" s="209"/>
      <c r="L341" s="37"/>
    </row>
    <row r="342" spans="1:12" ht="15.75" customHeight="1">
      <c r="A342" s="196" t="s">
        <v>434</v>
      </c>
      <c r="B342" s="86" t="s">
        <v>1145</v>
      </c>
      <c r="C342" s="221">
        <v>6150</v>
      </c>
      <c r="D342" s="243"/>
      <c r="E342" s="199" t="s">
        <v>737</v>
      </c>
      <c r="F342" s="83"/>
      <c r="G342" s="83"/>
      <c r="H342" s="83"/>
      <c r="I342" s="83"/>
      <c r="J342" s="83"/>
      <c r="K342" s="209"/>
      <c r="L342" s="37"/>
    </row>
    <row r="343" spans="1:12" ht="15.75" customHeight="1">
      <c r="A343" s="202" t="s">
        <v>435</v>
      </c>
      <c r="B343" s="86" t="s">
        <v>1408</v>
      </c>
      <c r="C343" s="221">
        <v>5200.01</v>
      </c>
      <c r="D343" s="243"/>
      <c r="E343" s="199" t="s">
        <v>737</v>
      </c>
      <c r="F343" s="83"/>
      <c r="G343" s="83"/>
      <c r="H343" s="83"/>
      <c r="I343" s="83"/>
      <c r="J343" s="83"/>
      <c r="K343" s="209"/>
      <c r="L343" s="37"/>
    </row>
    <row r="344" spans="1:12" ht="15.75" customHeight="1">
      <c r="A344" s="196" t="s">
        <v>436</v>
      </c>
      <c r="B344" s="86" t="s">
        <v>1411</v>
      </c>
      <c r="C344" s="221">
        <v>970</v>
      </c>
      <c r="D344" s="243"/>
      <c r="E344" s="199" t="s">
        <v>737</v>
      </c>
      <c r="F344" s="83"/>
      <c r="G344" s="83"/>
      <c r="H344" s="83"/>
      <c r="I344" s="83"/>
      <c r="J344" s="83"/>
      <c r="K344" s="209"/>
      <c r="L344" s="37"/>
    </row>
    <row r="345" spans="1:12" ht="15.75" customHeight="1">
      <c r="A345" s="202" t="s">
        <v>437</v>
      </c>
      <c r="B345" s="86" t="s">
        <v>1613</v>
      </c>
      <c r="C345" s="221">
        <v>5157</v>
      </c>
      <c r="D345" s="243"/>
      <c r="E345" s="199" t="s">
        <v>737</v>
      </c>
      <c r="F345" s="83"/>
      <c r="G345" s="83"/>
      <c r="H345" s="83"/>
      <c r="I345" s="83"/>
      <c r="J345" s="83"/>
      <c r="K345" s="209"/>
      <c r="L345" s="37"/>
    </row>
    <row r="346" spans="1:12" ht="15.75" customHeight="1">
      <c r="A346" s="196" t="s">
        <v>438</v>
      </c>
      <c r="B346" s="86" t="s">
        <v>1841</v>
      </c>
      <c r="C346" s="221">
        <v>5790</v>
      </c>
      <c r="D346" s="243"/>
      <c r="E346" s="199" t="s">
        <v>737</v>
      </c>
      <c r="F346" s="83"/>
      <c r="G346" s="83"/>
      <c r="H346" s="83"/>
      <c r="I346" s="83"/>
      <c r="J346" s="83"/>
      <c r="K346" s="209"/>
      <c r="L346" s="37"/>
    </row>
    <row r="347" spans="1:12" ht="15.75" customHeight="1">
      <c r="A347" s="202" t="s">
        <v>439</v>
      </c>
      <c r="B347" s="86" t="s">
        <v>1842</v>
      </c>
      <c r="C347" s="221">
        <v>1270</v>
      </c>
      <c r="D347" s="243"/>
      <c r="E347" s="199" t="s">
        <v>737</v>
      </c>
      <c r="F347" s="83"/>
      <c r="G347" s="83"/>
      <c r="H347" s="83"/>
      <c r="I347" s="83"/>
      <c r="J347" s="83"/>
      <c r="K347" s="209"/>
      <c r="L347" s="37"/>
    </row>
    <row r="348" spans="1:12" ht="15.75" customHeight="1">
      <c r="A348" s="196" t="s">
        <v>440</v>
      </c>
      <c r="B348" s="86" t="s">
        <v>1750</v>
      </c>
      <c r="C348" s="221">
        <v>189611.38</v>
      </c>
      <c r="D348" s="243"/>
      <c r="E348" s="199" t="s">
        <v>737</v>
      </c>
      <c r="F348" s="83"/>
      <c r="G348" s="83"/>
      <c r="H348" s="83"/>
      <c r="I348" s="83"/>
      <c r="J348" s="83"/>
      <c r="K348" s="209"/>
      <c r="L348" s="37"/>
    </row>
    <row r="349" spans="1:12" ht="15.75" customHeight="1">
      <c r="A349" s="202" t="s">
        <v>441</v>
      </c>
      <c r="B349" s="86" t="s">
        <v>1830</v>
      </c>
      <c r="C349" s="244">
        <v>36285</v>
      </c>
      <c r="D349" s="765"/>
      <c r="E349" s="199" t="s">
        <v>737</v>
      </c>
      <c r="F349" s="83">
        <v>2024</v>
      </c>
      <c r="G349" s="83"/>
      <c r="H349" s="83"/>
      <c r="I349" s="83"/>
      <c r="J349" s="83"/>
      <c r="K349" s="209"/>
      <c r="L349" s="37"/>
    </row>
    <row r="350" spans="1:12" ht="15.75" customHeight="1" thickBot="1">
      <c r="A350" s="245"/>
      <c r="B350" s="246"/>
      <c r="C350" s="247"/>
      <c r="D350" s="248"/>
      <c r="E350" s="249"/>
      <c r="F350" s="245"/>
      <c r="G350" s="245"/>
      <c r="H350" s="245"/>
      <c r="I350" s="245"/>
      <c r="J350" s="245"/>
      <c r="K350" s="209"/>
      <c r="L350" s="37"/>
    </row>
    <row r="351" spans="1:12" ht="15.75" customHeight="1" thickTop="1" thickBot="1">
      <c r="A351" s="30" t="s">
        <v>3</v>
      </c>
      <c r="B351" s="31" t="s">
        <v>49</v>
      </c>
      <c r="C351" s="39"/>
      <c r="D351" s="42"/>
      <c r="E351" s="42"/>
      <c r="F351" s="186"/>
      <c r="G351" s="783" t="s">
        <v>14</v>
      </c>
      <c r="H351" s="784"/>
      <c r="I351" s="784"/>
      <c r="J351" s="785"/>
      <c r="L351" s="37"/>
    </row>
    <row r="352" spans="1:12" ht="33" thickTop="1" thickBot="1">
      <c r="A352" s="45" t="s">
        <v>0</v>
      </c>
      <c r="B352" s="46" t="s">
        <v>15</v>
      </c>
      <c r="C352" s="47" t="s">
        <v>22</v>
      </c>
      <c r="D352" s="250" t="s">
        <v>501</v>
      </c>
      <c r="E352" s="50" t="s">
        <v>589</v>
      </c>
      <c r="F352" s="46" t="s">
        <v>16</v>
      </c>
      <c r="G352" s="46" t="s">
        <v>17</v>
      </c>
      <c r="H352" s="46" t="s">
        <v>18</v>
      </c>
      <c r="I352" s="45" t="s">
        <v>19</v>
      </c>
      <c r="J352" s="46" t="s">
        <v>20</v>
      </c>
      <c r="L352" s="37"/>
    </row>
    <row r="353" spans="1:12" ht="95.25" thickTop="1">
      <c r="A353" s="52" t="s">
        <v>1</v>
      </c>
      <c r="B353" s="251" t="s">
        <v>672</v>
      </c>
      <c r="C353" s="60">
        <v>1477050</v>
      </c>
      <c r="D353" s="252">
        <v>590.82000000000005</v>
      </c>
      <c r="E353" s="253" t="s">
        <v>72</v>
      </c>
      <c r="F353" s="254" t="s">
        <v>673</v>
      </c>
      <c r="G353" s="254" t="s">
        <v>675</v>
      </c>
      <c r="H353" s="254" t="s">
        <v>674</v>
      </c>
      <c r="I353" s="52" t="s">
        <v>44</v>
      </c>
      <c r="J353" s="254" t="s">
        <v>826</v>
      </c>
      <c r="K353" s="255"/>
      <c r="L353" s="37"/>
    </row>
    <row r="354" spans="1:12" ht="15.75" customHeight="1">
      <c r="A354" s="217" t="s">
        <v>2</v>
      </c>
      <c r="B354" s="131" t="s">
        <v>567</v>
      </c>
      <c r="C354" s="256">
        <v>33173.64</v>
      </c>
      <c r="D354" s="125"/>
      <c r="E354" s="125" t="s">
        <v>737</v>
      </c>
      <c r="F354" s="257"/>
      <c r="G354" s="257"/>
      <c r="H354" s="257"/>
      <c r="I354" s="217"/>
      <c r="J354" s="257"/>
      <c r="L354" s="37"/>
    </row>
    <row r="355" spans="1:12" ht="15.75" customHeight="1" thickBot="1">
      <c r="A355" s="144" t="s">
        <v>3</v>
      </c>
      <c r="B355" s="258" t="s">
        <v>21</v>
      </c>
      <c r="C355" s="259">
        <v>417549.23</v>
      </c>
      <c r="D355" s="142"/>
      <c r="E355" s="142" t="s">
        <v>737</v>
      </c>
      <c r="F355" s="143"/>
      <c r="G355" s="143"/>
      <c r="H355" s="143"/>
      <c r="I355" s="144"/>
      <c r="J355" s="143"/>
      <c r="K355" s="209"/>
      <c r="L355" s="37"/>
    </row>
    <row r="356" spans="1:12" ht="15.75" customHeight="1" thickTop="1">
      <c r="A356" s="246"/>
      <c r="B356" s="185"/>
      <c r="C356" s="260"/>
      <c r="D356" s="261"/>
      <c r="E356" s="185"/>
      <c r="F356" s="185"/>
      <c r="G356" s="185"/>
      <c r="H356" s="185"/>
      <c r="I356" s="246"/>
      <c r="J356" s="185"/>
      <c r="K356" s="209"/>
      <c r="L356" s="37"/>
    </row>
    <row r="357" spans="1:12" ht="15.75" customHeight="1" thickBot="1">
      <c r="A357" s="246"/>
      <c r="B357" s="185"/>
      <c r="C357" s="260"/>
      <c r="D357" s="209"/>
      <c r="E357" s="262"/>
      <c r="F357" s="185"/>
      <c r="G357" s="185"/>
      <c r="H357" s="185"/>
      <c r="I357" s="246"/>
      <c r="J357" s="185"/>
      <c r="K357" s="209"/>
      <c r="L357" s="37"/>
    </row>
    <row r="358" spans="1:12" ht="15.75" customHeight="1" thickTop="1" thickBot="1">
      <c r="A358" s="30" t="s">
        <v>4</v>
      </c>
      <c r="B358" s="263" t="s">
        <v>1370</v>
      </c>
      <c r="C358" s="39"/>
      <c r="D358" s="42"/>
      <c r="E358" s="42"/>
      <c r="F358" s="186"/>
      <c r="G358" s="780" t="s">
        <v>14</v>
      </c>
      <c r="H358" s="781"/>
      <c r="I358" s="781"/>
      <c r="J358" s="782"/>
      <c r="K358" s="209"/>
      <c r="L358" s="37"/>
    </row>
    <row r="359" spans="1:12" ht="33" thickTop="1" thickBot="1">
      <c r="A359" s="45" t="s">
        <v>0</v>
      </c>
      <c r="B359" s="264" t="s">
        <v>15</v>
      </c>
      <c r="C359" s="47" t="s">
        <v>22</v>
      </c>
      <c r="D359" s="250" t="s">
        <v>501</v>
      </c>
      <c r="E359" s="50" t="s">
        <v>589</v>
      </c>
      <c r="F359" s="46" t="s">
        <v>16</v>
      </c>
      <c r="G359" s="46" t="s">
        <v>17</v>
      </c>
      <c r="H359" s="46" t="s">
        <v>18</v>
      </c>
      <c r="I359" s="45" t="s">
        <v>19</v>
      </c>
      <c r="J359" s="46" t="s">
        <v>20</v>
      </c>
      <c r="K359" s="209"/>
      <c r="L359" s="37"/>
    </row>
    <row r="360" spans="1:12" ht="15.75" customHeight="1" thickTop="1">
      <c r="A360" s="265" t="s">
        <v>1</v>
      </c>
      <c r="B360" s="266" t="s">
        <v>192</v>
      </c>
      <c r="C360" s="267"/>
      <c r="D360" s="268"/>
      <c r="E360" s="269"/>
      <c r="F360" s="270"/>
      <c r="G360" s="270"/>
      <c r="H360" s="270"/>
      <c r="I360" s="265"/>
      <c r="J360" s="270"/>
      <c r="K360" s="271"/>
      <c r="L360" s="37"/>
    </row>
    <row r="361" spans="1:12" ht="15.75" customHeight="1">
      <c r="A361" s="272" t="s">
        <v>2</v>
      </c>
      <c r="B361" s="273" t="s">
        <v>196</v>
      </c>
      <c r="C361" s="274">
        <v>16697</v>
      </c>
      <c r="D361" s="275"/>
      <c r="E361" s="276" t="s">
        <v>737</v>
      </c>
      <c r="F361" s="277"/>
      <c r="G361" s="277"/>
      <c r="H361" s="277"/>
      <c r="I361" s="272"/>
      <c r="J361" s="277"/>
      <c r="K361" s="271"/>
      <c r="L361" s="37"/>
    </row>
    <row r="362" spans="1:12" ht="15.75" customHeight="1">
      <c r="A362" s="278" t="s">
        <v>3</v>
      </c>
      <c r="B362" s="279" t="s">
        <v>567</v>
      </c>
      <c r="C362" s="280">
        <v>17509.78</v>
      </c>
      <c r="D362" s="281"/>
      <c r="E362" s="282" t="s">
        <v>737</v>
      </c>
      <c r="F362" s="283"/>
      <c r="G362" s="283"/>
      <c r="H362" s="283"/>
      <c r="I362" s="284"/>
      <c r="J362" s="283"/>
      <c r="K362" s="271"/>
      <c r="L362" s="37"/>
    </row>
    <row r="363" spans="1:12" ht="15.75" customHeight="1">
      <c r="A363" s="272" t="s">
        <v>4</v>
      </c>
      <c r="B363" s="285" t="s">
        <v>21</v>
      </c>
      <c r="C363" s="286">
        <v>254716</v>
      </c>
      <c r="D363" s="287"/>
      <c r="E363" s="288" t="s">
        <v>737</v>
      </c>
      <c r="F363" s="289"/>
      <c r="G363" s="289"/>
      <c r="H363" s="289"/>
      <c r="I363" s="290"/>
      <c r="J363" s="289"/>
      <c r="K363" s="271"/>
      <c r="L363" s="37"/>
    </row>
    <row r="364" spans="1:12" ht="15.75" customHeight="1">
      <c r="A364" s="278" t="s">
        <v>5</v>
      </c>
      <c r="B364" s="285" t="s">
        <v>1651</v>
      </c>
      <c r="C364" s="286">
        <v>15375</v>
      </c>
      <c r="D364" s="287"/>
      <c r="E364" s="288" t="s">
        <v>737</v>
      </c>
      <c r="F364" s="289"/>
      <c r="G364" s="289"/>
      <c r="H364" s="289"/>
      <c r="I364" s="290"/>
      <c r="J364" s="289"/>
      <c r="K364" s="271"/>
      <c r="L364" s="37"/>
    </row>
    <row r="365" spans="1:12" ht="15.75" customHeight="1">
      <c r="A365" s="272" t="s">
        <v>6</v>
      </c>
      <c r="B365" s="285" t="s">
        <v>1651</v>
      </c>
      <c r="C365" s="286">
        <v>14145</v>
      </c>
      <c r="D365" s="287"/>
      <c r="E365" s="288" t="s">
        <v>737</v>
      </c>
      <c r="F365" s="289"/>
      <c r="G365" s="289"/>
      <c r="H365" s="289"/>
      <c r="I365" s="290"/>
      <c r="J365" s="289"/>
      <c r="K365" s="271"/>
      <c r="L365" s="37"/>
    </row>
    <row r="366" spans="1:12" ht="15.75" customHeight="1">
      <c r="A366" s="246"/>
      <c r="B366" s="291"/>
      <c r="C366" s="260"/>
      <c r="D366" s="255"/>
      <c r="E366" s="292"/>
      <c r="F366" s="182"/>
      <c r="G366" s="185"/>
      <c r="H366" s="185"/>
      <c r="I366" s="246"/>
      <c r="J366" s="185"/>
      <c r="L366" s="37"/>
    </row>
    <row r="367" spans="1:12" ht="15.75" customHeight="1" thickBot="1">
      <c r="A367" s="246"/>
      <c r="B367" s="185"/>
      <c r="C367" s="260"/>
      <c r="D367" s="209"/>
      <c r="E367" s="246"/>
      <c r="F367" s="185"/>
      <c r="G367" s="185"/>
      <c r="H367" s="185"/>
      <c r="I367" s="246"/>
      <c r="J367" s="185"/>
      <c r="L367" s="37"/>
    </row>
    <row r="368" spans="1:12" ht="17.25" thickTop="1" thickBot="1">
      <c r="A368" s="30" t="s">
        <v>5</v>
      </c>
      <c r="B368" s="31" t="s">
        <v>50</v>
      </c>
      <c r="C368" s="39"/>
      <c r="D368" s="42"/>
      <c r="E368" s="42"/>
      <c r="F368" s="186"/>
      <c r="G368" s="780" t="s">
        <v>14</v>
      </c>
      <c r="H368" s="781"/>
      <c r="I368" s="781"/>
      <c r="J368" s="782"/>
      <c r="K368" s="209"/>
      <c r="L368" s="37"/>
    </row>
    <row r="369" spans="1:12" ht="33" thickTop="1" thickBot="1">
      <c r="A369" s="45" t="s">
        <v>0</v>
      </c>
      <c r="B369" s="46" t="s">
        <v>15</v>
      </c>
      <c r="C369" s="47" t="s">
        <v>22</v>
      </c>
      <c r="D369" s="250" t="s">
        <v>501</v>
      </c>
      <c r="E369" s="50" t="s">
        <v>589</v>
      </c>
      <c r="F369" s="46" t="s">
        <v>16</v>
      </c>
      <c r="G369" s="46" t="s">
        <v>17</v>
      </c>
      <c r="H369" s="46" t="s">
        <v>18</v>
      </c>
      <c r="I369" s="45" t="s">
        <v>19</v>
      </c>
      <c r="J369" s="46" t="s">
        <v>20</v>
      </c>
      <c r="K369" s="209"/>
      <c r="L369" s="37"/>
    </row>
    <row r="370" spans="1:12" ht="16.5" thickTop="1">
      <c r="A370" s="52" t="s">
        <v>1</v>
      </c>
      <c r="B370" s="53" t="s">
        <v>707</v>
      </c>
      <c r="C370" s="293"/>
      <c r="D370" s="253"/>
      <c r="E370" s="253"/>
      <c r="F370" s="254"/>
      <c r="G370" s="254"/>
      <c r="H370" s="254"/>
      <c r="I370" s="52"/>
      <c r="J370" s="254"/>
      <c r="K370" s="209"/>
      <c r="L370" s="37"/>
    </row>
    <row r="371" spans="1:12" ht="47.25">
      <c r="A371" s="58" t="s">
        <v>2</v>
      </c>
      <c r="B371" s="59" t="s">
        <v>921</v>
      </c>
      <c r="C371" s="60">
        <f>1014450</f>
        <v>1014450</v>
      </c>
      <c r="D371" s="56">
        <v>676.3</v>
      </c>
      <c r="E371" s="56" t="s">
        <v>72</v>
      </c>
      <c r="F371" s="98" t="s">
        <v>916</v>
      </c>
      <c r="G371" s="98" t="s">
        <v>917</v>
      </c>
      <c r="H371" s="98"/>
      <c r="I371" s="58"/>
      <c r="J371" s="98" t="s">
        <v>918</v>
      </c>
      <c r="K371" s="209"/>
      <c r="L371" s="37"/>
    </row>
    <row r="372" spans="1:12" ht="31.5">
      <c r="A372" s="58" t="s">
        <v>3</v>
      </c>
      <c r="B372" s="59" t="s">
        <v>922</v>
      </c>
      <c r="C372" s="60">
        <v>9450</v>
      </c>
      <c r="D372" s="56">
        <v>6.3</v>
      </c>
      <c r="E372" s="56" t="s">
        <v>72</v>
      </c>
      <c r="F372" s="98" t="s">
        <v>916</v>
      </c>
      <c r="G372" s="98" t="s">
        <v>919</v>
      </c>
      <c r="H372" s="98"/>
      <c r="I372" s="58"/>
      <c r="J372" s="98" t="s">
        <v>920</v>
      </c>
      <c r="K372" s="209"/>
      <c r="L372" s="37"/>
    </row>
    <row r="373" spans="1:12">
      <c r="A373" s="217" t="s">
        <v>4</v>
      </c>
      <c r="B373" s="294" t="s">
        <v>567</v>
      </c>
      <c r="C373" s="256">
        <v>11662.02</v>
      </c>
      <c r="D373" s="295"/>
      <c r="E373" s="295" t="s">
        <v>737</v>
      </c>
      <c r="F373" s="257"/>
      <c r="G373" s="257"/>
      <c r="H373" s="257"/>
      <c r="I373" s="217"/>
      <c r="J373" s="257"/>
      <c r="K373" s="209"/>
      <c r="L373" s="37"/>
    </row>
    <row r="374" spans="1:12" ht="15.75" customHeight="1" thickBot="1">
      <c r="A374" s="144" t="s">
        <v>5</v>
      </c>
      <c r="B374" s="258" t="s">
        <v>21</v>
      </c>
      <c r="C374" s="259">
        <v>0</v>
      </c>
      <c r="D374" s="142"/>
      <c r="E374" s="142"/>
      <c r="F374" s="143"/>
      <c r="G374" s="143"/>
      <c r="H374" s="143"/>
      <c r="I374" s="144"/>
      <c r="J374" s="143"/>
      <c r="K374" s="209"/>
      <c r="L374" s="37"/>
    </row>
    <row r="375" spans="1:12" ht="15.75" customHeight="1" thickTop="1">
      <c r="A375" s="246"/>
      <c r="B375" s="185"/>
      <c r="C375" s="260"/>
      <c r="D375" s="261"/>
      <c r="E375" s="292"/>
      <c r="F375" s="182"/>
      <c r="G375" s="185"/>
      <c r="H375" s="185"/>
      <c r="I375" s="246"/>
      <c r="J375" s="185"/>
      <c r="K375" s="209"/>
      <c r="L375" s="37"/>
    </row>
    <row r="376" spans="1:12" ht="15.75" customHeight="1" thickBot="1">
      <c r="A376" s="246"/>
      <c r="B376" s="185"/>
      <c r="C376" s="260"/>
      <c r="D376" s="261"/>
      <c r="E376" s="246"/>
      <c r="F376" s="185"/>
      <c r="G376" s="185"/>
      <c r="H376" s="185"/>
      <c r="I376" s="246"/>
      <c r="J376" s="185"/>
      <c r="K376" s="209"/>
      <c r="L376" s="37"/>
    </row>
    <row r="377" spans="1:12" ht="15.75" customHeight="1" thickTop="1" thickBot="1">
      <c r="A377" s="30" t="s">
        <v>6</v>
      </c>
      <c r="B377" s="31" t="s">
        <v>657</v>
      </c>
      <c r="C377" s="39"/>
      <c r="D377" s="42"/>
      <c r="E377" s="42"/>
      <c r="F377" s="186"/>
      <c r="G377" s="780" t="s">
        <v>14</v>
      </c>
      <c r="H377" s="781"/>
      <c r="I377" s="781"/>
      <c r="J377" s="782"/>
      <c r="K377" s="209"/>
      <c r="L377" s="37"/>
    </row>
    <row r="378" spans="1:12" ht="33" thickTop="1" thickBot="1">
      <c r="A378" s="45" t="s">
        <v>0</v>
      </c>
      <c r="B378" s="46" t="s">
        <v>15</v>
      </c>
      <c r="C378" s="47" t="s">
        <v>22</v>
      </c>
      <c r="D378" s="250" t="s">
        <v>501</v>
      </c>
      <c r="E378" s="50" t="s">
        <v>589</v>
      </c>
      <c r="F378" s="46" t="s">
        <v>16</v>
      </c>
      <c r="G378" s="46" t="s">
        <v>17</v>
      </c>
      <c r="H378" s="46" t="s">
        <v>18</v>
      </c>
      <c r="I378" s="45" t="s">
        <v>19</v>
      </c>
      <c r="J378" s="46" t="s">
        <v>20</v>
      </c>
      <c r="K378" s="209"/>
      <c r="L378" s="37"/>
    </row>
    <row r="379" spans="1:12" ht="32.25" thickTop="1">
      <c r="A379" s="52" t="s">
        <v>1</v>
      </c>
      <c r="B379" s="251" t="s">
        <v>819</v>
      </c>
      <c r="C379" s="358">
        <f>D379*5000</f>
        <v>16740000</v>
      </c>
      <c r="D379" s="253">
        <v>3348</v>
      </c>
      <c r="E379" s="253" t="s">
        <v>72</v>
      </c>
      <c r="F379" s="254" t="s">
        <v>820</v>
      </c>
      <c r="G379" s="254" t="s">
        <v>158</v>
      </c>
      <c r="H379" s="254" t="s">
        <v>76</v>
      </c>
      <c r="I379" s="52" t="s">
        <v>77</v>
      </c>
      <c r="J379" s="254" t="s">
        <v>69</v>
      </c>
      <c r="K379" s="261"/>
      <c r="L379" s="255"/>
    </row>
    <row r="380" spans="1:12" ht="15.75" customHeight="1">
      <c r="A380" s="58" t="s">
        <v>2</v>
      </c>
      <c r="B380" s="70" t="s">
        <v>300</v>
      </c>
      <c r="C380" s="296">
        <v>8393.24</v>
      </c>
      <c r="D380" s="56"/>
      <c r="E380" s="56" t="s">
        <v>737</v>
      </c>
      <c r="F380" s="98">
        <v>2009</v>
      </c>
      <c r="G380" s="98"/>
      <c r="H380" s="98"/>
      <c r="I380" s="58"/>
      <c r="J380" s="98"/>
      <c r="K380" s="209"/>
      <c r="L380" s="37"/>
    </row>
    <row r="381" spans="1:12" ht="15.75" customHeight="1">
      <c r="A381" s="297" t="s">
        <v>3</v>
      </c>
      <c r="B381" s="70" t="s">
        <v>541</v>
      </c>
      <c r="C381" s="298">
        <v>525517.29</v>
      </c>
      <c r="D381" s="299"/>
      <c r="E381" s="299" t="s">
        <v>737</v>
      </c>
      <c r="F381" s="300">
        <v>2014</v>
      </c>
      <c r="G381" s="300"/>
      <c r="H381" s="300"/>
      <c r="I381" s="297"/>
      <c r="J381" s="300"/>
      <c r="K381" s="209"/>
      <c r="L381" s="37"/>
    </row>
    <row r="382" spans="1:12" ht="15.75" customHeight="1">
      <c r="A382" s="297" t="s">
        <v>4</v>
      </c>
      <c r="B382" s="294" t="s">
        <v>567</v>
      </c>
      <c r="C382" s="301">
        <v>101535.67999999999</v>
      </c>
      <c r="D382" s="299"/>
      <c r="E382" s="299" t="s">
        <v>737</v>
      </c>
      <c r="F382" s="300"/>
      <c r="G382" s="300"/>
      <c r="H382" s="300"/>
      <c r="I382" s="297"/>
      <c r="J382" s="300"/>
      <c r="K382" s="209"/>
      <c r="L382" s="37"/>
    </row>
    <row r="383" spans="1:12" ht="16.5" thickBot="1">
      <c r="A383" s="144" t="s">
        <v>5</v>
      </c>
      <c r="B383" s="258" t="s">
        <v>21</v>
      </c>
      <c r="C383" s="302">
        <v>664104</v>
      </c>
      <c r="D383" s="142"/>
      <c r="E383" s="142" t="s">
        <v>737</v>
      </c>
      <c r="F383" s="143"/>
      <c r="G383" s="143"/>
      <c r="H383" s="143"/>
      <c r="I383" s="144"/>
      <c r="J383" s="143"/>
      <c r="K383" s="209"/>
      <c r="L383" s="37"/>
    </row>
    <row r="384" spans="1:12" ht="15.75" customHeight="1" thickTop="1">
      <c r="A384" s="246"/>
      <c r="B384" s="185"/>
      <c r="C384" s="260"/>
      <c r="D384" s="261"/>
      <c r="E384" s="292"/>
      <c r="F384" s="182"/>
      <c r="G384" s="185"/>
      <c r="H384" s="185"/>
      <c r="I384" s="246"/>
      <c r="J384" s="185"/>
      <c r="K384" s="209"/>
      <c r="L384" s="37"/>
    </row>
    <row r="385" spans="1:12" ht="15.75" customHeight="1" thickBot="1">
      <c r="A385" s="246"/>
      <c r="B385" s="185"/>
      <c r="C385" s="260"/>
      <c r="D385" s="209"/>
      <c r="E385" s="246"/>
      <c r="F385" s="185"/>
      <c r="G385" s="185"/>
      <c r="H385" s="185"/>
      <c r="I385" s="246"/>
      <c r="J385" s="185"/>
      <c r="K385" s="209"/>
      <c r="L385" s="37"/>
    </row>
    <row r="386" spans="1:12" ht="15.75" customHeight="1" thickTop="1" thickBot="1">
      <c r="A386" s="30" t="s">
        <v>7</v>
      </c>
      <c r="B386" s="31" t="s">
        <v>655</v>
      </c>
      <c r="C386" s="39"/>
      <c r="D386" s="42"/>
      <c r="E386" s="42"/>
      <c r="F386" s="186"/>
      <c r="G386" s="780" t="s">
        <v>14</v>
      </c>
      <c r="H386" s="781"/>
      <c r="I386" s="781"/>
      <c r="J386" s="782"/>
      <c r="K386" s="209"/>
      <c r="L386" s="37"/>
    </row>
    <row r="387" spans="1:12" ht="33" thickTop="1" thickBot="1">
      <c r="A387" s="45" t="s">
        <v>0</v>
      </c>
      <c r="B387" s="46" t="s">
        <v>15</v>
      </c>
      <c r="C387" s="47" t="s">
        <v>22</v>
      </c>
      <c r="D387" s="250" t="s">
        <v>501</v>
      </c>
      <c r="E387" s="50" t="s">
        <v>589</v>
      </c>
      <c r="F387" s="46" t="s">
        <v>16</v>
      </c>
      <c r="G387" s="46" t="s">
        <v>17</v>
      </c>
      <c r="H387" s="46" t="s">
        <v>18</v>
      </c>
      <c r="I387" s="45" t="s">
        <v>19</v>
      </c>
      <c r="J387" s="46" t="s">
        <v>20</v>
      </c>
      <c r="K387" s="209"/>
      <c r="L387" s="37"/>
    </row>
    <row r="388" spans="1:12" ht="16.5" thickTop="1">
      <c r="A388" s="52" t="s">
        <v>1</v>
      </c>
      <c r="B388" s="251" t="s">
        <v>197</v>
      </c>
      <c r="C388" s="358">
        <f>D388*5000</f>
        <v>9678400</v>
      </c>
      <c r="D388" s="253">
        <v>1935.68</v>
      </c>
      <c r="E388" s="253" t="s">
        <v>72</v>
      </c>
      <c r="F388" s="254" t="s">
        <v>198</v>
      </c>
      <c r="G388" s="254" t="s">
        <v>56</v>
      </c>
      <c r="H388" s="254" t="s">
        <v>57</v>
      </c>
      <c r="I388" s="52" t="s">
        <v>58</v>
      </c>
      <c r="J388" s="254" t="s">
        <v>69</v>
      </c>
      <c r="K388" s="209"/>
      <c r="L388" s="255"/>
    </row>
    <row r="389" spans="1:12">
      <c r="A389" s="58" t="s">
        <v>2</v>
      </c>
      <c r="B389" s="70" t="s">
        <v>219</v>
      </c>
      <c r="C389" s="303">
        <v>2000</v>
      </c>
      <c r="D389" s="56"/>
      <c r="E389" s="66" t="s">
        <v>737</v>
      </c>
      <c r="F389" s="98"/>
      <c r="G389" s="98"/>
      <c r="H389" s="98"/>
      <c r="I389" s="58"/>
      <c r="J389" s="98"/>
      <c r="K389" s="209"/>
      <c r="L389" s="37"/>
    </row>
    <row r="390" spans="1:12">
      <c r="A390" s="135" t="s">
        <v>3</v>
      </c>
      <c r="B390" s="114" t="s">
        <v>606</v>
      </c>
      <c r="C390" s="304">
        <v>184269.45</v>
      </c>
      <c r="D390" s="56"/>
      <c r="E390" s="66" t="s">
        <v>737</v>
      </c>
      <c r="F390" s="98"/>
      <c r="G390" s="98"/>
      <c r="H390" s="98"/>
      <c r="I390" s="58"/>
      <c r="J390" s="98"/>
      <c r="K390" s="209"/>
      <c r="L390" s="37"/>
    </row>
    <row r="391" spans="1:12">
      <c r="A391" s="135" t="s">
        <v>4</v>
      </c>
      <c r="B391" s="294" t="s">
        <v>567</v>
      </c>
      <c r="C391" s="305">
        <v>135956.79</v>
      </c>
      <c r="D391" s="56"/>
      <c r="E391" s="56" t="s">
        <v>737</v>
      </c>
      <c r="F391" s="98"/>
      <c r="G391" s="98"/>
      <c r="H391" s="98"/>
      <c r="I391" s="58"/>
      <c r="J391" s="98"/>
      <c r="K391" s="209"/>
      <c r="L391" s="37"/>
    </row>
    <row r="392" spans="1:12">
      <c r="A392" s="135" t="s">
        <v>5</v>
      </c>
      <c r="B392" s="70" t="s">
        <v>21</v>
      </c>
      <c r="C392" s="304">
        <v>19521.39</v>
      </c>
      <c r="D392" s="71"/>
      <c r="E392" s="56" t="s">
        <v>737</v>
      </c>
      <c r="F392" s="72"/>
      <c r="G392" s="98"/>
      <c r="H392" s="72"/>
      <c r="I392" s="58"/>
      <c r="J392" s="72"/>
      <c r="K392" s="209"/>
      <c r="L392" s="37"/>
    </row>
    <row r="393" spans="1:12">
      <c r="A393" s="135" t="s">
        <v>6</v>
      </c>
      <c r="B393" s="294" t="s">
        <v>1422</v>
      </c>
      <c r="C393" s="305">
        <v>14400</v>
      </c>
      <c r="D393" s="295"/>
      <c r="E393" s="56" t="s">
        <v>737</v>
      </c>
      <c r="F393" s="257"/>
      <c r="G393" s="257"/>
      <c r="H393" s="257"/>
      <c r="I393" s="217"/>
      <c r="J393" s="257"/>
      <c r="K393" s="209"/>
      <c r="L393" s="37"/>
    </row>
    <row r="394" spans="1:12" ht="15.75" customHeight="1" thickBot="1">
      <c r="A394" s="144" t="s">
        <v>7</v>
      </c>
      <c r="B394" s="258" t="s">
        <v>1423</v>
      </c>
      <c r="C394" s="306">
        <v>576728.81999999995</v>
      </c>
      <c r="D394" s="142"/>
      <c r="E394" s="56" t="s">
        <v>737</v>
      </c>
      <c r="F394" s="143"/>
      <c r="G394" s="143"/>
      <c r="H394" s="143"/>
      <c r="I394" s="144"/>
      <c r="J394" s="143"/>
      <c r="K394" s="209"/>
      <c r="L394" s="37"/>
    </row>
    <row r="395" spans="1:12" ht="15.75" customHeight="1" thickTop="1">
      <c r="A395" s="246"/>
      <c r="B395" s="185"/>
      <c r="C395" s="260"/>
      <c r="D395" s="261"/>
      <c r="E395" s="292"/>
      <c r="F395" s="182"/>
      <c r="G395" s="185"/>
      <c r="H395" s="185"/>
      <c r="I395" s="246"/>
      <c r="J395" s="185"/>
      <c r="K395" s="209"/>
      <c r="L395" s="37"/>
    </row>
    <row r="396" spans="1:12" ht="15.75" customHeight="1" thickBot="1">
      <c r="A396" s="246"/>
      <c r="B396" s="185"/>
      <c r="C396" s="260"/>
      <c r="D396" s="209"/>
      <c r="E396" s="246"/>
      <c r="F396" s="185"/>
      <c r="G396" s="185"/>
      <c r="H396" s="185"/>
      <c r="I396" s="246"/>
      <c r="J396" s="185"/>
      <c r="K396" s="209"/>
      <c r="L396" s="37"/>
    </row>
    <row r="397" spans="1:12" ht="15.75" customHeight="1" thickTop="1" thickBot="1">
      <c r="A397" s="30" t="s">
        <v>8</v>
      </c>
      <c r="B397" s="31" t="s">
        <v>262</v>
      </c>
      <c r="C397" s="39"/>
      <c r="D397" s="42"/>
      <c r="E397" s="42"/>
      <c r="F397" s="186"/>
      <c r="G397" s="780" t="s">
        <v>14</v>
      </c>
      <c r="H397" s="781"/>
      <c r="I397" s="781"/>
      <c r="J397" s="782"/>
      <c r="K397" s="209"/>
      <c r="L397" s="37"/>
    </row>
    <row r="398" spans="1:12" ht="33" thickTop="1" thickBot="1">
      <c r="A398" s="45" t="s">
        <v>0</v>
      </c>
      <c r="B398" s="46" t="s">
        <v>15</v>
      </c>
      <c r="C398" s="47" t="s">
        <v>22</v>
      </c>
      <c r="D398" s="250" t="s">
        <v>501</v>
      </c>
      <c r="E398" s="50" t="s">
        <v>589</v>
      </c>
      <c r="F398" s="46" t="s">
        <v>16</v>
      </c>
      <c r="G398" s="46" t="s">
        <v>17</v>
      </c>
      <c r="H398" s="46" t="s">
        <v>18</v>
      </c>
      <c r="I398" s="45" t="s">
        <v>19</v>
      </c>
      <c r="J398" s="46" t="s">
        <v>20</v>
      </c>
      <c r="K398" s="209"/>
      <c r="L398" s="37"/>
    </row>
    <row r="399" spans="1:12" ht="15.75" customHeight="1" thickTop="1">
      <c r="A399" s="52" t="s">
        <v>1</v>
      </c>
      <c r="B399" s="251" t="s">
        <v>263</v>
      </c>
      <c r="C399" s="761">
        <f>D399*5000</f>
        <v>26281000</v>
      </c>
      <c r="D399" s="253">
        <v>5256.2</v>
      </c>
      <c r="E399" s="253" t="s">
        <v>72</v>
      </c>
      <c r="F399" s="254">
        <v>1961</v>
      </c>
      <c r="G399" s="254" t="s">
        <v>164</v>
      </c>
      <c r="H399" s="254" t="s">
        <v>44</v>
      </c>
      <c r="I399" s="254" t="s">
        <v>44</v>
      </c>
      <c r="J399" s="254" t="s">
        <v>44</v>
      </c>
      <c r="K399" s="209"/>
      <c r="L399" s="255"/>
    </row>
    <row r="400" spans="1:12">
      <c r="A400" s="58" t="s">
        <v>2</v>
      </c>
      <c r="B400" s="114" t="s">
        <v>593</v>
      </c>
      <c r="C400" s="74">
        <v>1418376.88</v>
      </c>
      <c r="D400" s="56">
        <v>2886.2</v>
      </c>
      <c r="E400" s="56" t="s">
        <v>737</v>
      </c>
      <c r="F400" s="98">
        <v>2009</v>
      </c>
      <c r="G400" s="98"/>
      <c r="H400" s="98"/>
      <c r="I400" s="58"/>
      <c r="J400" s="98"/>
      <c r="K400" s="209"/>
      <c r="L400" s="37"/>
    </row>
    <row r="401" spans="1:12">
      <c r="A401" s="58" t="s">
        <v>3</v>
      </c>
      <c r="B401" s="294" t="s">
        <v>1709</v>
      </c>
      <c r="C401" s="307">
        <v>26105.96</v>
      </c>
      <c r="D401" s="299"/>
      <c r="E401" s="299" t="s">
        <v>737</v>
      </c>
      <c r="F401" s="300"/>
      <c r="G401" s="300"/>
      <c r="H401" s="300"/>
      <c r="I401" s="297"/>
      <c r="J401" s="300"/>
      <c r="K401" s="209"/>
      <c r="L401" s="37"/>
    </row>
    <row r="402" spans="1:12">
      <c r="A402" s="64" t="s">
        <v>4</v>
      </c>
      <c r="B402" s="308" t="s">
        <v>1710</v>
      </c>
      <c r="C402" s="307">
        <v>28746.69</v>
      </c>
      <c r="D402" s="299"/>
      <c r="E402" s="299" t="s">
        <v>737</v>
      </c>
      <c r="F402" s="300"/>
      <c r="G402" s="300"/>
      <c r="H402" s="300"/>
      <c r="I402" s="297"/>
      <c r="J402" s="300"/>
      <c r="K402" s="209"/>
      <c r="L402" s="37"/>
    </row>
    <row r="403" spans="1:12" ht="15.75" customHeight="1">
      <c r="A403" s="58" t="s">
        <v>5</v>
      </c>
      <c r="B403" s="308" t="s">
        <v>1812</v>
      </c>
      <c r="C403" s="307">
        <v>50630</v>
      </c>
      <c r="D403" s="299"/>
      <c r="E403" s="299" t="s">
        <v>737</v>
      </c>
      <c r="F403" s="300">
        <v>2020</v>
      </c>
      <c r="G403" s="300"/>
      <c r="H403" s="300"/>
      <c r="I403" s="297"/>
      <c r="J403" s="300"/>
      <c r="K403" s="209"/>
      <c r="L403" s="37"/>
    </row>
    <row r="404" spans="1:12" ht="15.75" customHeight="1" thickBot="1">
      <c r="A404" s="58" t="s">
        <v>6</v>
      </c>
      <c r="B404" s="258" t="s">
        <v>21</v>
      </c>
      <c r="C404" s="309">
        <v>104266.68</v>
      </c>
      <c r="D404" s="142"/>
      <c r="E404" s="142" t="s">
        <v>737</v>
      </c>
      <c r="F404" s="143"/>
      <c r="G404" s="143"/>
      <c r="H404" s="143"/>
      <c r="I404" s="144"/>
      <c r="J404" s="143"/>
      <c r="K404" s="209"/>
      <c r="L404" s="37"/>
    </row>
    <row r="405" spans="1:12" ht="15.75" customHeight="1" thickTop="1">
      <c r="A405" s="246"/>
      <c r="B405" s="185"/>
      <c r="C405" s="260"/>
      <c r="D405" s="261"/>
      <c r="E405" s="292"/>
      <c r="F405" s="182"/>
      <c r="G405" s="185"/>
      <c r="H405" s="185"/>
      <c r="I405" s="246"/>
      <c r="J405" s="185"/>
      <c r="K405" s="209"/>
      <c r="L405" s="37"/>
    </row>
    <row r="406" spans="1:12" ht="15.75" customHeight="1" thickBot="1">
      <c r="A406" s="246"/>
      <c r="B406" s="185"/>
      <c r="C406" s="260"/>
      <c r="D406" s="209"/>
      <c r="E406" s="246"/>
      <c r="F406" s="185"/>
      <c r="G406" s="185"/>
      <c r="H406" s="185"/>
      <c r="I406" s="246"/>
      <c r="J406" s="185"/>
      <c r="K406" s="209"/>
      <c r="L406" s="37"/>
    </row>
    <row r="407" spans="1:12" ht="15.75" customHeight="1" thickTop="1" thickBot="1">
      <c r="A407" s="30" t="s">
        <v>9</v>
      </c>
      <c r="B407" s="31" t="s">
        <v>658</v>
      </c>
      <c r="C407" s="39"/>
      <c r="D407" s="42"/>
      <c r="E407" s="42"/>
      <c r="F407" s="186"/>
      <c r="G407" s="780" t="s">
        <v>14</v>
      </c>
      <c r="H407" s="781"/>
      <c r="I407" s="781"/>
      <c r="J407" s="782"/>
      <c r="K407" s="209"/>
      <c r="L407" s="37"/>
    </row>
    <row r="408" spans="1:12" ht="33" thickTop="1" thickBot="1">
      <c r="A408" s="45" t="s">
        <v>0</v>
      </c>
      <c r="B408" s="46" t="s">
        <v>15</v>
      </c>
      <c r="C408" s="47" t="s">
        <v>22</v>
      </c>
      <c r="D408" s="250" t="s">
        <v>501</v>
      </c>
      <c r="E408" s="50" t="s">
        <v>589</v>
      </c>
      <c r="F408" s="46" t="s">
        <v>16</v>
      </c>
      <c r="G408" s="46" t="s">
        <v>17</v>
      </c>
      <c r="H408" s="46" t="s">
        <v>18</v>
      </c>
      <c r="I408" s="45" t="s">
        <v>19</v>
      </c>
      <c r="J408" s="46" t="s">
        <v>20</v>
      </c>
      <c r="K408" s="209"/>
      <c r="L408" s="255"/>
    </row>
    <row r="409" spans="1:12" ht="15.75" customHeight="1" thickTop="1">
      <c r="A409" s="52" t="s">
        <v>1</v>
      </c>
      <c r="B409" s="251" t="s">
        <v>66</v>
      </c>
      <c r="C409" s="761">
        <f>D409*5000</f>
        <v>5676000</v>
      </c>
      <c r="D409" s="253">
        <v>1135.2</v>
      </c>
      <c r="E409" s="253" t="s">
        <v>72</v>
      </c>
      <c r="F409" s="254" t="s">
        <v>594</v>
      </c>
      <c r="G409" s="254" t="s">
        <v>56</v>
      </c>
      <c r="H409" s="254" t="s">
        <v>68</v>
      </c>
      <c r="I409" s="52" t="s">
        <v>58</v>
      </c>
      <c r="J409" s="254" t="s">
        <v>59</v>
      </c>
      <c r="K409" s="209"/>
      <c r="L409" s="255"/>
    </row>
    <row r="410" spans="1:12" ht="15.75" customHeight="1">
      <c r="A410" s="58" t="s">
        <v>2</v>
      </c>
      <c r="B410" s="70" t="s">
        <v>67</v>
      </c>
      <c r="C410" s="60">
        <v>741500</v>
      </c>
      <c r="D410" s="56">
        <v>296.60000000000002</v>
      </c>
      <c r="E410" s="56" t="s">
        <v>72</v>
      </c>
      <c r="F410" s="98">
        <v>1900</v>
      </c>
      <c r="G410" s="98" t="s">
        <v>56</v>
      </c>
      <c r="H410" s="98" t="s">
        <v>68</v>
      </c>
      <c r="I410" s="58" t="s">
        <v>58</v>
      </c>
      <c r="J410" s="98" t="s">
        <v>69</v>
      </c>
      <c r="K410" s="209"/>
      <c r="L410" s="255"/>
    </row>
    <row r="411" spans="1:12" ht="47.25">
      <c r="A411" s="58" t="s">
        <v>3</v>
      </c>
      <c r="B411" s="70" t="s">
        <v>742</v>
      </c>
      <c r="C411" s="60">
        <v>1399204</v>
      </c>
      <c r="D411" s="56">
        <v>368.83</v>
      </c>
      <c r="E411" s="56" t="s">
        <v>737</v>
      </c>
      <c r="F411" s="98">
        <v>2020</v>
      </c>
      <c r="G411" s="98" t="s">
        <v>743</v>
      </c>
      <c r="H411" s="98"/>
      <c r="I411" s="98" t="s">
        <v>1061</v>
      </c>
      <c r="J411" s="310"/>
      <c r="K411" s="209"/>
      <c r="L411" s="37"/>
    </row>
    <row r="412" spans="1:12" ht="15.75" customHeight="1">
      <c r="A412" s="135" t="s">
        <v>4</v>
      </c>
      <c r="B412" s="70" t="s">
        <v>595</v>
      </c>
      <c r="C412" s="152">
        <v>1200</v>
      </c>
      <c r="D412" s="56"/>
      <c r="E412" s="56" t="s">
        <v>737</v>
      </c>
      <c r="F412" s="98">
        <v>2015</v>
      </c>
      <c r="G412" s="134"/>
      <c r="H412" s="134"/>
      <c r="I412" s="135"/>
      <c r="J412" s="134"/>
      <c r="K412" s="209"/>
      <c r="L412" s="37"/>
    </row>
    <row r="413" spans="1:12" ht="15.75" customHeight="1">
      <c r="A413" s="135" t="s">
        <v>5</v>
      </c>
      <c r="B413" s="70" t="s">
        <v>596</v>
      </c>
      <c r="C413" s="152">
        <v>1500</v>
      </c>
      <c r="D413" s="56"/>
      <c r="E413" s="56" t="s">
        <v>737</v>
      </c>
      <c r="F413" s="98">
        <v>2004</v>
      </c>
      <c r="G413" s="134"/>
      <c r="H413" s="134"/>
      <c r="I413" s="135"/>
      <c r="J413" s="134"/>
      <c r="K413" s="209"/>
      <c r="L413" s="37"/>
    </row>
    <row r="414" spans="1:12" ht="15.75" customHeight="1" thickBot="1">
      <c r="A414" s="144" t="s">
        <v>6</v>
      </c>
      <c r="B414" s="258" t="s">
        <v>21</v>
      </c>
      <c r="C414" s="259">
        <v>120000</v>
      </c>
      <c r="D414" s="142"/>
      <c r="E414" s="142" t="s">
        <v>737</v>
      </c>
      <c r="F414" s="143"/>
      <c r="G414" s="143"/>
      <c r="H414" s="143"/>
      <c r="I414" s="144"/>
      <c r="J414" s="143"/>
      <c r="K414" s="209"/>
      <c r="L414" s="37"/>
    </row>
    <row r="415" spans="1:12" ht="15.75" customHeight="1" thickTop="1">
      <c r="A415" s="246"/>
      <c r="B415" s="185"/>
      <c r="C415" s="260"/>
      <c r="D415" s="261"/>
      <c r="E415" s="292"/>
      <c r="F415" s="182"/>
      <c r="G415" s="185"/>
      <c r="H415" s="185"/>
      <c r="I415" s="246"/>
      <c r="J415" s="185"/>
      <c r="K415" s="209"/>
      <c r="L415" s="37"/>
    </row>
    <row r="416" spans="1:12" ht="15.75" customHeight="1" thickBot="1">
      <c r="A416" s="246"/>
      <c r="B416" s="185"/>
      <c r="C416" s="260"/>
      <c r="D416" s="209"/>
      <c r="E416" s="246"/>
      <c r="F416" s="185"/>
      <c r="G416" s="185"/>
      <c r="H416" s="185"/>
      <c r="I416" s="246"/>
      <c r="J416" s="185"/>
      <c r="K416" s="209"/>
      <c r="L416" s="37"/>
    </row>
    <row r="417" spans="1:12" ht="15.75" customHeight="1" thickTop="1" thickBot="1">
      <c r="A417" s="30" t="s">
        <v>10</v>
      </c>
      <c r="B417" s="31" t="s">
        <v>1809</v>
      </c>
      <c r="C417" s="39"/>
      <c r="D417" s="42"/>
      <c r="E417" s="42"/>
      <c r="F417" s="186"/>
      <c r="G417" s="780" t="s">
        <v>14</v>
      </c>
      <c r="H417" s="781"/>
      <c r="I417" s="781"/>
      <c r="J417" s="782"/>
      <c r="K417" s="209"/>
      <c r="L417" s="37"/>
    </row>
    <row r="418" spans="1:12" ht="33" thickTop="1" thickBot="1">
      <c r="A418" s="311" t="s">
        <v>0</v>
      </c>
      <c r="B418" s="312" t="s">
        <v>15</v>
      </c>
      <c r="C418" s="47" t="s">
        <v>22</v>
      </c>
      <c r="D418" s="313" t="s">
        <v>501</v>
      </c>
      <c r="E418" s="314" t="s">
        <v>589</v>
      </c>
      <c r="F418" s="312" t="s">
        <v>16</v>
      </c>
      <c r="G418" s="312" t="s">
        <v>17</v>
      </c>
      <c r="H418" s="312" t="s">
        <v>18</v>
      </c>
      <c r="I418" s="311" t="s">
        <v>19</v>
      </c>
      <c r="J418" s="312" t="s">
        <v>20</v>
      </c>
      <c r="K418" s="209"/>
      <c r="L418" s="37"/>
    </row>
    <row r="419" spans="1:12" ht="15.75" customHeight="1" thickTop="1">
      <c r="A419" s="194" t="s">
        <v>1</v>
      </c>
      <c r="B419" s="315" t="s">
        <v>608</v>
      </c>
      <c r="C419" s="762">
        <f>D419*5000</f>
        <v>4213850</v>
      </c>
      <c r="D419" s="316">
        <v>842.77</v>
      </c>
      <c r="E419" s="192" t="s">
        <v>72</v>
      </c>
      <c r="F419" s="193">
        <v>1970</v>
      </c>
      <c r="G419" s="193" t="s">
        <v>287</v>
      </c>
      <c r="H419" s="193" t="s">
        <v>76</v>
      </c>
      <c r="I419" s="194" t="s">
        <v>77</v>
      </c>
      <c r="J419" s="193" t="s">
        <v>70</v>
      </c>
      <c r="K419" s="209"/>
      <c r="L419" s="195"/>
    </row>
    <row r="420" spans="1:12" ht="15.75" customHeight="1">
      <c r="A420" s="201" t="s">
        <v>2</v>
      </c>
      <c r="B420" s="317" t="s">
        <v>597</v>
      </c>
      <c r="C420" s="318">
        <v>645000</v>
      </c>
      <c r="D420" s="319">
        <v>258</v>
      </c>
      <c r="E420" s="199" t="s">
        <v>72</v>
      </c>
      <c r="F420" s="200">
        <v>1901</v>
      </c>
      <c r="G420" s="200" t="s">
        <v>56</v>
      </c>
      <c r="H420" s="200" t="s">
        <v>260</v>
      </c>
      <c r="I420" s="201" t="s">
        <v>58</v>
      </c>
      <c r="J420" s="200" t="s">
        <v>598</v>
      </c>
      <c r="K420" s="209"/>
      <c r="L420" s="195"/>
    </row>
    <row r="421" spans="1:12">
      <c r="A421" s="201" t="s">
        <v>3</v>
      </c>
      <c r="B421" s="317" t="s">
        <v>610</v>
      </c>
      <c r="C421" s="318">
        <v>56000</v>
      </c>
      <c r="D421" s="319">
        <v>70</v>
      </c>
      <c r="E421" s="199" t="s">
        <v>72</v>
      </c>
      <c r="F421" s="200">
        <v>1970</v>
      </c>
      <c r="G421" s="200" t="s">
        <v>609</v>
      </c>
      <c r="H421" s="200" t="s">
        <v>44</v>
      </c>
      <c r="I421" s="201" t="s">
        <v>44</v>
      </c>
      <c r="J421" s="200" t="s">
        <v>70</v>
      </c>
      <c r="K421" s="209"/>
      <c r="L421" s="195"/>
    </row>
    <row r="422" spans="1:12" ht="47.25">
      <c r="A422" s="202" t="s">
        <v>4</v>
      </c>
      <c r="B422" s="320" t="s">
        <v>742</v>
      </c>
      <c r="C422" s="321">
        <v>1387143.13</v>
      </c>
      <c r="D422" s="322">
        <v>368.83</v>
      </c>
      <c r="E422" s="323" t="s">
        <v>737</v>
      </c>
      <c r="F422" s="324">
        <v>2018</v>
      </c>
      <c r="G422" s="324" t="s">
        <v>743</v>
      </c>
      <c r="H422" s="324" t="s">
        <v>44</v>
      </c>
      <c r="I422" s="324" t="s">
        <v>1541</v>
      </c>
      <c r="J422" s="324" t="s">
        <v>44</v>
      </c>
      <c r="K422" s="209"/>
      <c r="L422" s="195"/>
    </row>
    <row r="423" spans="1:12" ht="15.75" customHeight="1">
      <c r="A423" s="325" t="s">
        <v>5</v>
      </c>
      <c r="B423" s="326" t="s">
        <v>567</v>
      </c>
      <c r="C423" s="327">
        <v>83900.27</v>
      </c>
      <c r="D423" s="328"/>
      <c r="E423" s="234" t="s">
        <v>737</v>
      </c>
      <c r="F423" s="329"/>
      <c r="G423" s="329"/>
      <c r="H423" s="329"/>
      <c r="I423" s="235"/>
      <c r="J423" s="329"/>
      <c r="K423" s="209"/>
      <c r="L423" s="37"/>
    </row>
    <row r="424" spans="1:12" ht="15.75" customHeight="1" thickBot="1">
      <c r="A424" s="235" t="s">
        <v>6</v>
      </c>
      <c r="B424" s="330" t="s">
        <v>21</v>
      </c>
      <c r="C424" s="331">
        <v>120000</v>
      </c>
      <c r="D424" s="332"/>
      <c r="E424" s="333"/>
      <c r="F424" s="334"/>
      <c r="G424" s="334"/>
      <c r="H424" s="334"/>
      <c r="I424" s="325"/>
      <c r="J424" s="334"/>
      <c r="K424" s="209"/>
      <c r="L424" s="37"/>
    </row>
    <row r="425" spans="1:12" ht="15.75" customHeight="1" thickTop="1" thickBot="1">
      <c r="A425" s="335" t="s">
        <v>7</v>
      </c>
      <c r="B425" s="336" t="s">
        <v>1691</v>
      </c>
      <c r="C425" s="337">
        <v>40000</v>
      </c>
      <c r="D425" s="338">
        <v>33.25</v>
      </c>
      <c r="E425" s="339" t="s">
        <v>72</v>
      </c>
      <c r="F425" s="340">
        <v>1901</v>
      </c>
      <c r="G425" s="340" t="s">
        <v>287</v>
      </c>
      <c r="H425" s="340" t="s">
        <v>1692</v>
      </c>
      <c r="I425" s="341"/>
      <c r="J425" s="340" t="s">
        <v>1693</v>
      </c>
      <c r="K425" s="209"/>
      <c r="L425" s="37"/>
    </row>
    <row r="426" spans="1:12" ht="15.75" customHeight="1" thickTop="1">
      <c r="A426" s="246"/>
      <c r="B426" s="185"/>
      <c r="C426" s="342"/>
      <c r="D426" s="261"/>
      <c r="E426" s="185"/>
      <c r="F426" s="185"/>
      <c r="G426" s="185"/>
      <c r="H426" s="185"/>
      <c r="I426" s="246"/>
      <c r="J426" s="185"/>
      <c r="K426" s="209"/>
      <c r="L426" s="37"/>
    </row>
    <row r="427" spans="1:12" ht="15.75" customHeight="1" thickBot="1">
      <c r="A427" s="246"/>
      <c r="B427" s="185"/>
      <c r="C427" s="260"/>
      <c r="D427" s="209"/>
      <c r="E427" s="246"/>
      <c r="F427" s="185"/>
      <c r="G427" s="185"/>
      <c r="H427" s="185"/>
      <c r="I427" s="246"/>
      <c r="J427" s="185"/>
      <c r="K427" s="209"/>
      <c r="L427" s="37"/>
    </row>
    <row r="428" spans="1:12" ht="17.25" thickTop="1" thickBot="1">
      <c r="A428" s="30" t="s">
        <v>11</v>
      </c>
      <c r="B428" s="31" t="s">
        <v>1810</v>
      </c>
      <c r="C428" s="39"/>
      <c r="D428" s="42"/>
      <c r="E428" s="42"/>
      <c r="F428" s="186"/>
      <c r="G428" s="780" t="s">
        <v>14</v>
      </c>
      <c r="H428" s="781"/>
      <c r="I428" s="781"/>
      <c r="J428" s="782"/>
      <c r="K428" s="209"/>
      <c r="L428" s="37"/>
    </row>
    <row r="429" spans="1:12" ht="33" thickTop="1" thickBot="1">
      <c r="A429" s="45" t="s">
        <v>0</v>
      </c>
      <c r="B429" s="46" t="s">
        <v>15</v>
      </c>
      <c r="C429" s="47" t="s">
        <v>22</v>
      </c>
      <c r="D429" s="250" t="s">
        <v>501</v>
      </c>
      <c r="E429" s="50" t="s">
        <v>589</v>
      </c>
      <c r="F429" s="46" t="s">
        <v>16</v>
      </c>
      <c r="G429" s="46" t="s">
        <v>17</v>
      </c>
      <c r="H429" s="46" t="s">
        <v>18</v>
      </c>
      <c r="I429" s="45" t="s">
        <v>19</v>
      </c>
      <c r="J429" s="46" t="s">
        <v>20</v>
      </c>
      <c r="K429" s="209"/>
      <c r="L429" s="37"/>
    </row>
    <row r="430" spans="1:12" ht="15.75" customHeight="1" thickTop="1">
      <c r="A430" s="52" t="s">
        <v>1</v>
      </c>
      <c r="B430" s="251" t="s">
        <v>55</v>
      </c>
      <c r="C430" s="761">
        <f>D430*5000</f>
        <v>3500000</v>
      </c>
      <c r="D430" s="253">
        <v>700</v>
      </c>
      <c r="E430" s="253" t="s">
        <v>72</v>
      </c>
      <c r="F430" s="254">
        <v>1908</v>
      </c>
      <c r="G430" s="254" t="s">
        <v>56</v>
      </c>
      <c r="H430" s="254" t="s">
        <v>57</v>
      </c>
      <c r="I430" s="52" t="s">
        <v>58</v>
      </c>
      <c r="J430" s="254" t="s">
        <v>59</v>
      </c>
      <c r="K430" s="209"/>
      <c r="L430" s="255"/>
    </row>
    <row r="431" spans="1:12" ht="47.25">
      <c r="A431" s="217" t="s">
        <v>2</v>
      </c>
      <c r="B431" s="294" t="s">
        <v>742</v>
      </c>
      <c r="C431" s="343">
        <v>2429534.91</v>
      </c>
      <c r="D431" s="295">
        <v>394.65</v>
      </c>
      <c r="E431" s="295" t="s">
        <v>737</v>
      </c>
      <c r="F431" s="257">
        <v>2023</v>
      </c>
      <c r="G431" s="257" t="s">
        <v>743</v>
      </c>
      <c r="H431" s="257" t="s">
        <v>44</v>
      </c>
      <c r="I431" s="257" t="s">
        <v>1541</v>
      </c>
      <c r="J431" s="257" t="s">
        <v>44</v>
      </c>
      <c r="K431" s="209"/>
      <c r="L431" s="255"/>
    </row>
    <row r="432" spans="1:12" ht="15.75" customHeight="1" thickBot="1">
      <c r="A432" s="144" t="s">
        <v>3</v>
      </c>
      <c r="B432" s="258" t="s">
        <v>21</v>
      </c>
      <c r="C432" s="259">
        <v>19449</v>
      </c>
      <c r="D432" s="142"/>
      <c r="E432" s="142" t="s">
        <v>737</v>
      </c>
      <c r="F432" s="143"/>
      <c r="G432" s="143"/>
      <c r="H432" s="143"/>
      <c r="I432" s="144"/>
      <c r="J432" s="143"/>
      <c r="K432" s="209"/>
      <c r="L432" s="37"/>
    </row>
    <row r="433" spans="1:12" ht="15.75" customHeight="1" thickTop="1">
      <c r="A433" s="246"/>
      <c r="B433" s="185"/>
      <c r="C433" s="260"/>
      <c r="D433" s="261"/>
      <c r="E433" s="185"/>
      <c r="F433" s="185"/>
      <c r="G433" s="185"/>
      <c r="H433" s="185"/>
      <c r="I433" s="246"/>
      <c r="J433" s="185"/>
      <c r="K433" s="209"/>
      <c r="L433" s="37"/>
    </row>
    <row r="434" spans="1:12" ht="15.75" customHeight="1" thickBot="1">
      <c r="A434" s="246"/>
      <c r="B434" s="185"/>
      <c r="C434" s="260"/>
      <c r="D434" s="209"/>
      <c r="E434" s="246"/>
      <c r="F434" s="185"/>
      <c r="G434" s="185"/>
      <c r="H434" s="185"/>
      <c r="I434" s="185"/>
      <c r="J434" s="185"/>
      <c r="K434" s="209"/>
      <c r="L434" s="37"/>
    </row>
    <row r="435" spans="1:12" ht="15.75" customHeight="1" thickTop="1" thickBot="1">
      <c r="A435" s="30" t="s">
        <v>12</v>
      </c>
      <c r="B435" s="31" t="s">
        <v>74</v>
      </c>
      <c r="C435" s="39"/>
      <c r="D435" s="42"/>
      <c r="E435" s="42"/>
      <c r="F435" s="186"/>
      <c r="G435" s="780" t="s">
        <v>14</v>
      </c>
      <c r="H435" s="781"/>
      <c r="I435" s="781"/>
      <c r="J435" s="782"/>
      <c r="K435" s="209"/>
      <c r="L435" s="37"/>
    </row>
    <row r="436" spans="1:12" ht="33" thickTop="1" thickBot="1">
      <c r="A436" s="45" t="s">
        <v>0</v>
      </c>
      <c r="B436" s="46" t="s">
        <v>15</v>
      </c>
      <c r="C436" s="47" t="s">
        <v>22</v>
      </c>
      <c r="D436" s="250" t="s">
        <v>501</v>
      </c>
      <c r="E436" s="50" t="s">
        <v>589</v>
      </c>
      <c r="F436" s="46" t="s">
        <v>16</v>
      </c>
      <c r="G436" s="46" t="s">
        <v>17</v>
      </c>
      <c r="H436" s="46" t="s">
        <v>18</v>
      </c>
      <c r="I436" s="45" t="s">
        <v>19</v>
      </c>
      <c r="J436" s="46" t="s">
        <v>20</v>
      </c>
      <c r="K436" s="209"/>
      <c r="L436" s="37"/>
    </row>
    <row r="437" spans="1:12" ht="15.75" customHeight="1" thickTop="1">
      <c r="A437" s="52" t="s">
        <v>1</v>
      </c>
      <c r="B437" s="251" t="s">
        <v>75</v>
      </c>
      <c r="C437" s="761">
        <f>D437*5000</f>
        <v>6250000</v>
      </c>
      <c r="D437" s="253">
        <v>1250</v>
      </c>
      <c r="E437" s="253" t="s">
        <v>72</v>
      </c>
      <c r="F437" s="254">
        <v>1966</v>
      </c>
      <c r="G437" s="254" t="s">
        <v>56</v>
      </c>
      <c r="H437" s="254" t="s">
        <v>76</v>
      </c>
      <c r="I437" s="52" t="s">
        <v>77</v>
      </c>
      <c r="J437" s="254" t="s">
        <v>70</v>
      </c>
      <c r="K437" s="209"/>
      <c r="L437" s="255"/>
    </row>
    <row r="438" spans="1:12" ht="31.5">
      <c r="A438" s="58" t="s">
        <v>2</v>
      </c>
      <c r="B438" s="70" t="s">
        <v>81</v>
      </c>
      <c r="C438" s="74">
        <v>11817</v>
      </c>
      <c r="D438" s="56">
        <v>50</v>
      </c>
      <c r="E438" s="56" t="s">
        <v>737</v>
      </c>
      <c r="F438" s="98">
        <v>2001</v>
      </c>
      <c r="G438" s="98" t="s">
        <v>78</v>
      </c>
      <c r="H438" s="98" t="s">
        <v>44</v>
      </c>
      <c r="I438" s="58" t="s">
        <v>79</v>
      </c>
      <c r="J438" s="98" t="s">
        <v>69</v>
      </c>
      <c r="K438" s="209"/>
      <c r="L438" s="37"/>
    </row>
    <row r="439" spans="1:12" ht="15.75" customHeight="1">
      <c r="A439" s="58" t="s">
        <v>3</v>
      </c>
      <c r="B439" s="70" t="s">
        <v>80</v>
      </c>
      <c r="C439" s="74">
        <v>3700</v>
      </c>
      <c r="D439" s="56"/>
      <c r="E439" s="56" t="s">
        <v>737</v>
      </c>
      <c r="F439" s="98">
        <v>2012</v>
      </c>
      <c r="G439" s="98"/>
      <c r="H439" s="98"/>
      <c r="I439" s="58"/>
      <c r="J439" s="98"/>
      <c r="K439" s="209"/>
      <c r="L439" s="37"/>
    </row>
    <row r="440" spans="1:12" ht="15.75" customHeight="1">
      <c r="A440" s="58" t="s">
        <v>4</v>
      </c>
      <c r="B440" s="70" t="s">
        <v>490</v>
      </c>
      <c r="C440" s="74">
        <v>10000</v>
      </c>
      <c r="D440" s="56"/>
      <c r="E440" s="56" t="s">
        <v>737</v>
      </c>
      <c r="F440" s="98"/>
      <c r="G440" s="98"/>
      <c r="H440" s="98"/>
      <c r="I440" s="58"/>
      <c r="J440" s="98"/>
      <c r="K440" s="209"/>
      <c r="L440" s="37"/>
    </row>
    <row r="441" spans="1:12" ht="15.75" customHeight="1">
      <c r="A441" s="217" t="s">
        <v>5</v>
      </c>
      <c r="B441" s="294" t="s">
        <v>567</v>
      </c>
      <c r="C441" s="256">
        <v>10000</v>
      </c>
      <c r="D441" s="295"/>
      <c r="E441" s="295" t="s">
        <v>737</v>
      </c>
      <c r="F441" s="257"/>
      <c r="G441" s="257"/>
      <c r="H441" s="300"/>
      <c r="I441" s="297"/>
      <c r="J441" s="300"/>
      <c r="K441" s="209"/>
      <c r="L441" s="37"/>
    </row>
    <row r="442" spans="1:12" ht="15.75" customHeight="1" thickBot="1">
      <c r="A442" s="144" t="s">
        <v>6</v>
      </c>
      <c r="B442" s="258" t="s">
        <v>1464</v>
      </c>
      <c r="C442" s="259">
        <v>40000</v>
      </c>
      <c r="D442" s="142"/>
      <c r="E442" s="142" t="s">
        <v>737</v>
      </c>
      <c r="F442" s="143"/>
      <c r="G442" s="143"/>
      <c r="H442" s="143"/>
      <c r="I442" s="144"/>
      <c r="J442" s="143"/>
      <c r="K442" s="209"/>
      <c r="L442" s="37"/>
    </row>
    <row r="443" spans="1:12" ht="15.75" customHeight="1" thickTop="1">
      <c r="A443" s="246"/>
      <c r="B443" s="185"/>
      <c r="C443" s="260"/>
      <c r="D443" s="261"/>
      <c r="E443" s="185"/>
      <c r="F443" s="185"/>
      <c r="G443" s="185"/>
      <c r="H443" s="185"/>
      <c r="I443" s="246"/>
      <c r="J443" s="185"/>
      <c r="K443" s="209"/>
      <c r="L443" s="37"/>
    </row>
    <row r="444" spans="1:12" ht="15.75" customHeight="1" thickBot="1">
      <c r="A444" s="246"/>
      <c r="B444" s="185"/>
      <c r="C444" s="260"/>
      <c r="D444" s="209"/>
      <c r="E444" s="185"/>
      <c r="F444" s="185"/>
      <c r="G444" s="185"/>
      <c r="H444" s="185"/>
      <c r="I444" s="185"/>
      <c r="J444" s="185"/>
      <c r="K444" s="209"/>
      <c r="L444" s="37"/>
    </row>
    <row r="445" spans="1:12" ht="15.75" customHeight="1" thickTop="1" thickBot="1">
      <c r="A445" s="30" t="s">
        <v>13</v>
      </c>
      <c r="B445" s="31" t="s">
        <v>51</v>
      </c>
      <c r="C445" s="39"/>
      <c r="D445" s="42"/>
      <c r="E445" s="42"/>
      <c r="F445" s="186"/>
      <c r="G445" s="780" t="s">
        <v>14</v>
      </c>
      <c r="H445" s="781"/>
      <c r="I445" s="781"/>
      <c r="J445" s="782"/>
      <c r="K445" s="209"/>
      <c r="L445" s="37"/>
    </row>
    <row r="446" spans="1:12" ht="33" thickTop="1" thickBot="1">
      <c r="A446" s="45" t="s">
        <v>0</v>
      </c>
      <c r="B446" s="46" t="s">
        <v>15</v>
      </c>
      <c r="C446" s="47" t="s">
        <v>22</v>
      </c>
      <c r="D446" s="250" t="s">
        <v>501</v>
      </c>
      <c r="E446" s="50" t="s">
        <v>589</v>
      </c>
      <c r="F446" s="46" t="s">
        <v>16</v>
      </c>
      <c r="G446" s="46" t="s">
        <v>17</v>
      </c>
      <c r="H446" s="46" t="s">
        <v>18</v>
      </c>
      <c r="I446" s="45" t="s">
        <v>19</v>
      </c>
      <c r="J446" s="46" t="s">
        <v>20</v>
      </c>
      <c r="K446" s="209"/>
      <c r="L446" s="37"/>
    </row>
    <row r="447" spans="1:12" ht="16.5" thickTop="1">
      <c r="A447" s="52" t="s">
        <v>1</v>
      </c>
      <c r="B447" s="251" t="s">
        <v>1695</v>
      </c>
      <c r="C447" s="763">
        <f>D447*5000</f>
        <v>7854500</v>
      </c>
      <c r="D447" s="253">
        <v>1570.9</v>
      </c>
      <c r="E447" s="253" t="s">
        <v>72</v>
      </c>
      <c r="F447" s="254">
        <v>1991</v>
      </c>
      <c r="G447" s="254" t="s">
        <v>158</v>
      </c>
      <c r="H447" s="254" t="s">
        <v>260</v>
      </c>
      <c r="I447" s="52" t="s">
        <v>58</v>
      </c>
      <c r="J447" s="254" t="s">
        <v>69</v>
      </c>
      <c r="K447" s="209"/>
      <c r="L447" s="255"/>
    </row>
    <row r="448" spans="1:12" ht="47.25">
      <c r="A448" s="58" t="s">
        <v>2</v>
      </c>
      <c r="B448" s="70" t="s">
        <v>1696</v>
      </c>
      <c r="C448" s="344">
        <v>3833090.05</v>
      </c>
      <c r="D448" s="71">
        <v>997.3</v>
      </c>
      <c r="E448" s="71" t="s">
        <v>72</v>
      </c>
      <c r="F448" s="72">
        <v>1920</v>
      </c>
      <c r="G448" s="98" t="s">
        <v>591</v>
      </c>
      <c r="H448" s="98" t="s">
        <v>592</v>
      </c>
      <c r="I448" s="64" t="s">
        <v>58</v>
      </c>
      <c r="J448" s="98" t="s">
        <v>590</v>
      </c>
      <c r="K448" s="209"/>
      <c r="L448" s="37"/>
    </row>
    <row r="449" spans="1:12" ht="15.75" customHeight="1">
      <c r="A449" s="58" t="s">
        <v>3</v>
      </c>
      <c r="B449" s="70" t="s">
        <v>490</v>
      </c>
      <c r="C449" s="74">
        <v>29880.01</v>
      </c>
      <c r="D449" s="56"/>
      <c r="E449" s="56" t="s">
        <v>737</v>
      </c>
      <c r="F449" s="98"/>
      <c r="G449" s="98"/>
      <c r="H449" s="98"/>
      <c r="I449" s="58"/>
      <c r="J449" s="98"/>
      <c r="K449" s="209"/>
      <c r="L449" s="37"/>
    </row>
    <row r="450" spans="1:12" ht="15.75" customHeight="1">
      <c r="A450" s="58" t="s">
        <v>4</v>
      </c>
      <c r="B450" s="308" t="s">
        <v>1082</v>
      </c>
      <c r="C450" s="345">
        <v>5379</v>
      </c>
      <c r="D450" s="299"/>
      <c r="E450" s="56" t="s">
        <v>737</v>
      </c>
      <c r="F450" s="300"/>
      <c r="G450" s="300"/>
      <c r="H450" s="300"/>
      <c r="I450" s="297"/>
      <c r="J450" s="300"/>
      <c r="K450" s="209"/>
      <c r="L450" s="37"/>
    </row>
    <row r="451" spans="1:12" ht="15.75" customHeight="1">
      <c r="A451" s="58" t="s">
        <v>5</v>
      </c>
      <c r="B451" s="308" t="s">
        <v>1542</v>
      </c>
      <c r="C451" s="345">
        <v>816</v>
      </c>
      <c r="D451" s="299"/>
      <c r="E451" s="56" t="s">
        <v>737</v>
      </c>
      <c r="F451" s="300"/>
      <c r="G451" s="300"/>
      <c r="H451" s="300"/>
      <c r="I451" s="297"/>
      <c r="J451" s="300"/>
      <c r="K451" s="209"/>
      <c r="L451" s="37"/>
    </row>
    <row r="452" spans="1:12" ht="15.75" customHeight="1">
      <c r="A452" s="58" t="s">
        <v>6</v>
      </c>
      <c r="B452" s="308" t="s">
        <v>1081</v>
      </c>
      <c r="C452" s="345">
        <v>2349</v>
      </c>
      <c r="D452" s="299"/>
      <c r="E452" s="56" t="s">
        <v>737</v>
      </c>
      <c r="F452" s="300"/>
      <c r="G452" s="300"/>
      <c r="H452" s="300"/>
      <c r="I452" s="297"/>
      <c r="J452" s="300"/>
      <c r="K452" s="209"/>
      <c r="L452" s="37"/>
    </row>
    <row r="453" spans="1:12" ht="15.75" customHeight="1" thickBot="1">
      <c r="A453" s="58" t="s">
        <v>7</v>
      </c>
      <c r="B453" s="258" t="s">
        <v>21</v>
      </c>
      <c r="C453" s="259">
        <v>489730</v>
      </c>
      <c r="D453" s="142"/>
      <c r="E453" s="56" t="s">
        <v>737</v>
      </c>
      <c r="F453" s="143"/>
      <c r="G453" s="143"/>
      <c r="H453" s="143"/>
      <c r="I453" s="144"/>
      <c r="J453" s="143"/>
      <c r="K453" s="209"/>
      <c r="L453" s="37"/>
    </row>
    <row r="454" spans="1:12" ht="15.75" customHeight="1" thickTop="1" thickBot="1">
      <c r="A454" s="246"/>
      <c r="B454" s="185"/>
      <c r="C454" s="260"/>
      <c r="D454" s="209"/>
      <c r="E454" s="246"/>
      <c r="F454" s="185"/>
      <c r="G454" s="185"/>
      <c r="H454" s="185"/>
      <c r="I454" s="246"/>
      <c r="J454" s="185"/>
      <c r="K454" s="209"/>
      <c r="L454" s="37"/>
    </row>
    <row r="455" spans="1:12" ht="15.75" customHeight="1" thickTop="1" thickBot="1">
      <c r="A455" s="30" t="s">
        <v>23</v>
      </c>
      <c r="B455" s="29" t="s">
        <v>52</v>
      </c>
      <c r="C455" s="39"/>
      <c r="D455" s="42"/>
      <c r="E455" s="42"/>
      <c r="F455" s="186"/>
      <c r="G455" s="780" t="s">
        <v>14</v>
      </c>
      <c r="H455" s="781"/>
      <c r="I455" s="781"/>
      <c r="J455" s="782"/>
      <c r="K455" s="209"/>
      <c r="L455" s="37"/>
    </row>
    <row r="456" spans="1:12" ht="60" customHeight="1" thickTop="1" thickBot="1">
      <c r="A456" s="45" t="s">
        <v>0</v>
      </c>
      <c r="B456" s="46" t="s">
        <v>15</v>
      </c>
      <c r="C456" s="47" t="s">
        <v>22</v>
      </c>
      <c r="D456" s="250" t="s">
        <v>501</v>
      </c>
      <c r="E456" s="346" t="s">
        <v>589</v>
      </c>
      <c r="F456" s="46" t="s">
        <v>16</v>
      </c>
      <c r="G456" s="46" t="s">
        <v>17</v>
      </c>
      <c r="H456" s="46" t="s">
        <v>18</v>
      </c>
      <c r="I456" s="45" t="s">
        <v>19</v>
      </c>
      <c r="J456" s="46" t="s">
        <v>20</v>
      </c>
      <c r="K456" s="209"/>
      <c r="L456" s="37"/>
    </row>
    <row r="457" spans="1:12" ht="15.75" customHeight="1" thickTop="1">
      <c r="A457" s="194" t="s">
        <v>1</v>
      </c>
      <c r="B457" s="315" t="s">
        <v>926</v>
      </c>
      <c r="C457" s="347">
        <f>807000+544018.36</f>
        <v>1351018.3599999999</v>
      </c>
      <c r="D457" s="316">
        <v>322.8</v>
      </c>
      <c r="E457" s="348" t="s">
        <v>72</v>
      </c>
      <c r="F457" s="193">
        <v>1930</v>
      </c>
      <c r="G457" s="193" t="s">
        <v>56</v>
      </c>
      <c r="H457" s="193" t="s">
        <v>57</v>
      </c>
      <c r="I457" s="194" t="s">
        <v>58</v>
      </c>
      <c r="J457" s="193" t="s">
        <v>59</v>
      </c>
      <c r="K457" s="349"/>
      <c r="L457" s="195"/>
    </row>
    <row r="458" spans="1:12" ht="15.75" customHeight="1">
      <c r="A458" s="202" t="s">
        <v>2</v>
      </c>
      <c r="B458" s="320" t="s">
        <v>490</v>
      </c>
      <c r="C458" s="350">
        <v>16217</v>
      </c>
      <c r="D458" s="322"/>
      <c r="E458" s="323" t="s">
        <v>737</v>
      </c>
      <c r="F458" s="324"/>
      <c r="G458" s="324"/>
      <c r="H458" s="324"/>
      <c r="I458" s="202"/>
      <c r="J458" s="324"/>
      <c r="K458" s="349"/>
      <c r="L458" s="195"/>
    </row>
    <row r="459" spans="1:12" ht="15.75" customHeight="1">
      <c r="A459" s="325" t="s">
        <v>3</v>
      </c>
      <c r="B459" s="326" t="s">
        <v>567</v>
      </c>
      <c r="C459" s="351">
        <f>4909.83</f>
        <v>4909.83</v>
      </c>
      <c r="D459" s="332"/>
      <c r="E459" s="352" t="s">
        <v>737</v>
      </c>
      <c r="F459" s="334"/>
      <c r="G459" s="334"/>
      <c r="H459" s="334"/>
      <c r="I459" s="325"/>
      <c r="J459" s="334"/>
      <c r="K459" s="209"/>
      <c r="L459" s="37"/>
    </row>
    <row r="460" spans="1:12" ht="15.75" customHeight="1">
      <c r="A460" s="223" t="s">
        <v>4</v>
      </c>
      <c r="B460" s="317" t="s">
        <v>89</v>
      </c>
      <c r="C460" s="353">
        <v>195580.7</v>
      </c>
      <c r="D460" s="354"/>
      <c r="E460" s="230" t="s">
        <v>737</v>
      </c>
      <c r="F460" s="232"/>
      <c r="G460" s="232"/>
      <c r="H460" s="232"/>
      <c r="I460" s="223"/>
      <c r="J460" s="232"/>
      <c r="K460" s="209"/>
      <c r="L460" s="37"/>
    </row>
    <row r="461" spans="1:12" ht="15.75" customHeight="1" thickBot="1">
      <c r="A461" s="341" t="s">
        <v>5</v>
      </c>
      <c r="B461" s="336" t="s">
        <v>21</v>
      </c>
      <c r="C461" s="355">
        <v>15479.2</v>
      </c>
      <c r="D461" s="338"/>
      <c r="E461" s="356" t="s">
        <v>737</v>
      </c>
      <c r="F461" s="340"/>
      <c r="G461" s="340"/>
      <c r="H461" s="340"/>
      <c r="I461" s="341"/>
      <c r="J461" s="340"/>
      <c r="K461" s="209"/>
      <c r="L461" s="37"/>
    </row>
    <row r="462" spans="1:12" ht="15.75" customHeight="1" thickTop="1">
      <c r="A462" s="246"/>
      <c r="B462" s="185"/>
      <c r="C462" s="260"/>
      <c r="D462" s="261"/>
      <c r="E462" s="185"/>
      <c r="F462" s="185"/>
      <c r="G462" s="185"/>
      <c r="H462" s="185"/>
      <c r="I462" s="246"/>
      <c r="J462" s="185"/>
      <c r="K462" s="209"/>
      <c r="L462" s="37"/>
    </row>
    <row r="463" spans="1:12" ht="15.75" customHeight="1" thickBot="1">
      <c r="A463" s="185"/>
      <c r="B463" s="185"/>
      <c r="C463" s="185"/>
      <c r="D463" s="357"/>
      <c r="E463" s="185"/>
      <c r="F463" s="185"/>
      <c r="G463" s="185"/>
      <c r="H463" s="185"/>
      <c r="I463" s="185"/>
      <c r="J463" s="185"/>
      <c r="K463" s="209"/>
      <c r="L463" s="37"/>
    </row>
    <row r="464" spans="1:12" ht="15.75" customHeight="1" thickTop="1" thickBot="1">
      <c r="A464" s="30" t="s">
        <v>24</v>
      </c>
      <c r="B464" s="29" t="s">
        <v>53</v>
      </c>
      <c r="C464" s="39"/>
      <c r="D464" s="42"/>
      <c r="E464" s="41"/>
      <c r="F464" s="186"/>
      <c r="G464" s="780" t="s">
        <v>14</v>
      </c>
      <c r="H464" s="781"/>
      <c r="I464" s="781"/>
      <c r="J464" s="782"/>
      <c r="K464" s="209"/>
      <c r="L464" s="37"/>
    </row>
    <row r="465" spans="1:12" ht="60" customHeight="1" thickTop="1" thickBot="1">
      <c r="A465" s="45" t="s">
        <v>0</v>
      </c>
      <c r="B465" s="46" t="s">
        <v>15</v>
      </c>
      <c r="C465" s="47" t="s">
        <v>22</v>
      </c>
      <c r="D465" s="250" t="s">
        <v>501</v>
      </c>
      <c r="E465" s="346" t="s">
        <v>589</v>
      </c>
      <c r="F465" s="46" t="s">
        <v>16</v>
      </c>
      <c r="G465" s="46" t="s">
        <v>17</v>
      </c>
      <c r="H465" s="46" t="s">
        <v>18</v>
      </c>
      <c r="I465" s="45" t="s">
        <v>19</v>
      </c>
      <c r="J465" s="46" t="s">
        <v>20</v>
      </c>
      <c r="K465" s="209"/>
      <c r="L465" s="37"/>
    </row>
    <row r="466" spans="1:12" ht="16.5" thickTop="1">
      <c r="A466" s="52" t="s">
        <v>1</v>
      </c>
      <c r="B466" s="70" t="s">
        <v>284</v>
      </c>
      <c r="C466" s="358">
        <v>1000000</v>
      </c>
      <c r="D466" s="253">
        <v>160</v>
      </c>
      <c r="E466" s="55" t="s">
        <v>72</v>
      </c>
      <c r="F466" s="254">
        <v>1930</v>
      </c>
      <c r="G466" s="254" t="s">
        <v>56</v>
      </c>
      <c r="H466" s="254" t="s">
        <v>68</v>
      </c>
      <c r="I466" s="52" t="s">
        <v>58</v>
      </c>
      <c r="J466" s="254" t="s">
        <v>59</v>
      </c>
      <c r="K466" s="261"/>
      <c r="L466" s="37"/>
    </row>
    <row r="467" spans="1:12">
      <c r="A467" s="58" t="s">
        <v>2</v>
      </c>
      <c r="B467" s="70" t="s">
        <v>285</v>
      </c>
      <c r="C467" s="359">
        <v>9000</v>
      </c>
      <c r="D467" s="56">
        <v>9</v>
      </c>
      <c r="E467" s="66" t="s">
        <v>72</v>
      </c>
      <c r="F467" s="98">
        <v>1960</v>
      </c>
      <c r="G467" s="98" t="s">
        <v>287</v>
      </c>
      <c r="H467" s="98" t="s">
        <v>68</v>
      </c>
      <c r="I467" s="58" t="s">
        <v>58</v>
      </c>
      <c r="J467" s="98" t="s">
        <v>70</v>
      </c>
      <c r="K467" s="261"/>
      <c r="L467" s="37"/>
    </row>
    <row r="468" spans="1:12">
      <c r="A468" s="58" t="s">
        <v>3</v>
      </c>
      <c r="B468" s="185" t="s">
        <v>285</v>
      </c>
      <c r="C468" s="359">
        <v>21000</v>
      </c>
      <c r="D468" s="56">
        <v>12</v>
      </c>
      <c r="E468" s="66" t="s">
        <v>72</v>
      </c>
      <c r="F468" s="98">
        <v>1960</v>
      </c>
      <c r="G468" s="98" t="s">
        <v>287</v>
      </c>
      <c r="H468" s="98" t="s">
        <v>68</v>
      </c>
      <c r="I468" s="58" t="s">
        <v>58</v>
      </c>
      <c r="J468" s="98" t="s">
        <v>70</v>
      </c>
      <c r="K468" s="261"/>
      <c r="L468" s="37"/>
    </row>
    <row r="469" spans="1:12">
      <c r="A469" s="58" t="s">
        <v>4</v>
      </c>
      <c r="B469" s="70" t="s">
        <v>286</v>
      </c>
      <c r="C469" s="296">
        <v>24000</v>
      </c>
      <c r="D469" s="56">
        <v>24</v>
      </c>
      <c r="E469" s="66" t="s">
        <v>737</v>
      </c>
      <c r="F469" s="98">
        <v>1960</v>
      </c>
      <c r="G469" s="98" t="s">
        <v>287</v>
      </c>
      <c r="H469" s="98" t="s">
        <v>68</v>
      </c>
      <c r="I469" s="58" t="s">
        <v>58</v>
      </c>
      <c r="J469" s="98" t="s">
        <v>69</v>
      </c>
      <c r="K469" s="209"/>
      <c r="L469" s="37"/>
    </row>
    <row r="470" spans="1:12">
      <c r="A470" s="58" t="s">
        <v>5</v>
      </c>
      <c r="B470" s="131" t="s">
        <v>808</v>
      </c>
      <c r="C470" s="360">
        <v>50000</v>
      </c>
      <c r="D470" s="125">
        <v>260</v>
      </c>
      <c r="E470" s="133" t="s">
        <v>737</v>
      </c>
      <c r="F470" s="134"/>
      <c r="G470" s="134"/>
      <c r="H470" s="134"/>
      <c r="I470" s="135"/>
      <c r="J470" s="134"/>
      <c r="K470" s="209"/>
      <c r="L470" s="37"/>
    </row>
    <row r="471" spans="1:12">
      <c r="A471" s="58" t="s">
        <v>6</v>
      </c>
      <c r="B471" s="131" t="s">
        <v>1083</v>
      </c>
      <c r="C471" s="361">
        <v>23000</v>
      </c>
      <c r="D471" s="125" t="s">
        <v>1084</v>
      </c>
      <c r="E471" s="133" t="s">
        <v>737</v>
      </c>
      <c r="F471" s="134"/>
      <c r="G471" s="134"/>
      <c r="H471" s="134"/>
      <c r="I471" s="135"/>
      <c r="J471" s="134"/>
      <c r="K471" s="209"/>
      <c r="L471" s="37"/>
    </row>
    <row r="472" spans="1:12" ht="15.75" customHeight="1" thickBot="1">
      <c r="A472" s="144" t="s">
        <v>7</v>
      </c>
      <c r="B472" s="258" t="s">
        <v>21</v>
      </c>
      <c r="C472" s="302">
        <v>95000</v>
      </c>
      <c r="D472" s="142" t="s">
        <v>1084</v>
      </c>
      <c r="E472" s="141" t="s">
        <v>737</v>
      </c>
      <c r="F472" s="143"/>
      <c r="G472" s="143"/>
      <c r="H472" s="143"/>
      <c r="I472" s="144"/>
      <c r="J472" s="143"/>
      <c r="K472" s="209"/>
      <c r="L472" s="37"/>
    </row>
    <row r="473" spans="1:12" ht="15.75" customHeight="1" thickTop="1">
      <c r="A473" s="246"/>
      <c r="B473" s="185"/>
      <c r="C473" s="260"/>
      <c r="D473" s="261"/>
      <c r="E473" s="185"/>
      <c r="F473" s="185"/>
      <c r="G473" s="185"/>
      <c r="H473" s="185"/>
      <c r="I473" s="246"/>
      <c r="J473" s="185"/>
      <c r="K473" s="209"/>
      <c r="L473" s="37"/>
    </row>
    <row r="474" spans="1:12" ht="15.75" customHeight="1" thickBot="1">
      <c r="A474" s="246"/>
      <c r="B474" s="185"/>
      <c r="C474" s="260"/>
      <c r="D474" s="261"/>
      <c r="E474" s="292"/>
      <c r="F474" s="182"/>
      <c r="G474" s="185"/>
      <c r="H474" s="185"/>
      <c r="I474" s="246"/>
      <c r="J474" s="185"/>
      <c r="K474" s="209"/>
      <c r="L474" s="37"/>
    </row>
    <row r="475" spans="1:12" ht="15.75" customHeight="1" thickTop="1" thickBot="1">
      <c r="A475" s="30" t="s">
        <v>25</v>
      </c>
      <c r="B475" s="29" t="s">
        <v>661</v>
      </c>
      <c r="C475" s="39"/>
      <c r="D475" s="42"/>
      <c r="E475" s="41"/>
      <c r="F475" s="186"/>
      <c r="G475" s="780" t="s">
        <v>14</v>
      </c>
      <c r="H475" s="781"/>
      <c r="I475" s="781"/>
      <c r="J475" s="782"/>
      <c r="K475" s="209"/>
      <c r="L475" s="37"/>
    </row>
    <row r="476" spans="1:12" ht="34.5" customHeight="1" thickTop="1" thickBot="1">
      <c r="A476" s="45" t="s">
        <v>0</v>
      </c>
      <c r="B476" s="46" t="s">
        <v>15</v>
      </c>
      <c r="C476" s="47" t="s">
        <v>22</v>
      </c>
      <c r="D476" s="250" t="s">
        <v>501</v>
      </c>
      <c r="E476" s="346" t="s">
        <v>589</v>
      </c>
      <c r="F476" s="46" t="s">
        <v>16</v>
      </c>
      <c r="G476" s="46" t="s">
        <v>17</v>
      </c>
      <c r="H476" s="46" t="s">
        <v>18</v>
      </c>
      <c r="I476" s="45" t="s">
        <v>19</v>
      </c>
      <c r="J476" s="46" t="s">
        <v>20</v>
      </c>
      <c r="K476" s="209"/>
      <c r="L476" s="37"/>
    </row>
    <row r="477" spans="1:12" ht="16.5" thickTop="1">
      <c r="A477" s="194" t="s">
        <v>1</v>
      </c>
      <c r="B477" s="317" t="s">
        <v>745</v>
      </c>
      <c r="C477" s="762">
        <f>D477*5000</f>
        <v>645500</v>
      </c>
      <c r="D477" s="316">
        <v>129.1</v>
      </c>
      <c r="E477" s="348" t="s">
        <v>72</v>
      </c>
      <c r="F477" s="193" t="s">
        <v>747</v>
      </c>
      <c r="G477" s="193" t="s">
        <v>158</v>
      </c>
      <c r="H477" s="193" t="s">
        <v>260</v>
      </c>
      <c r="I477" s="194" t="s">
        <v>748</v>
      </c>
      <c r="J477" s="193" t="s">
        <v>69</v>
      </c>
      <c r="K477" s="349"/>
      <c r="L477" s="37"/>
    </row>
    <row r="478" spans="1:12" ht="31.5">
      <c r="A478" s="201" t="s">
        <v>2</v>
      </c>
      <c r="B478" s="317" t="s">
        <v>746</v>
      </c>
      <c r="C478" s="764">
        <f>D478*5000</f>
        <v>1336500</v>
      </c>
      <c r="D478" s="319">
        <v>267.3</v>
      </c>
      <c r="E478" s="228" t="s">
        <v>737</v>
      </c>
      <c r="F478" s="200" t="s">
        <v>722</v>
      </c>
      <c r="G478" s="200" t="s">
        <v>158</v>
      </c>
      <c r="H478" s="200" t="s">
        <v>749</v>
      </c>
      <c r="I478" s="201" t="s">
        <v>58</v>
      </c>
      <c r="J478" s="200" t="s">
        <v>59</v>
      </c>
      <c r="K478" s="349"/>
      <c r="L478" s="37"/>
    </row>
    <row r="479" spans="1:12">
      <c r="A479" s="325" t="s">
        <v>3</v>
      </c>
      <c r="B479" s="362" t="s">
        <v>490</v>
      </c>
      <c r="C479" s="363">
        <v>10000</v>
      </c>
      <c r="D479" s="332"/>
      <c r="E479" s="352" t="s">
        <v>737</v>
      </c>
      <c r="F479" s="334"/>
      <c r="G479" s="334"/>
      <c r="H479" s="334"/>
      <c r="I479" s="325"/>
      <c r="J479" s="334"/>
      <c r="K479" s="349"/>
      <c r="L479" s="37"/>
    </row>
    <row r="480" spans="1:12" ht="15.75" customHeight="1" thickBot="1">
      <c r="A480" s="341" t="s">
        <v>4</v>
      </c>
      <c r="B480" s="364" t="s">
        <v>21</v>
      </c>
      <c r="C480" s="365">
        <v>34500</v>
      </c>
      <c r="D480" s="338"/>
      <c r="E480" s="356" t="s">
        <v>737</v>
      </c>
      <c r="F480" s="340"/>
      <c r="G480" s="340"/>
      <c r="H480" s="340"/>
      <c r="I480" s="341"/>
      <c r="J480" s="340"/>
      <c r="K480" s="209"/>
      <c r="L480" s="366"/>
    </row>
    <row r="481" spans="1:12" ht="15.75" customHeight="1" thickTop="1">
      <c r="A481" s="246"/>
      <c r="B481" s="185"/>
      <c r="C481" s="260"/>
      <c r="D481" s="261"/>
      <c r="E481" s="185"/>
      <c r="F481" s="185"/>
      <c r="G481" s="185"/>
      <c r="H481" s="185"/>
      <c r="I481" s="246"/>
      <c r="J481" s="185"/>
      <c r="K481" s="209"/>
      <c r="L481" s="37"/>
    </row>
    <row r="482" spans="1:12" ht="15.75" customHeight="1" thickBot="1">
      <c r="A482" s="246"/>
      <c r="B482" s="185"/>
      <c r="C482" s="260"/>
      <c r="D482" s="209"/>
      <c r="E482" s="246"/>
      <c r="F482" s="185"/>
      <c r="G482" s="185"/>
      <c r="H482" s="185"/>
      <c r="I482" s="246"/>
      <c r="J482" s="185"/>
      <c r="K482" s="209"/>
      <c r="L482" s="37"/>
    </row>
    <row r="483" spans="1:12" ht="17.25" thickTop="1" thickBot="1">
      <c r="A483" s="30" t="s">
        <v>26</v>
      </c>
      <c r="B483" s="31" t="s">
        <v>54</v>
      </c>
      <c r="C483" s="39"/>
      <c r="D483" s="42"/>
      <c r="E483" s="41"/>
      <c r="F483" s="186"/>
      <c r="G483" s="780" t="s">
        <v>14</v>
      </c>
      <c r="H483" s="781"/>
      <c r="I483" s="781"/>
      <c r="J483" s="782"/>
      <c r="K483" s="209"/>
      <c r="L483" s="37"/>
    </row>
    <row r="484" spans="1:12" ht="60" customHeight="1" thickTop="1" thickBot="1">
      <c r="A484" s="45" t="s">
        <v>0</v>
      </c>
      <c r="B484" s="46" t="s">
        <v>15</v>
      </c>
      <c r="C484" s="47" t="s">
        <v>22</v>
      </c>
      <c r="D484" s="250" t="s">
        <v>501</v>
      </c>
      <c r="E484" s="346" t="s">
        <v>589</v>
      </c>
      <c r="F484" s="46" t="s">
        <v>16</v>
      </c>
      <c r="G484" s="46" t="s">
        <v>17</v>
      </c>
      <c r="H484" s="46" t="s">
        <v>18</v>
      </c>
      <c r="I484" s="45" t="s">
        <v>19</v>
      </c>
      <c r="J484" s="46" t="s">
        <v>20</v>
      </c>
      <c r="K484" s="209"/>
      <c r="L484" s="37"/>
    </row>
    <row r="485" spans="1:12" ht="16.5" thickTop="1">
      <c r="A485" s="58" t="s">
        <v>1</v>
      </c>
      <c r="B485" s="59" t="s">
        <v>1543</v>
      </c>
      <c r="C485" s="74">
        <v>1000000</v>
      </c>
      <c r="D485" s="56">
        <v>171.35</v>
      </c>
      <c r="E485" s="66" t="s">
        <v>737</v>
      </c>
      <c r="F485" s="58" t="s">
        <v>90</v>
      </c>
      <c r="G485" s="64" t="s">
        <v>56</v>
      </c>
      <c r="H485" s="64" t="s">
        <v>131</v>
      </c>
      <c r="I485" s="64" t="s">
        <v>44</v>
      </c>
      <c r="J485" s="64" t="s">
        <v>70</v>
      </c>
      <c r="K485" s="209"/>
      <c r="L485" s="37"/>
    </row>
    <row r="486" spans="1:12">
      <c r="A486" s="58" t="s">
        <v>2</v>
      </c>
      <c r="B486" s="59" t="s">
        <v>1544</v>
      </c>
      <c r="C486" s="74">
        <v>200000</v>
      </c>
      <c r="D486" s="56">
        <v>54.72</v>
      </c>
      <c r="E486" s="66" t="s">
        <v>737</v>
      </c>
      <c r="F486" s="58" t="s">
        <v>91</v>
      </c>
      <c r="G486" s="64" t="s">
        <v>56</v>
      </c>
      <c r="H486" s="64" t="s">
        <v>131</v>
      </c>
      <c r="I486" s="64" t="s">
        <v>44</v>
      </c>
      <c r="J486" s="64" t="s">
        <v>70</v>
      </c>
      <c r="K486" s="209"/>
      <c r="L486" s="37"/>
    </row>
    <row r="487" spans="1:12" ht="15.75" customHeight="1">
      <c r="A487" s="58" t="s">
        <v>3</v>
      </c>
      <c r="B487" s="59" t="s">
        <v>1545</v>
      </c>
      <c r="C487" s="74">
        <v>50000</v>
      </c>
      <c r="D487" s="56">
        <v>31.39</v>
      </c>
      <c r="E487" s="66" t="s">
        <v>737</v>
      </c>
      <c r="F487" s="58">
        <v>1994</v>
      </c>
      <c r="G487" s="64" t="s">
        <v>56</v>
      </c>
      <c r="H487" s="64" t="s">
        <v>131</v>
      </c>
      <c r="I487" s="64" t="s">
        <v>44</v>
      </c>
      <c r="J487" s="64" t="s">
        <v>70</v>
      </c>
      <c r="K487" s="209"/>
      <c r="L487" s="37"/>
    </row>
    <row r="488" spans="1:12">
      <c r="A488" s="58" t="s">
        <v>4</v>
      </c>
      <c r="B488" s="59" t="s">
        <v>1546</v>
      </c>
      <c r="C488" s="74">
        <v>100000</v>
      </c>
      <c r="D488" s="56">
        <v>30.75</v>
      </c>
      <c r="E488" s="66" t="s">
        <v>737</v>
      </c>
      <c r="F488" s="58" t="s">
        <v>127</v>
      </c>
      <c r="G488" s="64" t="s">
        <v>56</v>
      </c>
      <c r="H488" s="64" t="s">
        <v>131</v>
      </c>
      <c r="I488" s="64" t="s">
        <v>44</v>
      </c>
      <c r="J488" s="64" t="s">
        <v>70</v>
      </c>
      <c r="K488" s="209"/>
      <c r="L488" s="37"/>
    </row>
    <row r="489" spans="1:12">
      <c r="A489" s="58" t="s">
        <v>5</v>
      </c>
      <c r="B489" s="59" t="s">
        <v>1547</v>
      </c>
      <c r="C489" s="74">
        <v>1500000</v>
      </c>
      <c r="D489" s="56">
        <v>453.52</v>
      </c>
      <c r="E489" s="66" t="s">
        <v>737</v>
      </c>
      <c r="F489" s="58" t="s">
        <v>128</v>
      </c>
      <c r="G489" s="58" t="s">
        <v>56</v>
      </c>
      <c r="H489" s="64" t="s">
        <v>131</v>
      </c>
      <c r="I489" s="58" t="s">
        <v>133</v>
      </c>
      <c r="J489" s="58" t="s">
        <v>132</v>
      </c>
      <c r="K489" s="209"/>
      <c r="L489" s="37"/>
    </row>
    <row r="490" spans="1:12">
      <c r="A490" s="58" t="s">
        <v>6</v>
      </c>
      <c r="B490" s="59" t="s">
        <v>1548</v>
      </c>
      <c r="C490" s="60">
        <v>15000</v>
      </c>
      <c r="D490" s="56">
        <v>53.8</v>
      </c>
      <c r="E490" s="66" t="s">
        <v>72</v>
      </c>
      <c r="F490" s="58" t="s">
        <v>128</v>
      </c>
      <c r="G490" s="64" t="s">
        <v>56</v>
      </c>
      <c r="H490" s="64" t="s">
        <v>131</v>
      </c>
      <c r="I490" s="64" t="s">
        <v>44</v>
      </c>
      <c r="J490" s="64" t="s">
        <v>70</v>
      </c>
      <c r="K490" s="209"/>
      <c r="L490" s="37"/>
    </row>
    <row r="491" spans="1:12">
      <c r="A491" s="58" t="s">
        <v>7</v>
      </c>
      <c r="B491" s="59" t="s">
        <v>1549</v>
      </c>
      <c r="C491" s="60">
        <v>20000</v>
      </c>
      <c r="D491" s="56">
        <v>30</v>
      </c>
      <c r="E491" s="66" t="s">
        <v>72</v>
      </c>
      <c r="F491" s="58" t="s">
        <v>128</v>
      </c>
      <c r="G491" s="64" t="s">
        <v>56</v>
      </c>
      <c r="H491" s="64" t="s">
        <v>44</v>
      </c>
      <c r="I491" s="64" t="s">
        <v>133</v>
      </c>
      <c r="J491" s="64" t="s">
        <v>59</v>
      </c>
      <c r="K491" s="261"/>
      <c r="L491" s="255"/>
    </row>
    <row r="492" spans="1:12">
      <c r="A492" s="58" t="s">
        <v>8</v>
      </c>
      <c r="B492" s="59" t="s">
        <v>1550</v>
      </c>
      <c r="C492" s="60">
        <v>50000</v>
      </c>
      <c r="D492" s="56">
        <v>39.25</v>
      </c>
      <c r="E492" s="66" t="s">
        <v>72</v>
      </c>
      <c r="F492" s="58" t="s">
        <v>128</v>
      </c>
      <c r="G492" s="64" t="s">
        <v>56</v>
      </c>
      <c r="H492" s="64" t="s">
        <v>131</v>
      </c>
      <c r="I492" s="64" t="s">
        <v>44</v>
      </c>
      <c r="J492" s="64" t="s">
        <v>70</v>
      </c>
      <c r="K492" s="261"/>
      <c r="L492" s="255"/>
    </row>
    <row r="493" spans="1:12">
      <c r="A493" s="58" t="s">
        <v>9</v>
      </c>
      <c r="B493" s="59" t="s">
        <v>92</v>
      </c>
      <c r="C493" s="74">
        <v>200000</v>
      </c>
      <c r="D493" s="56" t="s">
        <v>126</v>
      </c>
      <c r="E493" s="66" t="s">
        <v>737</v>
      </c>
      <c r="F493" s="58">
        <v>1911</v>
      </c>
      <c r="G493" s="58" t="s">
        <v>56</v>
      </c>
      <c r="H493" s="58" t="s">
        <v>156</v>
      </c>
      <c r="I493" s="58" t="s">
        <v>133</v>
      </c>
      <c r="J493" s="58" t="s">
        <v>69</v>
      </c>
      <c r="K493" s="261"/>
      <c r="L493" s="255"/>
    </row>
    <row r="494" spans="1:12">
      <c r="A494" s="58" t="s">
        <v>10</v>
      </c>
      <c r="B494" s="59" t="s">
        <v>1551</v>
      </c>
      <c r="C494" s="60">
        <v>1300000</v>
      </c>
      <c r="D494" s="56">
        <v>672</v>
      </c>
      <c r="E494" s="66" t="s">
        <v>72</v>
      </c>
      <c r="F494" s="58" t="s">
        <v>129</v>
      </c>
      <c r="G494" s="58" t="s">
        <v>157</v>
      </c>
      <c r="H494" s="58" t="s">
        <v>158</v>
      </c>
      <c r="I494" s="58" t="s">
        <v>44</v>
      </c>
      <c r="J494" s="58" t="s">
        <v>70</v>
      </c>
      <c r="K494" s="261"/>
      <c r="L494" s="255"/>
    </row>
    <row r="495" spans="1:12">
      <c r="A495" s="58" t="s">
        <v>11</v>
      </c>
      <c r="B495" s="59" t="s">
        <v>94</v>
      </c>
      <c r="C495" s="74">
        <v>20000</v>
      </c>
      <c r="D495" s="56" t="s">
        <v>126</v>
      </c>
      <c r="E495" s="66" t="s">
        <v>737</v>
      </c>
      <c r="F495" s="58" t="s">
        <v>130</v>
      </c>
      <c r="G495" s="58" t="s">
        <v>159</v>
      </c>
      <c r="H495" s="58" t="s">
        <v>44</v>
      </c>
      <c r="I495" s="58" t="s">
        <v>44</v>
      </c>
      <c r="J495" s="58" t="s">
        <v>44</v>
      </c>
      <c r="K495" s="261"/>
      <c r="L495" s="255"/>
    </row>
    <row r="496" spans="1:12">
      <c r="A496" s="58" t="s">
        <v>12</v>
      </c>
      <c r="B496" s="59" t="s">
        <v>95</v>
      </c>
      <c r="C496" s="60">
        <v>100000</v>
      </c>
      <c r="D496" s="56">
        <v>123.3</v>
      </c>
      <c r="E496" s="66" t="s">
        <v>72</v>
      </c>
      <c r="F496" s="58" t="s">
        <v>129</v>
      </c>
      <c r="G496" s="58" t="s">
        <v>160</v>
      </c>
      <c r="H496" s="64" t="s">
        <v>131</v>
      </c>
      <c r="I496" s="64" t="s">
        <v>44</v>
      </c>
      <c r="J496" s="64" t="s">
        <v>70</v>
      </c>
      <c r="K496" s="261"/>
      <c r="L496" s="255"/>
    </row>
    <row r="497" spans="1:12">
      <c r="A497" s="58" t="s">
        <v>13</v>
      </c>
      <c r="B497" s="59" t="s">
        <v>96</v>
      </c>
      <c r="C497" s="60">
        <v>50000</v>
      </c>
      <c r="D497" s="56">
        <v>80.599999999999994</v>
      </c>
      <c r="E497" s="66" t="s">
        <v>72</v>
      </c>
      <c r="F497" s="58" t="s">
        <v>129</v>
      </c>
      <c r="G497" s="58" t="s">
        <v>157</v>
      </c>
      <c r="H497" s="58" t="s">
        <v>131</v>
      </c>
      <c r="I497" s="58" t="s">
        <v>44</v>
      </c>
      <c r="J497" s="58" t="s">
        <v>70</v>
      </c>
      <c r="K497" s="261"/>
      <c r="L497" s="255"/>
    </row>
    <row r="498" spans="1:12" ht="15.75" customHeight="1">
      <c r="A498" s="58" t="s">
        <v>23</v>
      </c>
      <c r="B498" s="59" t="s">
        <v>1552</v>
      </c>
      <c r="C498" s="60">
        <v>100000</v>
      </c>
      <c r="D498" s="56">
        <v>116</v>
      </c>
      <c r="E498" s="66" t="s">
        <v>72</v>
      </c>
      <c r="F498" s="58" t="s">
        <v>129</v>
      </c>
      <c r="G498" s="58" t="s">
        <v>157</v>
      </c>
      <c r="H498" s="58" t="s">
        <v>131</v>
      </c>
      <c r="I498" s="58" t="s">
        <v>44</v>
      </c>
      <c r="J498" s="58" t="s">
        <v>70</v>
      </c>
      <c r="K498" s="261"/>
      <c r="L498" s="255"/>
    </row>
    <row r="499" spans="1:12" ht="15.75" customHeight="1">
      <c r="A499" s="58" t="s">
        <v>24</v>
      </c>
      <c r="B499" s="59" t="s">
        <v>97</v>
      </c>
      <c r="C499" s="60">
        <v>100000</v>
      </c>
      <c r="D499" s="56">
        <v>110</v>
      </c>
      <c r="E499" s="66" t="s">
        <v>72</v>
      </c>
      <c r="F499" s="58" t="s">
        <v>129</v>
      </c>
      <c r="G499" s="58" t="s">
        <v>157</v>
      </c>
      <c r="H499" s="58" t="s">
        <v>158</v>
      </c>
      <c r="I499" s="58" t="s">
        <v>44</v>
      </c>
      <c r="J499" s="58" t="s">
        <v>70</v>
      </c>
      <c r="K499" s="261"/>
      <c r="L499" s="255"/>
    </row>
    <row r="500" spans="1:12" ht="15.75" customHeight="1">
      <c r="A500" s="58" t="s">
        <v>25</v>
      </c>
      <c r="B500" s="59" t="s">
        <v>98</v>
      </c>
      <c r="C500" s="60">
        <v>100000</v>
      </c>
      <c r="D500" s="56">
        <v>124</v>
      </c>
      <c r="E500" s="66" t="s">
        <v>72</v>
      </c>
      <c r="F500" s="58" t="s">
        <v>129</v>
      </c>
      <c r="G500" s="58" t="s">
        <v>161</v>
      </c>
      <c r="H500" s="58" t="s">
        <v>158</v>
      </c>
      <c r="I500" s="58" t="s">
        <v>44</v>
      </c>
      <c r="J500" s="58" t="s">
        <v>70</v>
      </c>
      <c r="K500" s="261"/>
      <c r="L500" s="255"/>
    </row>
    <row r="501" spans="1:12">
      <c r="A501" s="58" t="s">
        <v>26</v>
      </c>
      <c r="B501" s="59" t="s">
        <v>99</v>
      </c>
      <c r="C501" s="74">
        <v>50000</v>
      </c>
      <c r="D501" s="56"/>
      <c r="E501" s="66" t="s">
        <v>737</v>
      </c>
      <c r="F501" s="58" t="s">
        <v>129</v>
      </c>
      <c r="G501" s="58" t="s">
        <v>162</v>
      </c>
      <c r="H501" s="58" t="s">
        <v>44</v>
      </c>
      <c r="I501" s="58" t="s">
        <v>44</v>
      </c>
      <c r="J501" s="58" t="s">
        <v>44</v>
      </c>
      <c r="K501" s="261"/>
      <c r="L501" s="255"/>
    </row>
    <row r="502" spans="1:12">
      <c r="A502" s="58" t="s">
        <v>27</v>
      </c>
      <c r="B502" s="59" t="s">
        <v>100</v>
      </c>
      <c r="C502" s="74">
        <v>20000</v>
      </c>
      <c r="D502" s="56"/>
      <c r="E502" s="66" t="s">
        <v>737</v>
      </c>
      <c r="F502" s="58">
        <v>1992</v>
      </c>
      <c r="G502" s="58" t="s">
        <v>163</v>
      </c>
      <c r="H502" s="58" t="s">
        <v>44</v>
      </c>
      <c r="I502" s="58" t="s">
        <v>44</v>
      </c>
      <c r="J502" s="58" t="s">
        <v>44</v>
      </c>
      <c r="K502" s="209"/>
      <c r="L502" s="255"/>
    </row>
    <row r="503" spans="1:12">
      <c r="A503" s="58" t="s">
        <v>28</v>
      </c>
      <c r="B503" s="59" t="s">
        <v>810</v>
      </c>
      <c r="C503" s="74">
        <v>333000</v>
      </c>
      <c r="D503" s="56"/>
      <c r="E503" s="66" t="s">
        <v>737</v>
      </c>
      <c r="F503" s="58">
        <v>2017</v>
      </c>
      <c r="G503" s="58" t="s">
        <v>163</v>
      </c>
      <c r="H503" s="58"/>
      <c r="I503" s="58"/>
      <c r="J503" s="58"/>
      <c r="K503" s="209"/>
      <c r="L503" s="209"/>
    </row>
    <row r="504" spans="1:12">
      <c r="A504" s="58" t="s">
        <v>29</v>
      </c>
      <c r="B504" s="59" t="s">
        <v>101</v>
      </c>
      <c r="C504" s="74">
        <v>85000</v>
      </c>
      <c r="D504" s="56"/>
      <c r="E504" s="66" t="s">
        <v>737</v>
      </c>
      <c r="F504" s="58">
        <v>2007</v>
      </c>
      <c r="G504" s="58" t="s">
        <v>163</v>
      </c>
      <c r="H504" s="58" t="s">
        <v>44</v>
      </c>
      <c r="I504" s="58" t="s">
        <v>44</v>
      </c>
      <c r="J504" s="58" t="s">
        <v>44</v>
      </c>
      <c r="K504" s="209"/>
      <c r="L504" s="209"/>
    </row>
    <row r="505" spans="1:12">
      <c r="A505" s="58" t="s">
        <v>30</v>
      </c>
      <c r="B505" s="59" t="s">
        <v>102</v>
      </c>
      <c r="C505" s="74">
        <v>50000</v>
      </c>
      <c r="D505" s="56"/>
      <c r="E505" s="66" t="s">
        <v>737</v>
      </c>
      <c r="F505" s="58" t="s">
        <v>129</v>
      </c>
      <c r="G505" s="58" t="s">
        <v>164</v>
      </c>
      <c r="H505" s="58" t="s">
        <v>44</v>
      </c>
      <c r="I505" s="58" t="s">
        <v>44</v>
      </c>
      <c r="J505" s="58" t="s">
        <v>44</v>
      </c>
      <c r="K505" s="209"/>
      <c r="L505" s="209"/>
    </row>
    <row r="506" spans="1:12" ht="15.75" customHeight="1">
      <c r="A506" s="58" t="s">
        <v>31</v>
      </c>
      <c r="B506" s="59" t="s">
        <v>1473</v>
      </c>
      <c r="C506" s="74">
        <v>2000</v>
      </c>
      <c r="D506" s="56"/>
      <c r="E506" s="66" t="s">
        <v>737</v>
      </c>
      <c r="F506" s="58" t="s">
        <v>129</v>
      </c>
      <c r="G506" s="58"/>
      <c r="H506" s="58"/>
      <c r="I506" s="58"/>
      <c r="J506" s="58"/>
      <c r="K506" s="209"/>
      <c r="L506" s="209"/>
    </row>
    <row r="507" spans="1:12" ht="15.75" customHeight="1">
      <c r="A507" s="58" t="s">
        <v>32</v>
      </c>
      <c r="B507" s="59" t="s">
        <v>103</v>
      </c>
      <c r="C507" s="74">
        <v>3000</v>
      </c>
      <c r="D507" s="56"/>
      <c r="E507" s="66" t="s">
        <v>737</v>
      </c>
      <c r="F507" s="58" t="s">
        <v>126</v>
      </c>
      <c r="G507" s="58"/>
      <c r="H507" s="58"/>
      <c r="I507" s="58"/>
      <c r="J507" s="58"/>
      <c r="K507" s="209"/>
      <c r="L507" s="209"/>
    </row>
    <row r="508" spans="1:12" ht="15.75" customHeight="1">
      <c r="A508" s="58" t="s">
        <v>33</v>
      </c>
      <c r="B508" s="59" t="s">
        <v>104</v>
      </c>
      <c r="C508" s="74">
        <v>1500</v>
      </c>
      <c r="D508" s="56"/>
      <c r="E508" s="66" t="s">
        <v>737</v>
      </c>
      <c r="F508" s="58" t="s">
        <v>126</v>
      </c>
      <c r="G508" s="58"/>
      <c r="H508" s="58"/>
      <c r="I508" s="58"/>
      <c r="J508" s="58"/>
      <c r="K508" s="209"/>
      <c r="L508" s="209"/>
    </row>
    <row r="509" spans="1:12" ht="15.75" customHeight="1">
      <c r="A509" s="58" t="s">
        <v>34</v>
      </c>
      <c r="B509" s="59" t="s">
        <v>105</v>
      </c>
      <c r="C509" s="74">
        <v>1500</v>
      </c>
      <c r="D509" s="56"/>
      <c r="E509" s="66" t="s">
        <v>737</v>
      </c>
      <c r="F509" s="58" t="s">
        <v>126</v>
      </c>
      <c r="G509" s="58"/>
      <c r="H509" s="58"/>
      <c r="I509" s="58"/>
      <c r="J509" s="58"/>
      <c r="K509" s="209"/>
      <c r="L509" s="209"/>
    </row>
    <row r="510" spans="1:12" ht="15.75" customHeight="1">
      <c r="A510" s="58" t="s">
        <v>35</v>
      </c>
      <c r="B510" s="59" t="s">
        <v>106</v>
      </c>
      <c r="C510" s="74">
        <v>2500</v>
      </c>
      <c r="D510" s="56"/>
      <c r="E510" s="66" t="s">
        <v>737</v>
      </c>
      <c r="F510" s="58" t="s">
        <v>126</v>
      </c>
      <c r="G510" s="58"/>
      <c r="H510" s="58"/>
      <c r="I510" s="58"/>
      <c r="J510" s="58"/>
      <c r="K510" s="209"/>
      <c r="L510" s="209"/>
    </row>
    <row r="511" spans="1:12" ht="15.75" customHeight="1">
      <c r="A511" s="58" t="s">
        <v>36</v>
      </c>
      <c r="B511" s="59" t="s">
        <v>107</v>
      </c>
      <c r="C511" s="74">
        <v>1500</v>
      </c>
      <c r="D511" s="56"/>
      <c r="E511" s="66" t="s">
        <v>737</v>
      </c>
      <c r="F511" s="58" t="s">
        <v>126</v>
      </c>
      <c r="G511" s="58"/>
      <c r="H511" s="58"/>
      <c r="I511" s="58"/>
      <c r="J511" s="58"/>
      <c r="K511" s="209"/>
      <c r="L511" s="209"/>
    </row>
    <row r="512" spans="1:12" ht="15.75" customHeight="1">
      <c r="A512" s="58" t="s">
        <v>37</v>
      </c>
      <c r="B512" s="59" t="s">
        <v>108</v>
      </c>
      <c r="C512" s="74">
        <v>1500</v>
      </c>
      <c r="D512" s="56"/>
      <c r="E512" s="66" t="s">
        <v>737</v>
      </c>
      <c r="F512" s="58" t="s">
        <v>126</v>
      </c>
      <c r="G512" s="58"/>
      <c r="H512" s="58"/>
      <c r="I512" s="58"/>
      <c r="J512" s="58"/>
      <c r="K512" s="209"/>
      <c r="L512" s="209"/>
    </row>
    <row r="513" spans="1:12">
      <c r="A513" s="58" t="s">
        <v>38</v>
      </c>
      <c r="B513" s="59" t="s">
        <v>109</v>
      </c>
      <c r="C513" s="74">
        <v>1500</v>
      </c>
      <c r="D513" s="56"/>
      <c r="E513" s="66" t="s">
        <v>737</v>
      </c>
      <c r="F513" s="58" t="s">
        <v>126</v>
      </c>
      <c r="G513" s="58"/>
      <c r="H513" s="58"/>
      <c r="I513" s="58"/>
      <c r="J513" s="58"/>
      <c r="K513" s="209"/>
      <c r="L513" s="209"/>
    </row>
    <row r="514" spans="1:12">
      <c r="A514" s="58" t="s">
        <v>39</v>
      </c>
      <c r="B514" s="59" t="s">
        <v>110</v>
      </c>
      <c r="C514" s="74">
        <v>1500</v>
      </c>
      <c r="D514" s="56"/>
      <c r="E514" s="66" t="s">
        <v>737</v>
      </c>
      <c r="F514" s="58" t="s">
        <v>126</v>
      </c>
      <c r="G514" s="58"/>
      <c r="H514" s="58"/>
      <c r="I514" s="58"/>
      <c r="J514" s="58"/>
      <c r="K514" s="209"/>
      <c r="L514" s="209"/>
    </row>
    <row r="515" spans="1:12">
      <c r="A515" s="58" t="s">
        <v>40</v>
      </c>
      <c r="B515" s="59" t="s">
        <v>111</v>
      </c>
      <c r="C515" s="74">
        <v>1500</v>
      </c>
      <c r="D515" s="56"/>
      <c r="E515" s="66" t="s">
        <v>737</v>
      </c>
      <c r="F515" s="58" t="s">
        <v>126</v>
      </c>
      <c r="G515" s="58"/>
      <c r="H515" s="58"/>
      <c r="I515" s="58"/>
      <c r="J515" s="58"/>
      <c r="K515" s="209"/>
      <c r="L515" s="209"/>
    </row>
    <row r="516" spans="1:12">
      <c r="A516" s="58" t="s">
        <v>41</v>
      </c>
      <c r="B516" s="59" t="s">
        <v>112</v>
      </c>
      <c r="C516" s="74">
        <v>1500</v>
      </c>
      <c r="D516" s="56"/>
      <c r="E516" s="66" t="s">
        <v>737</v>
      </c>
      <c r="F516" s="58" t="s">
        <v>126</v>
      </c>
      <c r="G516" s="58"/>
      <c r="H516" s="58"/>
      <c r="I516" s="58"/>
      <c r="J516" s="58"/>
      <c r="K516" s="209"/>
      <c r="L516" s="209"/>
    </row>
    <row r="517" spans="1:12">
      <c r="A517" s="58" t="s">
        <v>42</v>
      </c>
      <c r="B517" s="59" t="s">
        <v>113</v>
      </c>
      <c r="C517" s="74">
        <v>1500</v>
      </c>
      <c r="D517" s="56"/>
      <c r="E517" s="66" t="s">
        <v>737</v>
      </c>
      <c r="F517" s="58" t="s">
        <v>126</v>
      </c>
      <c r="G517" s="58"/>
      <c r="H517" s="58"/>
      <c r="I517" s="58"/>
      <c r="J517" s="58"/>
      <c r="K517" s="209"/>
      <c r="L517" s="209"/>
    </row>
    <row r="518" spans="1:12">
      <c r="A518" s="58" t="s">
        <v>43</v>
      </c>
      <c r="B518" s="59" t="s">
        <v>1553</v>
      </c>
      <c r="C518" s="74">
        <v>1500</v>
      </c>
      <c r="D518" s="56"/>
      <c r="E518" s="66" t="s">
        <v>737</v>
      </c>
      <c r="F518" s="58" t="s">
        <v>126</v>
      </c>
      <c r="G518" s="58"/>
      <c r="H518" s="58"/>
      <c r="I518" s="58"/>
      <c r="J518" s="58"/>
      <c r="K518" s="209"/>
      <c r="L518" s="209"/>
    </row>
    <row r="519" spans="1:12">
      <c r="A519" s="58" t="s">
        <v>134</v>
      </c>
      <c r="B519" s="59" t="s">
        <v>1554</v>
      </c>
      <c r="C519" s="74">
        <v>1500</v>
      </c>
      <c r="D519" s="56"/>
      <c r="E519" s="66" t="s">
        <v>737</v>
      </c>
      <c r="F519" s="58">
        <v>2012</v>
      </c>
      <c r="G519" s="58"/>
      <c r="H519" s="58"/>
      <c r="I519" s="58"/>
      <c r="J519" s="58"/>
      <c r="K519" s="209"/>
      <c r="L519" s="209"/>
    </row>
    <row r="520" spans="1:12">
      <c r="A520" s="58" t="s">
        <v>135</v>
      </c>
      <c r="B520" s="59" t="s">
        <v>1555</v>
      </c>
      <c r="C520" s="74">
        <v>2500</v>
      </c>
      <c r="D520" s="56"/>
      <c r="E520" s="66" t="s">
        <v>737</v>
      </c>
      <c r="F520" s="58">
        <v>2012</v>
      </c>
      <c r="G520" s="58"/>
      <c r="H520" s="58"/>
      <c r="I520" s="58"/>
      <c r="J520" s="58"/>
      <c r="K520" s="209"/>
      <c r="L520" s="209"/>
    </row>
    <row r="521" spans="1:12">
      <c r="A521" s="58" t="s">
        <v>136</v>
      </c>
      <c r="B521" s="59" t="s">
        <v>114</v>
      </c>
      <c r="C521" s="74">
        <v>1500</v>
      </c>
      <c r="D521" s="56"/>
      <c r="E521" s="66" t="s">
        <v>737</v>
      </c>
      <c r="F521" s="58">
        <v>2012</v>
      </c>
      <c r="G521" s="58"/>
      <c r="H521" s="58"/>
      <c r="I521" s="58"/>
      <c r="J521" s="58"/>
      <c r="K521" s="209"/>
      <c r="L521" s="209"/>
    </row>
    <row r="522" spans="1:12">
      <c r="A522" s="58" t="s">
        <v>137</v>
      </c>
      <c r="B522" s="59" t="s">
        <v>1556</v>
      </c>
      <c r="C522" s="74">
        <v>1500</v>
      </c>
      <c r="D522" s="56"/>
      <c r="E522" s="66" t="s">
        <v>737</v>
      </c>
      <c r="F522" s="58">
        <v>2012</v>
      </c>
      <c r="G522" s="58"/>
      <c r="H522" s="58"/>
      <c r="I522" s="58"/>
      <c r="J522" s="58"/>
      <c r="K522" s="209"/>
      <c r="L522" s="209"/>
    </row>
    <row r="523" spans="1:12">
      <c r="A523" s="58" t="s">
        <v>138</v>
      </c>
      <c r="B523" s="59" t="s">
        <v>1557</v>
      </c>
      <c r="C523" s="74">
        <v>1500</v>
      </c>
      <c r="D523" s="56"/>
      <c r="E523" s="66" t="s">
        <v>737</v>
      </c>
      <c r="F523" s="58">
        <v>2012</v>
      </c>
      <c r="G523" s="58"/>
      <c r="H523" s="58"/>
      <c r="I523" s="58"/>
      <c r="J523" s="58"/>
      <c r="K523" s="209"/>
      <c r="L523" s="209"/>
    </row>
    <row r="524" spans="1:12">
      <c r="A524" s="58" t="s">
        <v>139</v>
      </c>
      <c r="B524" s="59" t="s">
        <v>1558</v>
      </c>
      <c r="C524" s="74">
        <v>2500</v>
      </c>
      <c r="D524" s="56"/>
      <c r="E524" s="66" t="s">
        <v>737</v>
      </c>
      <c r="F524" s="58">
        <v>2012</v>
      </c>
      <c r="G524" s="58"/>
      <c r="H524" s="58"/>
      <c r="I524" s="58"/>
      <c r="J524" s="58"/>
      <c r="K524" s="209"/>
      <c r="L524" s="209"/>
    </row>
    <row r="525" spans="1:12">
      <c r="A525" s="58" t="s">
        <v>140</v>
      </c>
      <c r="B525" s="59" t="s">
        <v>1559</v>
      </c>
      <c r="C525" s="74">
        <v>1500</v>
      </c>
      <c r="D525" s="56"/>
      <c r="E525" s="66" t="s">
        <v>737</v>
      </c>
      <c r="F525" s="58">
        <v>2012</v>
      </c>
      <c r="G525" s="58"/>
      <c r="H525" s="58"/>
      <c r="I525" s="58"/>
      <c r="J525" s="58"/>
      <c r="K525" s="209"/>
      <c r="L525" s="209"/>
    </row>
    <row r="526" spans="1:12">
      <c r="A526" s="58" t="s">
        <v>141</v>
      </c>
      <c r="B526" s="59" t="s">
        <v>115</v>
      </c>
      <c r="C526" s="74">
        <v>1500</v>
      </c>
      <c r="D526" s="56"/>
      <c r="E526" s="66" t="s">
        <v>737</v>
      </c>
      <c r="F526" s="58">
        <v>2012</v>
      </c>
      <c r="G526" s="58"/>
      <c r="H526" s="58"/>
      <c r="I526" s="58"/>
      <c r="J526" s="58"/>
      <c r="K526" s="209"/>
      <c r="L526" s="209"/>
    </row>
    <row r="527" spans="1:12">
      <c r="A527" s="58" t="s">
        <v>142</v>
      </c>
      <c r="B527" s="59" t="s">
        <v>116</v>
      </c>
      <c r="C527" s="74">
        <v>1500</v>
      </c>
      <c r="D527" s="56"/>
      <c r="E527" s="66" t="s">
        <v>737</v>
      </c>
      <c r="F527" s="58">
        <v>2012</v>
      </c>
      <c r="G527" s="58"/>
      <c r="H527" s="58"/>
      <c r="I527" s="58"/>
      <c r="J527" s="58"/>
      <c r="K527" s="209"/>
      <c r="L527" s="209"/>
    </row>
    <row r="528" spans="1:12">
      <c r="A528" s="58" t="s">
        <v>143</v>
      </c>
      <c r="B528" s="59" t="s">
        <v>117</v>
      </c>
      <c r="C528" s="74">
        <v>1500</v>
      </c>
      <c r="D528" s="56"/>
      <c r="E528" s="66" t="s">
        <v>737</v>
      </c>
      <c r="F528" s="58">
        <v>2012</v>
      </c>
      <c r="G528" s="58"/>
      <c r="H528" s="58"/>
      <c r="I528" s="58"/>
      <c r="J528" s="58"/>
      <c r="K528" s="209"/>
      <c r="L528" s="209"/>
    </row>
    <row r="529" spans="1:12">
      <c r="A529" s="58" t="s">
        <v>144</v>
      </c>
      <c r="B529" s="59" t="s">
        <v>1560</v>
      </c>
      <c r="C529" s="74">
        <v>1500</v>
      </c>
      <c r="D529" s="56"/>
      <c r="E529" s="66" t="s">
        <v>737</v>
      </c>
      <c r="F529" s="58">
        <v>2012</v>
      </c>
      <c r="G529" s="58"/>
      <c r="H529" s="58"/>
      <c r="I529" s="58"/>
      <c r="J529" s="58"/>
      <c r="K529" s="209"/>
      <c r="L529" s="209"/>
    </row>
    <row r="530" spans="1:12">
      <c r="A530" s="58" t="s">
        <v>145</v>
      </c>
      <c r="B530" s="59" t="s">
        <v>1561</v>
      </c>
      <c r="C530" s="74">
        <v>1500</v>
      </c>
      <c r="D530" s="56"/>
      <c r="E530" s="66" t="s">
        <v>737</v>
      </c>
      <c r="F530" s="58">
        <v>2012</v>
      </c>
      <c r="G530" s="58"/>
      <c r="H530" s="58"/>
      <c r="I530" s="58"/>
      <c r="J530" s="58"/>
      <c r="K530" s="209"/>
      <c r="L530" s="209"/>
    </row>
    <row r="531" spans="1:12">
      <c r="A531" s="58" t="s">
        <v>146</v>
      </c>
      <c r="B531" s="59" t="s">
        <v>118</v>
      </c>
      <c r="C531" s="74">
        <v>1500</v>
      </c>
      <c r="D531" s="56"/>
      <c r="E531" s="66" t="s">
        <v>737</v>
      </c>
      <c r="F531" s="58">
        <v>2012</v>
      </c>
      <c r="G531" s="58"/>
      <c r="H531" s="58"/>
      <c r="I531" s="58"/>
      <c r="J531" s="58"/>
      <c r="K531" s="209"/>
      <c r="L531" s="209"/>
    </row>
    <row r="532" spans="1:12">
      <c r="A532" s="58" t="s">
        <v>147</v>
      </c>
      <c r="B532" s="59" t="s">
        <v>119</v>
      </c>
      <c r="C532" s="74">
        <v>1500</v>
      </c>
      <c r="D532" s="56"/>
      <c r="E532" s="66" t="s">
        <v>737</v>
      </c>
      <c r="F532" s="58">
        <v>2012</v>
      </c>
      <c r="G532" s="58"/>
      <c r="H532" s="58"/>
      <c r="I532" s="58"/>
      <c r="J532" s="58"/>
      <c r="K532" s="209"/>
      <c r="L532" s="209"/>
    </row>
    <row r="533" spans="1:12">
      <c r="A533" s="58" t="s">
        <v>148</v>
      </c>
      <c r="B533" s="59" t="s">
        <v>120</v>
      </c>
      <c r="C533" s="74">
        <v>1500</v>
      </c>
      <c r="D533" s="56"/>
      <c r="E533" s="66" t="s">
        <v>737</v>
      </c>
      <c r="F533" s="58">
        <v>2012</v>
      </c>
      <c r="G533" s="58"/>
      <c r="H533" s="58"/>
      <c r="I533" s="58"/>
      <c r="J533" s="58"/>
      <c r="K533" s="209"/>
      <c r="L533" s="209"/>
    </row>
    <row r="534" spans="1:12">
      <c r="A534" s="58" t="s">
        <v>149</v>
      </c>
      <c r="B534" s="59" t="s">
        <v>121</v>
      </c>
      <c r="C534" s="74">
        <v>1500</v>
      </c>
      <c r="D534" s="56"/>
      <c r="E534" s="66" t="s">
        <v>737</v>
      </c>
      <c r="F534" s="58">
        <v>2012</v>
      </c>
      <c r="G534" s="58"/>
      <c r="H534" s="58"/>
      <c r="I534" s="58"/>
      <c r="J534" s="58"/>
      <c r="K534" s="209"/>
      <c r="L534" s="209"/>
    </row>
    <row r="535" spans="1:12">
      <c r="A535" s="58" t="s">
        <v>150</v>
      </c>
      <c r="B535" s="59" t="s">
        <v>1562</v>
      </c>
      <c r="C535" s="74">
        <v>1500</v>
      </c>
      <c r="D535" s="56"/>
      <c r="E535" s="66" t="s">
        <v>737</v>
      </c>
      <c r="F535" s="58">
        <v>2012</v>
      </c>
      <c r="G535" s="58"/>
      <c r="H535" s="58"/>
      <c r="I535" s="58"/>
      <c r="J535" s="58"/>
      <c r="K535" s="209"/>
      <c r="L535" s="209"/>
    </row>
    <row r="536" spans="1:12">
      <c r="A536" s="58" t="s">
        <v>151</v>
      </c>
      <c r="B536" s="59" t="s">
        <v>1563</v>
      </c>
      <c r="C536" s="74">
        <v>1500</v>
      </c>
      <c r="D536" s="56"/>
      <c r="E536" s="66" t="s">
        <v>737</v>
      </c>
      <c r="F536" s="58">
        <v>2012</v>
      </c>
      <c r="G536" s="58"/>
      <c r="H536" s="58"/>
      <c r="I536" s="58"/>
      <c r="J536" s="58"/>
      <c r="K536" s="209"/>
      <c r="L536" s="209"/>
    </row>
    <row r="537" spans="1:12">
      <c r="A537" s="58" t="s">
        <v>152</v>
      </c>
      <c r="B537" s="59" t="s">
        <v>122</v>
      </c>
      <c r="C537" s="74">
        <v>2500</v>
      </c>
      <c r="D537" s="56"/>
      <c r="E537" s="66" t="s">
        <v>737</v>
      </c>
      <c r="F537" s="58">
        <v>2012</v>
      </c>
      <c r="G537" s="58"/>
      <c r="H537" s="58"/>
      <c r="I537" s="58"/>
      <c r="J537" s="58"/>
      <c r="K537" s="209"/>
      <c r="L537" s="209"/>
    </row>
    <row r="538" spans="1:12">
      <c r="A538" s="58" t="s">
        <v>153</v>
      </c>
      <c r="B538" s="59" t="s">
        <v>123</v>
      </c>
      <c r="C538" s="74">
        <v>1500</v>
      </c>
      <c r="D538" s="56"/>
      <c r="E538" s="66" t="s">
        <v>737</v>
      </c>
      <c r="F538" s="58">
        <v>2012</v>
      </c>
      <c r="G538" s="58"/>
      <c r="H538" s="58"/>
      <c r="I538" s="58"/>
      <c r="J538" s="58"/>
      <c r="K538" s="209"/>
      <c r="L538" s="209"/>
    </row>
    <row r="539" spans="1:12">
      <c r="A539" s="58" t="s">
        <v>154</v>
      </c>
      <c r="B539" s="59" t="s">
        <v>124</v>
      </c>
      <c r="C539" s="74">
        <v>1500</v>
      </c>
      <c r="D539" s="56"/>
      <c r="E539" s="66" t="s">
        <v>737</v>
      </c>
      <c r="F539" s="58">
        <v>2012</v>
      </c>
      <c r="G539" s="58"/>
      <c r="H539" s="58"/>
      <c r="I539" s="58"/>
      <c r="J539" s="58"/>
      <c r="K539" s="209"/>
      <c r="L539" s="209"/>
    </row>
    <row r="540" spans="1:12">
      <c r="A540" s="58" t="s">
        <v>155</v>
      </c>
      <c r="B540" s="59" t="s">
        <v>125</v>
      </c>
      <c r="C540" s="74">
        <v>2500</v>
      </c>
      <c r="D540" s="56"/>
      <c r="E540" s="66" t="s">
        <v>737</v>
      </c>
      <c r="F540" s="58">
        <v>2012</v>
      </c>
      <c r="G540" s="58"/>
      <c r="H540" s="58"/>
      <c r="I540" s="58"/>
      <c r="J540" s="58"/>
      <c r="K540" s="209"/>
      <c r="L540" s="209"/>
    </row>
    <row r="541" spans="1:12">
      <c r="A541" s="58" t="s">
        <v>411</v>
      </c>
      <c r="B541" s="59" t="s">
        <v>1474</v>
      </c>
      <c r="C541" s="74">
        <v>2500</v>
      </c>
      <c r="D541" s="56"/>
      <c r="E541" s="66" t="s">
        <v>737</v>
      </c>
      <c r="F541" s="58"/>
      <c r="G541" s="58"/>
      <c r="H541" s="58"/>
      <c r="I541" s="58"/>
      <c r="J541" s="58"/>
      <c r="K541" s="209"/>
      <c r="L541" s="209"/>
    </row>
    <row r="542" spans="1:12">
      <c r="A542" s="58" t="s">
        <v>412</v>
      </c>
      <c r="B542" s="59" t="s">
        <v>1642</v>
      </c>
      <c r="C542" s="74">
        <v>2500</v>
      </c>
      <c r="D542" s="56"/>
      <c r="E542" s="66" t="s">
        <v>737</v>
      </c>
      <c r="F542" s="58"/>
      <c r="G542" s="58"/>
      <c r="H542" s="58"/>
      <c r="I542" s="58"/>
      <c r="J542" s="58"/>
      <c r="K542" s="209"/>
      <c r="L542" s="209"/>
    </row>
    <row r="543" spans="1:12">
      <c r="A543" s="58" t="s">
        <v>413</v>
      </c>
      <c r="B543" s="59" t="s">
        <v>1642</v>
      </c>
      <c r="C543" s="74">
        <v>2500</v>
      </c>
      <c r="D543" s="56"/>
      <c r="E543" s="66" t="s">
        <v>737</v>
      </c>
      <c r="F543" s="58"/>
      <c r="G543" s="58"/>
      <c r="H543" s="58"/>
      <c r="I543" s="58"/>
      <c r="J543" s="58"/>
      <c r="K543" s="209"/>
      <c r="L543" s="209"/>
    </row>
    <row r="544" spans="1:12">
      <c r="A544" s="58" t="s">
        <v>414</v>
      </c>
      <c r="B544" s="59" t="s">
        <v>1642</v>
      </c>
      <c r="C544" s="74">
        <v>2500</v>
      </c>
      <c r="D544" s="56"/>
      <c r="E544" s="66" t="s">
        <v>737</v>
      </c>
      <c r="F544" s="58"/>
      <c r="G544" s="58"/>
      <c r="H544" s="58"/>
      <c r="I544" s="58"/>
      <c r="J544" s="58"/>
      <c r="K544" s="209"/>
      <c r="L544" s="209"/>
    </row>
    <row r="545" spans="1:12">
      <c r="A545" s="58" t="s">
        <v>415</v>
      </c>
      <c r="B545" s="59" t="s">
        <v>1643</v>
      </c>
      <c r="C545" s="74">
        <v>2500</v>
      </c>
      <c r="D545" s="56"/>
      <c r="E545" s="66" t="s">
        <v>737</v>
      </c>
      <c r="F545" s="58"/>
      <c r="G545" s="58"/>
      <c r="H545" s="58"/>
      <c r="I545" s="58"/>
      <c r="J545" s="58"/>
      <c r="K545" s="209"/>
      <c r="L545" s="209"/>
    </row>
    <row r="546" spans="1:12">
      <c r="A546" s="58" t="s">
        <v>416</v>
      </c>
      <c r="B546" s="59" t="s">
        <v>1643</v>
      </c>
      <c r="C546" s="74">
        <v>2500</v>
      </c>
      <c r="D546" s="56"/>
      <c r="E546" s="66" t="s">
        <v>737</v>
      </c>
      <c r="F546" s="58"/>
      <c r="G546" s="58"/>
      <c r="H546" s="58"/>
      <c r="I546" s="58"/>
      <c r="J546" s="58"/>
      <c r="K546" s="209"/>
      <c r="L546" s="209"/>
    </row>
    <row r="547" spans="1:12">
      <c r="A547" s="58" t="s">
        <v>417</v>
      </c>
      <c r="B547" s="59" t="s">
        <v>1644</v>
      </c>
      <c r="C547" s="74">
        <v>2500</v>
      </c>
      <c r="D547" s="56"/>
      <c r="E547" s="66" t="s">
        <v>737</v>
      </c>
      <c r="F547" s="58"/>
      <c r="G547" s="58"/>
      <c r="H547" s="58"/>
      <c r="I547" s="58"/>
      <c r="J547" s="58"/>
      <c r="K547" s="209"/>
      <c r="L547" s="209"/>
    </row>
    <row r="548" spans="1:12">
      <c r="A548" s="58" t="s">
        <v>418</v>
      </c>
      <c r="B548" s="59" t="s">
        <v>165</v>
      </c>
      <c r="C548" s="152">
        <v>30000</v>
      </c>
      <c r="D548" s="56"/>
      <c r="E548" s="66" t="s">
        <v>737</v>
      </c>
      <c r="F548" s="58"/>
      <c r="G548" s="58"/>
      <c r="H548" s="58"/>
      <c r="I548" s="58"/>
      <c r="J548" s="58"/>
      <c r="K548" s="209"/>
      <c r="L548" s="209"/>
    </row>
    <row r="549" spans="1:12">
      <c r="A549" s="58" t="s">
        <v>419</v>
      </c>
      <c r="B549" s="59" t="s">
        <v>166</v>
      </c>
      <c r="C549" s="152">
        <v>30000</v>
      </c>
      <c r="D549" s="56"/>
      <c r="E549" s="66" t="s">
        <v>737</v>
      </c>
      <c r="F549" s="58"/>
      <c r="G549" s="58"/>
      <c r="H549" s="58"/>
      <c r="I549" s="58"/>
      <c r="J549" s="58"/>
      <c r="K549" s="209"/>
      <c r="L549" s="209"/>
    </row>
    <row r="550" spans="1:12">
      <c r="A550" s="58" t="s">
        <v>420</v>
      </c>
      <c r="B550" s="59" t="s">
        <v>167</v>
      </c>
      <c r="C550" s="152">
        <v>4000</v>
      </c>
      <c r="D550" s="56"/>
      <c r="E550" s="66" t="s">
        <v>737</v>
      </c>
      <c r="F550" s="58"/>
      <c r="G550" s="58"/>
      <c r="H550" s="58"/>
      <c r="I550" s="58"/>
      <c r="J550" s="58"/>
      <c r="K550" s="209"/>
      <c r="L550" s="209"/>
    </row>
    <row r="551" spans="1:12">
      <c r="A551" s="58" t="s">
        <v>421</v>
      </c>
      <c r="B551" s="59" t="s">
        <v>168</v>
      </c>
      <c r="C551" s="152">
        <v>10000</v>
      </c>
      <c r="D551" s="56"/>
      <c r="E551" s="66" t="s">
        <v>737</v>
      </c>
      <c r="F551" s="58"/>
      <c r="G551" s="58"/>
      <c r="H551" s="58"/>
      <c r="I551" s="58"/>
      <c r="J551" s="58"/>
      <c r="K551" s="209"/>
      <c r="L551" s="209"/>
    </row>
    <row r="552" spans="1:12">
      <c r="A552" s="58" t="s">
        <v>422</v>
      </c>
      <c r="B552" s="59" t="s">
        <v>169</v>
      </c>
      <c r="C552" s="152">
        <v>10000</v>
      </c>
      <c r="D552" s="56"/>
      <c r="E552" s="66" t="s">
        <v>737</v>
      </c>
      <c r="F552" s="58"/>
      <c r="G552" s="58"/>
      <c r="H552" s="58"/>
      <c r="I552" s="58"/>
      <c r="J552" s="58"/>
      <c r="K552" s="209"/>
      <c r="L552" s="209"/>
    </row>
    <row r="553" spans="1:12">
      <c r="A553" s="58" t="s">
        <v>423</v>
      </c>
      <c r="B553" s="59" t="s">
        <v>170</v>
      </c>
      <c r="C553" s="152">
        <v>10000</v>
      </c>
      <c r="D553" s="56"/>
      <c r="E553" s="66" t="s">
        <v>737</v>
      </c>
      <c r="F553" s="58"/>
      <c r="G553" s="58"/>
      <c r="H553" s="58"/>
      <c r="I553" s="58"/>
      <c r="J553" s="58"/>
      <c r="K553" s="209"/>
      <c r="L553" s="209"/>
    </row>
    <row r="554" spans="1:12">
      <c r="A554" s="58" t="s">
        <v>424</v>
      </c>
      <c r="B554" s="59" t="s">
        <v>171</v>
      </c>
      <c r="C554" s="152">
        <v>10000</v>
      </c>
      <c r="D554" s="56"/>
      <c r="E554" s="66" t="s">
        <v>737</v>
      </c>
      <c r="F554" s="58"/>
      <c r="G554" s="58"/>
      <c r="H554" s="58"/>
      <c r="I554" s="58"/>
      <c r="J554" s="58"/>
      <c r="K554" s="209"/>
      <c r="L554" s="209"/>
    </row>
    <row r="555" spans="1:12">
      <c r="A555" s="58" t="s">
        <v>425</v>
      </c>
      <c r="B555" s="59" t="s">
        <v>172</v>
      </c>
      <c r="C555" s="152">
        <v>10000</v>
      </c>
      <c r="D555" s="56"/>
      <c r="E555" s="66" t="s">
        <v>737</v>
      </c>
      <c r="F555" s="58"/>
      <c r="G555" s="58"/>
      <c r="H555" s="58"/>
      <c r="I555" s="58"/>
      <c r="J555" s="58"/>
      <c r="K555" s="209"/>
      <c r="L555" s="209"/>
    </row>
    <row r="556" spans="1:12">
      <c r="A556" s="58" t="s">
        <v>426</v>
      </c>
      <c r="B556" s="59" t="s">
        <v>173</v>
      </c>
      <c r="C556" s="152">
        <v>10000</v>
      </c>
      <c r="D556" s="56"/>
      <c r="E556" s="66" t="s">
        <v>737</v>
      </c>
      <c r="F556" s="58"/>
      <c r="G556" s="58"/>
      <c r="H556" s="58"/>
      <c r="I556" s="58"/>
      <c r="J556" s="58"/>
      <c r="K556" s="209"/>
      <c r="L556" s="209"/>
    </row>
    <row r="557" spans="1:12">
      <c r="A557" s="58" t="s">
        <v>427</v>
      </c>
      <c r="B557" s="59" t="s">
        <v>174</v>
      </c>
      <c r="C557" s="152">
        <v>10000</v>
      </c>
      <c r="D557" s="56"/>
      <c r="E557" s="66" t="s">
        <v>737</v>
      </c>
      <c r="F557" s="58"/>
      <c r="G557" s="58"/>
      <c r="H557" s="58"/>
      <c r="I557" s="58"/>
      <c r="J557" s="58"/>
      <c r="K557" s="209"/>
      <c r="L557" s="209"/>
    </row>
    <row r="558" spans="1:12">
      <c r="A558" s="58" t="s">
        <v>428</v>
      </c>
      <c r="B558" s="59" t="s">
        <v>175</v>
      </c>
      <c r="C558" s="152">
        <v>10000</v>
      </c>
      <c r="D558" s="56"/>
      <c r="E558" s="66" t="s">
        <v>737</v>
      </c>
      <c r="F558" s="58"/>
      <c r="G558" s="58"/>
      <c r="H558" s="58"/>
      <c r="I558" s="58"/>
      <c r="J558" s="58"/>
      <c r="K558" s="209"/>
      <c r="L558" s="209"/>
    </row>
    <row r="559" spans="1:12">
      <c r="A559" s="58" t="s">
        <v>429</v>
      </c>
      <c r="B559" s="59" t="s">
        <v>176</v>
      </c>
      <c r="C559" s="152">
        <v>10000</v>
      </c>
      <c r="D559" s="56"/>
      <c r="E559" s="66" t="s">
        <v>737</v>
      </c>
      <c r="F559" s="58"/>
      <c r="G559" s="58"/>
      <c r="H559" s="58"/>
      <c r="I559" s="58"/>
      <c r="J559" s="58"/>
      <c r="K559" s="209"/>
      <c r="L559" s="209"/>
    </row>
    <row r="560" spans="1:12">
      <c r="A560" s="58" t="s">
        <v>430</v>
      </c>
      <c r="B560" s="59" t="s">
        <v>1564</v>
      </c>
      <c r="C560" s="152">
        <v>12800</v>
      </c>
      <c r="D560" s="56"/>
      <c r="E560" s="66" t="s">
        <v>737</v>
      </c>
      <c r="F560" s="58"/>
      <c r="G560" s="58"/>
      <c r="H560" s="58"/>
      <c r="I560" s="58"/>
      <c r="J560" s="58"/>
      <c r="K560" s="209"/>
      <c r="L560" s="209"/>
    </row>
    <row r="561" spans="1:12">
      <c r="A561" s="58" t="s">
        <v>431</v>
      </c>
      <c r="B561" s="59" t="s">
        <v>1565</v>
      </c>
      <c r="C561" s="152">
        <v>12800</v>
      </c>
      <c r="D561" s="56"/>
      <c r="E561" s="66" t="s">
        <v>737</v>
      </c>
      <c r="F561" s="58"/>
      <c r="G561" s="58"/>
      <c r="H561" s="58"/>
      <c r="I561" s="58"/>
      <c r="J561" s="58"/>
      <c r="K561" s="209"/>
      <c r="L561" s="209"/>
    </row>
    <row r="562" spans="1:12">
      <c r="A562" s="58" t="s">
        <v>432</v>
      </c>
      <c r="B562" s="59" t="s">
        <v>1566</v>
      </c>
      <c r="C562" s="152">
        <v>12800</v>
      </c>
      <c r="D562" s="56"/>
      <c r="E562" s="66" t="s">
        <v>737</v>
      </c>
      <c r="F562" s="58"/>
      <c r="G562" s="58"/>
      <c r="H562" s="58"/>
      <c r="I562" s="58"/>
      <c r="J562" s="58"/>
      <c r="K562" s="209"/>
      <c r="L562" s="209"/>
    </row>
    <row r="563" spans="1:12">
      <c r="A563" s="58" t="s">
        <v>433</v>
      </c>
      <c r="B563" s="59" t="s">
        <v>1567</v>
      </c>
      <c r="C563" s="152">
        <v>22800</v>
      </c>
      <c r="D563" s="56"/>
      <c r="E563" s="66" t="s">
        <v>737</v>
      </c>
      <c r="F563" s="58"/>
      <c r="G563" s="58"/>
      <c r="H563" s="58"/>
      <c r="I563" s="58"/>
      <c r="J563" s="58"/>
      <c r="K563" s="209"/>
      <c r="L563" s="209"/>
    </row>
    <row r="564" spans="1:12">
      <c r="A564" s="58" t="s">
        <v>434</v>
      </c>
      <c r="B564" s="59" t="s">
        <v>1568</v>
      </c>
      <c r="C564" s="152">
        <v>12800</v>
      </c>
      <c r="D564" s="56"/>
      <c r="E564" s="66" t="s">
        <v>737</v>
      </c>
      <c r="F564" s="58"/>
      <c r="G564" s="58"/>
      <c r="H564" s="58"/>
      <c r="I564" s="58"/>
      <c r="J564" s="58"/>
      <c r="K564" s="209"/>
      <c r="L564" s="209"/>
    </row>
    <row r="565" spans="1:12">
      <c r="A565" s="58" t="s">
        <v>435</v>
      </c>
      <c r="B565" s="59" t="s">
        <v>1569</v>
      </c>
      <c r="C565" s="152">
        <v>12800</v>
      </c>
      <c r="D565" s="56"/>
      <c r="E565" s="66" t="s">
        <v>737</v>
      </c>
      <c r="F565" s="58"/>
      <c r="G565" s="58"/>
      <c r="H565" s="58"/>
      <c r="I565" s="58"/>
      <c r="J565" s="58"/>
      <c r="K565" s="209"/>
      <c r="L565" s="209"/>
    </row>
    <row r="566" spans="1:12">
      <c r="A566" s="58" t="s">
        <v>436</v>
      </c>
      <c r="B566" s="59" t="s">
        <v>1570</v>
      </c>
      <c r="C566" s="152">
        <v>12800</v>
      </c>
      <c r="D566" s="56"/>
      <c r="E566" s="66" t="s">
        <v>737</v>
      </c>
      <c r="F566" s="58"/>
      <c r="G566" s="58"/>
      <c r="H566" s="58"/>
      <c r="I566" s="58"/>
      <c r="J566" s="58"/>
      <c r="K566" s="209"/>
      <c r="L566" s="209"/>
    </row>
    <row r="567" spans="1:12">
      <c r="A567" s="58" t="s">
        <v>437</v>
      </c>
      <c r="B567" s="59" t="s">
        <v>1571</v>
      </c>
      <c r="C567" s="152">
        <v>12800</v>
      </c>
      <c r="D567" s="56"/>
      <c r="E567" s="66" t="s">
        <v>737</v>
      </c>
      <c r="F567" s="58"/>
      <c r="G567" s="58"/>
      <c r="H567" s="58"/>
      <c r="I567" s="58"/>
      <c r="J567" s="58"/>
      <c r="K567" s="209"/>
      <c r="L567" s="209"/>
    </row>
    <row r="568" spans="1:12">
      <c r="A568" s="58" t="s">
        <v>438</v>
      </c>
      <c r="B568" s="59" t="s">
        <v>1572</v>
      </c>
      <c r="C568" s="152">
        <v>22800</v>
      </c>
      <c r="D568" s="56"/>
      <c r="E568" s="66" t="s">
        <v>737</v>
      </c>
      <c r="F568" s="58"/>
      <c r="G568" s="58"/>
      <c r="H568" s="58"/>
      <c r="I568" s="58"/>
      <c r="J568" s="58"/>
      <c r="K568" s="209"/>
      <c r="L568" s="209"/>
    </row>
    <row r="569" spans="1:12">
      <c r="A569" s="58" t="s">
        <v>439</v>
      </c>
      <c r="B569" s="59" t="s">
        <v>1573</v>
      </c>
      <c r="C569" s="152">
        <v>22800</v>
      </c>
      <c r="D569" s="56"/>
      <c r="E569" s="66" t="s">
        <v>737</v>
      </c>
      <c r="F569" s="58"/>
      <c r="G569" s="58"/>
      <c r="H569" s="58"/>
      <c r="I569" s="58"/>
      <c r="J569" s="58"/>
      <c r="K569" s="209"/>
      <c r="L569" s="209"/>
    </row>
    <row r="570" spans="1:12">
      <c r="A570" s="58" t="s">
        <v>440</v>
      </c>
      <c r="B570" s="59" t="s">
        <v>1574</v>
      </c>
      <c r="C570" s="152">
        <v>22800</v>
      </c>
      <c r="D570" s="56"/>
      <c r="E570" s="66" t="s">
        <v>737</v>
      </c>
      <c r="F570" s="58"/>
      <c r="G570" s="58"/>
      <c r="H570" s="58"/>
      <c r="I570" s="58"/>
      <c r="J570" s="58"/>
      <c r="K570" s="209"/>
      <c r="L570" s="209"/>
    </row>
    <row r="571" spans="1:12">
      <c r="A571" s="58" t="s">
        <v>441</v>
      </c>
      <c r="B571" s="59" t="s">
        <v>1575</v>
      </c>
      <c r="C571" s="152">
        <v>15600</v>
      </c>
      <c r="D571" s="56"/>
      <c r="E571" s="66" t="s">
        <v>737</v>
      </c>
      <c r="F571" s="58"/>
      <c r="G571" s="58"/>
      <c r="H571" s="58"/>
      <c r="I571" s="58"/>
      <c r="J571" s="58"/>
      <c r="K571" s="209"/>
      <c r="L571" s="209"/>
    </row>
    <row r="572" spans="1:12">
      <c r="A572" s="58" t="s">
        <v>442</v>
      </c>
      <c r="B572" s="59" t="s">
        <v>1576</v>
      </c>
      <c r="C572" s="152">
        <v>12800</v>
      </c>
      <c r="D572" s="56"/>
      <c r="E572" s="66" t="s">
        <v>737</v>
      </c>
      <c r="F572" s="58"/>
      <c r="G572" s="58"/>
      <c r="H572" s="58"/>
      <c r="I572" s="58"/>
      <c r="J572" s="58"/>
      <c r="K572" s="209"/>
      <c r="L572" s="209"/>
    </row>
    <row r="573" spans="1:12">
      <c r="A573" s="58" t="s">
        <v>443</v>
      </c>
      <c r="B573" s="59" t="s">
        <v>1577</v>
      </c>
      <c r="C573" s="152">
        <v>12800</v>
      </c>
      <c r="D573" s="56"/>
      <c r="E573" s="66" t="s">
        <v>737</v>
      </c>
      <c r="F573" s="58"/>
      <c r="G573" s="58"/>
      <c r="H573" s="58"/>
      <c r="I573" s="58"/>
      <c r="J573" s="58"/>
      <c r="K573" s="209"/>
      <c r="L573" s="209"/>
    </row>
    <row r="574" spans="1:12">
      <c r="A574" s="58" t="s">
        <v>444</v>
      </c>
      <c r="B574" s="59" t="s">
        <v>1578</v>
      </c>
      <c r="C574" s="152">
        <v>22800</v>
      </c>
      <c r="D574" s="56"/>
      <c r="E574" s="66" t="s">
        <v>737</v>
      </c>
      <c r="F574" s="58"/>
      <c r="G574" s="58"/>
      <c r="H574" s="58"/>
      <c r="I574" s="58"/>
      <c r="J574" s="58"/>
      <c r="K574" s="209"/>
      <c r="L574" s="209"/>
    </row>
    <row r="575" spans="1:12">
      <c r="A575" s="58" t="s">
        <v>445</v>
      </c>
      <c r="B575" s="59" t="s">
        <v>1579</v>
      </c>
      <c r="C575" s="152">
        <v>26200</v>
      </c>
      <c r="D575" s="56"/>
      <c r="E575" s="66" t="s">
        <v>737</v>
      </c>
      <c r="F575" s="58"/>
      <c r="G575" s="58"/>
      <c r="H575" s="58"/>
      <c r="I575" s="58"/>
      <c r="J575" s="58"/>
      <c r="K575" s="209"/>
      <c r="L575" s="209"/>
    </row>
    <row r="576" spans="1:12">
      <c r="A576" s="58" t="s">
        <v>446</v>
      </c>
      <c r="B576" s="59" t="s">
        <v>1580</v>
      </c>
      <c r="C576" s="152">
        <v>22800</v>
      </c>
      <c r="D576" s="56"/>
      <c r="E576" s="66" t="s">
        <v>737</v>
      </c>
      <c r="F576" s="58"/>
      <c r="G576" s="58"/>
      <c r="H576" s="58"/>
      <c r="I576" s="58"/>
      <c r="J576" s="58"/>
      <c r="K576" s="209"/>
      <c r="L576" s="209"/>
    </row>
    <row r="577" spans="1:12">
      <c r="A577" s="58" t="s">
        <v>447</v>
      </c>
      <c r="B577" s="59" t="s">
        <v>1581</v>
      </c>
      <c r="C577" s="152">
        <v>26200</v>
      </c>
      <c r="D577" s="56"/>
      <c r="E577" s="66" t="s">
        <v>737</v>
      </c>
      <c r="F577" s="58"/>
      <c r="G577" s="58"/>
      <c r="H577" s="58"/>
      <c r="I577" s="58"/>
      <c r="J577" s="58"/>
      <c r="K577" s="209"/>
      <c r="L577" s="209"/>
    </row>
    <row r="578" spans="1:12">
      <c r="A578" s="58" t="s">
        <v>448</v>
      </c>
      <c r="B578" s="59" t="s">
        <v>1582</v>
      </c>
      <c r="C578" s="152">
        <v>15600</v>
      </c>
      <c r="D578" s="56"/>
      <c r="E578" s="66" t="s">
        <v>737</v>
      </c>
      <c r="F578" s="58"/>
      <c r="G578" s="58"/>
      <c r="H578" s="58"/>
      <c r="I578" s="58"/>
      <c r="J578" s="58"/>
      <c r="K578" s="209"/>
      <c r="L578" s="209"/>
    </row>
    <row r="579" spans="1:12">
      <c r="A579" s="58" t="s">
        <v>449</v>
      </c>
      <c r="B579" s="59" t="s">
        <v>1583</v>
      </c>
      <c r="C579" s="152">
        <v>12800</v>
      </c>
      <c r="D579" s="56"/>
      <c r="E579" s="66" t="s">
        <v>737</v>
      </c>
      <c r="F579" s="58"/>
      <c r="G579" s="58"/>
      <c r="H579" s="58"/>
      <c r="I579" s="58"/>
      <c r="J579" s="58"/>
      <c r="K579" s="209"/>
      <c r="L579" s="209"/>
    </row>
    <row r="580" spans="1:12">
      <c r="A580" s="58" t="s">
        <v>450</v>
      </c>
      <c r="B580" s="59" t="s">
        <v>1584</v>
      </c>
      <c r="C580" s="152">
        <v>20200</v>
      </c>
      <c r="D580" s="56"/>
      <c r="E580" s="66" t="s">
        <v>737</v>
      </c>
      <c r="F580" s="58"/>
      <c r="G580" s="58"/>
      <c r="H580" s="58"/>
      <c r="I580" s="58"/>
      <c r="J580" s="58"/>
      <c r="K580" s="209"/>
      <c r="L580" s="209"/>
    </row>
    <row r="581" spans="1:12">
      <c r="A581" s="58" t="s">
        <v>451</v>
      </c>
      <c r="B581" s="59" t="s">
        <v>1585</v>
      </c>
      <c r="C581" s="152">
        <v>22800</v>
      </c>
      <c r="D581" s="56"/>
      <c r="E581" s="66" t="s">
        <v>737</v>
      </c>
      <c r="F581" s="58"/>
      <c r="G581" s="58"/>
      <c r="H581" s="58"/>
      <c r="I581" s="58"/>
      <c r="J581" s="58"/>
      <c r="K581" s="209"/>
      <c r="L581" s="209"/>
    </row>
    <row r="582" spans="1:12">
      <c r="A582" s="58" t="s">
        <v>452</v>
      </c>
      <c r="B582" s="59" t="s">
        <v>1586</v>
      </c>
      <c r="C582" s="152">
        <v>26200</v>
      </c>
      <c r="D582" s="56"/>
      <c r="E582" s="66" t="s">
        <v>737</v>
      </c>
      <c r="F582" s="58"/>
      <c r="G582" s="58"/>
      <c r="H582" s="58"/>
      <c r="I582" s="58"/>
      <c r="J582" s="58"/>
      <c r="K582" s="209"/>
      <c r="L582" s="209"/>
    </row>
    <row r="583" spans="1:12">
      <c r="A583" s="58" t="s">
        <v>453</v>
      </c>
      <c r="B583" s="59" t="s">
        <v>1587</v>
      </c>
      <c r="C583" s="152">
        <v>22800</v>
      </c>
      <c r="D583" s="56"/>
      <c r="E583" s="66" t="s">
        <v>737</v>
      </c>
      <c r="F583" s="58"/>
      <c r="G583" s="58"/>
      <c r="H583" s="58"/>
      <c r="I583" s="58"/>
      <c r="J583" s="58"/>
      <c r="K583" s="209"/>
      <c r="L583" s="209"/>
    </row>
    <row r="584" spans="1:12">
      <c r="A584" s="58" t="s">
        <v>454</v>
      </c>
      <c r="B584" s="59" t="s">
        <v>1588</v>
      </c>
      <c r="C584" s="152">
        <v>25000</v>
      </c>
      <c r="D584" s="56"/>
      <c r="E584" s="66" t="s">
        <v>737</v>
      </c>
      <c r="F584" s="58"/>
      <c r="G584" s="58"/>
      <c r="H584" s="58"/>
      <c r="I584" s="58"/>
      <c r="J584" s="58"/>
      <c r="K584" s="209"/>
      <c r="L584" s="209"/>
    </row>
    <row r="585" spans="1:12">
      <c r="A585" s="58" t="s">
        <v>455</v>
      </c>
      <c r="B585" s="59" t="s">
        <v>1589</v>
      </c>
      <c r="C585" s="152">
        <v>25000</v>
      </c>
      <c r="D585" s="56"/>
      <c r="E585" s="66" t="s">
        <v>737</v>
      </c>
      <c r="F585" s="58"/>
      <c r="G585" s="58"/>
      <c r="H585" s="58"/>
      <c r="I585" s="58"/>
      <c r="J585" s="58"/>
      <c r="K585" s="209"/>
      <c r="L585" s="209"/>
    </row>
    <row r="586" spans="1:12">
      <c r="A586" s="58" t="s">
        <v>456</v>
      </c>
      <c r="B586" s="59" t="s">
        <v>1645</v>
      </c>
      <c r="C586" s="152">
        <v>25000</v>
      </c>
      <c r="D586" s="56"/>
      <c r="E586" s="66" t="s">
        <v>737</v>
      </c>
      <c r="F586" s="58"/>
      <c r="G586" s="58"/>
      <c r="H586" s="58"/>
      <c r="I586" s="58"/>
      <c r="J586" s="58"/>
      <c r="K586" s="209"/>
      <c r="L586" s="209"/>
    </row>
    <row r="587" spans="1:12" ht="15.75" customHeight="1">
      <c r="A587" s="58" t="s">
        <v>457</v>
      </c>
      <c r="B587" s="59" t="s">
        <v>1645</v>
      </c>
      <c r="C587" s="152">
        <v>25000</v>
      </c>
      <c r="D587" s="56"/>
      <c r="E587" s="66" t="s">
        <v>737</v>
      </c>
      <c r="F587" s="58"/>
      <c r="G587" s="58"/>
      <c r="H587" s="58"/>
      <c r="I587" s="58"/>
      <c r="J587" s="58"/>
      <c r="K587" s="209"/>
      <c r="L587" s="209"/>
    </row>
    <row r="588" spans="1:12">
      <c r="A588" s="58" t="s">
        <v>458</v>
      </c>
      <c r="B588" s="59" t="s">
        <v>1645</v>
      </c>
      <c r="C588" s="152">
        <v>25000</v>
      </c>
      <c r="D588" s="56"/>
      <c r="E588" s="66" t="s">
        <v>737</v>
      </c>
      <c r="F588" s="58"/>
      <c r="G588" s="58"/>
      <c r="H588" s="58"/>
      <c r="I588" s="58"/>
      <c r="J588" s="58"/>
      <c r="K588" s="209"/>
      <c r="L588" s="209"/>
    </row>
    <row r="589" spans="1:12">
      <c r="A589" s="58" t="s">
        <v>459</v>
      </c>
      <c r="B589" s="59" t="s">
        <v>1646</v>
      </c>
      <c r="C589" s="152">
        <v>25000</v>
      </c>
      <c r="D589" s="56"/>
      <c r="E589" s="66" t="s">
        <v>737</v>
      </c>
      <c r="F589" s="58"/>
      <c r="G589" s="58"/>
      <c r="H589" s="58"/>
      <c r="I589" s="58"/>
      <c r="J589" s="58"/>
      <c r="K589" s="209"/>
      <c r="L589" s="209"/>
    </row>
    <row r="590" spans="1:12">
      <c r="A590" s="58" t="s">
        <v>460</v>
      </c>
      <c r="B590" s="59" t="s">
        <v>1646</v>
      </c>
      <c r="C590" s="152">
        <v>25000</v>
      </c>
      <c r="D590" s="56"/>
      <c r="E590" s="66" t="s">
        <v>737</v>
      </c>
      <c r="F590" s="58"/>
      <c r="G590" s="58"/>
      <c r="H590" s="58"/>
      <c r="I590" s="58"/>
      <c r="J590" s="58"/>
      <c r="K590" s="209"/>
      <c r="L590" s="209"/>
    </row>
    <row r="591" spans="1:12">
      <c r="A591" s="58" t="s">
        <v>461</v>
      </c>
      <c r="B591" s="59" t="s">
        <v>1647</v>
      </c>
      <c r="C591" s="152">
        <v>25000</v>
      </c>
      <c r="D591" s="56"/>
      <c r="E591" s="66" t="s">
        <v>737</v>
      </c>
      <c r="F591" s="58"/>
      <c r="G591" s="58"/>
      <c r="H591" s="58"/>
      <c r="I591" s="58"/>
      <c r="J591" s="58"/>
      <c r="K591" s="209"/>
      <c r="L591" s="209"/>
    </row>
    <row r="592" spans="1:12">
      <c r="A592" s="58" t="s">
        <v>462</v>
      </c>
      <c r="B592" s="59" t="s">
        <v>1590</v>
      </c>
      <c r="C592" s="152">
        <v>25000</v>
      </c>
      <c r="D592" s="56"/>
      <c r="E592" s="66" t="s">
        <v>737</v>
      </c>
      <c r="F592" s="58"/>
      <c r="G592" s="58"/>
      <c r="H592" s="58"/>
      <c r="I592" s="58"/>
      <c r="J592" s="58"/>
      <c r="K592" s="209"/>
      <c r="L592" s="209"/>
    </row>
    <row r="593" spans="1:12">
      <c r="A593" s="58" t="s">
        <v>463</v>
      </c>
      <c r="B593" s="59" t="s">
        <v>177</v>
      </c>
      <c r="C593" s="152">
        <v>15000</v>
      </c>
      <c r="D593" s="56"/>
      <c r="E593" s="66" t="s">
        <v>737</v>
      </c>
      <c r="F593" s="58"/>
      <c r="G593" s="58"/>
      <c r="H593" s="58"/>
      <c r="I593" s="58"/>
      <c r="J593" s="58"/>
      <c r="K593" s="209"/>
      <c r="L593" s="209"/>
    </row>
    <row r="594" spans="1:12">
      <c r="A594" s="58" t="s">
        <v>464</v>
      </c>
      <c r="B594" s="59" t="s">
        <v>1591</v>
      </c>
      <c r="C594" s="152">
        <v>80000</v>
      </c>
      <c r="D594" s="56"/>
      <c r="E594" s="66" t="s">
        <v>737</v>
      </c>
      <c r="F594" s="58"/>
      <c r="G594" s="58"/>
      <c r="H594" s="58"/>
      <c r="I594" s="58"/>
      <c r="J594" s="58"/>
      <c r="K594" s="209"/>
      <c r="L594" s="209"/>
    </row>
    <row r="595" spans="1:12">
      <c r="A595" s="58" t="s">
        <v>465</v>
      </c>
      <c r="B595" s="59" t="s">
        <v>178</v>
      </c>
      <c r="C595" s="152">
        <v>120000</v>
      </c>
      <c r="D595" s="56"/>
      <c r="E595" s="66" t="s">
        <v>737</v>
      </c>
      <c r="F595" s="58"/>
      <c r="G595" s="58"/>
      <c r="H595" s="58"/>
      <c r="I595" s="58"/>
      <c r="J595" s="58"/>
      <c r="K595" s="209"/>
      <c r="L595" s="209"/>
    </row>
    <row r="596" spans="1:12">
      <c r="A596" s="58" t="s">
        <v>466</v>
      </c>
      <c r="B596" s="59" t="s">
        <v>1475</v>
      </c>
      <c r="C596" s="152">
        <v>80000</v>
      </c>
      <c r="D596" s="56"/>
      <c r="E596" s="66" t="s">
        <v>737</v>
      </c>
      <c r="F596" s="58"/>
      <c r="G596" s="58"/>
      <c r="H596" s="58"/>
      <c r="I596" s="58"/>
      <c r="J596" s="58"/>
      <c r="K596" s="209"/>
      <c r="L596" s="209"/>
    </row>
    <row r="597" spans="1:12">
      <c r="A597" s="58" t="s">
        <v>467</v>
      </c>
      <c r="B597" s="59" t="s">
        <v>180</v>
      </c>
      <c r="C597" s="152">
        <v>110000</v>
      </c>
      <c r="D597" s="56"/>
      <c r="E597" s="66" t="s">
        <v>737</v>
      </c>
      <c r="F597" s="58"/>
      <c r="G597" s="58"/>
      <c r="H597" s="58"/>
      <c r="I597" s="58"/>
      <c r="J597" s="58"/>
      <c r="K597" s="209"/>
      <c r="L597" s="209"/>
    </row>
    <row r="598" spans="1:12">
      <c r="A598" s="58" t="s">
        <v>468</v>
      </c>
      <c r="B598" s="59" t="s">
        <v>181</v>
      </c>
      <c r="C598" s="152">
        <v>8000</v>
      </c>
      <c r="D598" s="56"/>
      <c r="E598" s="66" t="s">
        <v>737</v>
      </c>
      <c r="F598" s="58"/>
      <c r="G598" s="58"/>
      <c r="H598" s="58"/>
      <c r="I598" s="58"/>
      <c r="J598" s="58"/>
      <c r="K598" s="209"/>
      <c r="L598" s="209"/>
    </row>
    <row r="599" spans="1:12">
      <c r="A599" s="58" t="s">
        <v>469</v>
      </c>
      <c r="B599" s="59" t="s">
        <v>1086</v>
      </c>
      <c r="C599" s="367">
        <v>40000</v>
      </c>
      <c r="D599" s="56"/>
      <c r="E599" s="66" t="s">
        <v>737</v>
      </c>
      <c r="F599" s="58"/>
      <c r="G599" s="58"/>
      <c r="H599" s="58"/>
      <c r="I599" s="58"/>
      <c r="J599" s="58"/>
      <c r="K599" s="209"/>
      <c r="L599" s="209"/>
    </row>
    <row r="600" spans="1:12">
      <c r="A600" s="58" t="s">
        <v>470</v>
      </c>
      <c r="B600" s="59" t="s">
        <v>1086</v>
      </c>
      <c r="C600" s="367">
        <v>93000</v>
      </c>
      <c r="D600" s="56"/>
      <c r="E600" s="66" t="s">
        <v>737</v>
      </c>
      <c r="F600" s="58"/>
      <c r="G600" s="58"/>
      <c r="H600" s="58"/>
      <c r="I600" s="58"/>
      <c r="J600" s="58"/>
      <c r="K600" s="209"/>
      <c r="L600" s="209"/>
    </row>
    <row r="601" spans="1:12" ht="15.75" customHeight="1">
      <c r="A601" s="58" t="s">
        <v>471</v>
      </c>
      <c r="B601" s="368" t="s">
        <v>724</v>
      </c>
      <c r="C601" s="369"/>
      <c r="D601" s="56"/>
      <c r="E601" s="66"/>
      <c r="F601" s="58"/>
      <c r="G601" s="58"/>
      <c r="H601" s="58"/>
      <c r="I601" s="58"/>
      <c r="J601" s="58"/>
      <c r="K601" s="209"/>
      <c r="L601" s="209"/>
    </row>
    <row r="602" spans="1:12" ht="15.75" customHeight="1">
      <c r="A602" s="58" t="s">
        <v>472</v>
      </c>
      <c r="B602" s="59" t="s">
        <v>182</v>
      </c>
      <c r="C602" s="777">
        <v>500000</v>
      </c>
      <c r="D602" s="56"/>
      <c r="E602" s="774" t="s">
        <v>737</v>
      </c>
      <c r="F602" s="58"/>
      <c r="G602" s="58"/>
      <c r="H602" s="58"/>
      <c r="I602" s="58"/>
      <c r="J602" s="58"/>
      <c r="K602" s="209"/>
      <c r="L602" s="209"/>
    </row>
    <row r="603" spans="1:12" ht="15.75" customHeight="1">
      <c r="A603" s="58" t="s">
        <v>473</v>
      </c>
      <c r="B603" s="59" t="s">
        <v>183</v>
      </c>
      <c r="C603" s="778"/>
      <c r="D603" s="56"/>
      <c r="E603" s="775"/>
      <c r="F603" s="58"/>
      <c r="G603" s="58"/>
      <c r="H603" s="58"/>
      <c r="I603" s="58"/>
      <c r="J603" s="58"/>
      <c r="K603" s="209"/>
      <c r="L603" s="209"/>
    </row>
    <row r="604" spans="1:12" ht="15.75" customHeight="1">
      <c r="A604" s="58" t="s">
        <v>474</v>
      </c>
      <c r="B604" s="59" t="s">
        <v>1592</v>
      </c>
      <c r="C604" s="778"/>
      <c r="D604" s="56"/>
      <c r="E604" s="775"/>
      <c r="F604" s="58"/>
      <c r="G604" s="58"/>
      <c r="H604" s="58"/>
      <c r="I604" s="58"/>
      <c r="J604" s="58"/>
      <c r="K604" s="209"/>
      <c r="L604" s="209"/>
    </row>
    <row r="605" spans="1:12" ht="15.75" customHeight="1">
      <c r="A605" s="58" t="s">
        <v>475</v>
      </c>
      <c r="B605" s="59" t="s">
        <v>1593</v>
      </c>
      <c r="C605" s="778"/>
      <c r="D605" s="56"/>
      <c r="E605" s="775"/>
      <c r="F605" s="58"/>
      <c r="G605" s="58"/>
      <c r="H605" s="58"/>
      <c r="I605" s="58"/>
      <c r="J605" s="58"/>
      <c r="K605" s="209"/>
      <c r="L605" s="209"/>
    </row>
    <row r="606" spans="1:12" ht="15.75" customHeight="1">
      <c r="A606" s="58" t="s">
        <v>476</v>
      </c>
      <c r="B606" s="59" t="s">
        <v>1594</v>
      </c>
      <c r="C606" s="778"/>
      <c r="D606" s="56"/>
      <c r="E606" s="775"/>
      <c r="F606" s="58"/>
      <c r="G606" s="58"/>
      <c r="H606" s="58"/>
      <c r="I606" s="58"/>
      <c r="J606" s="58"/>
      <c r="K606" s="209"/>
      <c r="L606" s="209"/>
    </row>
    <row r="607" spans="1:12" ht="15.75" customHeight="1">
      <c r="A607" s="58" t="s">
        <v>477</v>
      </c>
      <c r="B607" s="59" t="s">
        <v>184</v>
      </c>
      <c r="C607" s="778"/>
      <c r="D607" s="56"/>
      <c r="E607" s="775"/>
      <c r="F607" s="58"/>
      <c r="G607" s="58"/>
      <c r="H607" s="58"/>
      <c r="I607" s="58"/>
      <c r="J607" s="58"/>
      <c r="K607" s="209"/>
      <c r="L607" s="209"/>
    </row>
    <row r="608" spans="1:12" ht="15.75" customHeight="1">
      <c r="A608" s="58" t="s">
        <v>478</v>
      </c>
      <c r="B608" s="59" t="s">
        <v>185</v>
      </c>
      <c r="C608" s="778"/>
      <c r="D608" s="56"/>
      <c r="E608" s="775"/>
      <c r="F608" s="58"/>
      <c r="G608" s="58"/>
      <c r="H608" s="58"/>
      <c r="I608" s="58"/>
      <c r="J608" s="58"/>
      <c r="K608" s="370"/>
      <c r="L608" s="209"/>
    </row>
    <row r="609" spans="1:12" ht="15.75" customHeight="1">
      <c r="A609" s="58" t="s">
        <v>479</v>
      </c>
      <c r="B609" s="59" t="s">
        <v>186</v>
      </c>
      <c r="C609" s="778"/>
      <c r="D609" s="56"/>
      <c r="E609" s="775"/>
      <c r="F609" s="58"/>
      <c r="G609" s="58"/>
      <c r="H609" s="58"/>
      <c r="I609" s="58"/>
      <c r="J609" s="58"/>
      <c r="K609" s="370"/>
      <c r="L609" s="209"/>
    </row>
    <row r="610" spans="1:12" ht="15.75" customHeight="1">
      <c r="A610" s="58" t="s">
        <v>480</v>
      </c>
      <c r="B610" s="59" t="s">
        <v>187</v>
      </c>
      <c r="C610" s="778"/>
      <c r="D610" s="56"/>
      <c r="E610" s="775"/>
      <c r="F610" s="58"/>
      <c r="G610" s="58"/>
      <c r="H610" s="58"/>
      <c r="I610" s="58"/>
      <c r="J610" s="58"/>
      <c r="K610" s="370"/>
      <c r="L610" s="209"/>
    </row>
    <row r="611" spans="1:12" ht="15.75" customHeight="1">
      <c r="A611" s="58" t="s">
        <v>481</v>
      </c>
      <c r="B611" s="59" t="s">
        <v>188</v>
      </c>
      <c r="C611" s="778"/>
      <c r="D611" s="56"/>
      <c r="E611" s="775"/>
      <c r="F611" s="58"/>
      <c r="G611" s="58"/>
      <c r="H611" s="58"/>
      <c r="I611" s="58"/>
      <c r="J611" s="58"/>
      <c r="K611" s="370"/>
      <c r="L611" s="209"/>
    </row>
    <row r="612" spans="1:12" ht="15.75" customHeight="1">
      <c r="A612" s="58" t="s">
        <v>482</v>
      </c>
      <c r="B612" s="59" t="s">
        <v>189</v>
      </c>
      <c r="C612" s="778"/>
      <c r="D612" s="56"/>
      <c r="E612" s="775"/>
      <c r="F612" s="58"/>
      <c r="G612" s="58"/>
      <c r="H612" s="58"/>
      <c r="I612" s="58"/>
      <c r="J612" s="58"/>
      <c r="K612" s="370"/>
      <c r="L612" s="209"/>
    </row>
    <row r="613" spans="1:12" ht="15.75" customHeight="1">
      <c r="A613" s="58" t="s">
        <v>483</v>
      </c>
      <c r="B613" s="59" t="s">
        <v>1595</v>
      </c>
      <c r="C613" s="778"/>
      <c r="D613" s="56"/>
      <c r="E613" s="775"/>
      <c r="F613" s="58"/>
      <c r="G613" s="58"/>
      <c r="H613" s="58"/>
      <c r="I613" s="58"/>
      <c r="J613" s="58"/>
      <c r="K613" s="370"/>
      <c r="L613" s="209"/>
    </row>
    <row r="614" spans="1:12" ht="15.75" customHeight="1">
      <c r="A614" s="58" t="s">
        <v>484</v>
      </c>
      <c r="B614" s="59" t="s">
        <v>1596</v>
      </c>
      <c r="C614" s="779"/>
      <c r="D614" s="56"/>
      <c r="E614" s="776"/>
      <c r="F614" s="58"/>
      <c r="G614" s="58"/>
      <c r="H614" s="58"/>
      <c r="I614" s="58"/>
      <c r="J614" s="58"/>
      <c r="K614" s="370"/>
      <c r="L614" s="209"/>
    </row>
    <row r="615" spans="1:12" ht="15.75" customHeight="1">
      <c r="A615" s="58" t="s">
        <v>485</v>
      </c>
      <c r="B615" s="371" t="s">
        <v>1767</v>
      </c>
      <c r="C615" s="345">
        <v>174844.5</v>
      </c>
      <c r="D615" s="299"/>
      <c r="E615" s="66" t="s">
        <v>737</v>
      </c>
      <c r="F615" s="297"/>
      <c r="G615" s="297"/>
      <c r="H615" s="297"/>
      <c r="I615" s="297"/>
      <c r="J615" s="297"/>
      <c r="K615" s="370"/>
      <c r="L615" s="209"/>
    </row>
    <row r="616" spans="1:12" ht="15.75" customHeight="1">
      <c r="A616" s="58" t="s">
        <v>486</v>
      </c>
      <c r="B616" s="371" t="s">
        <v>1768</v>
      </c>
      <c r="C616" s="345">
        <v>179786.64</v>
      </c>
      <c r="D616" s="299"/>
      <c r="E616" s="66" t="s">
        <v>737</v>
      </c>
      <c r="F616" s="297"/>
      <c r="G616" s="297"/>
      <c r="H616" s="297"/>
      <c r="I616" s="297"/>
      <c r="J616" s="297"/>
      <c r="K616" s="370"/>
      <c r="L616" s="209"/>
    </row>
    <row r="617" spans="1:12" ht="15.75" customHeight="1">
      <c r="A617" s="58" t="s">
        <v>487</v>
      </c>
      <c r="B617" s="372" t="s">
        <v>1766</v>
      </c>
      <c r="C617" s="373">
        <v>123071</v>
      </c>
      <c r="D617" s="374"/>
      <c r="E617" s="66" t="s">
        <v>737</v>
      </c>
      <c r="F617" s="375"/>
      <c r="G617" s="375"/>
      <c r="H617" s="375"/>
      <c r="I617" s="375"/>
      <c r="J617" s="375"/>
      <c r="K617" s="370"/>
      <c r="L617" s="209"/>
    </row>
    <row r="618" spans="1:12" ht="15.75" customHeight="1">
      <c r="A618" s="58" t="s">
        <v>504</v>
      </c>
      <c r="B618" s="372" t="s">
        <v>1769</v>
      </c>
      <c r="C618" s="373">
        <v>88612</v>
      </c>
      <c r="D618" s="374"/>
      <c r="E618" s="66" t="s">
        <v>737</v>
      </c>
      <c r="F618" s="375"/>
      <c r="G618" s="375"/>
      <c r="H618" s="375"/>
      <c r="I618" s="375"/>
      <c r="J618" s="375"/>
      <c r="K618" s="370"/>
      <c r="L618" s="209"/>
    </row>
    <row r="619" spans="1:12" ht="15.75" customHeight="1">
      <c r="A619" s="58" t="s">
        <v>505</v>
      </c>
      <c r="B619" s="371" t="s">
        <v>732</v>
      </c>
      <c r="C619" s="345">
        <f>14200+15285</f>
        <v>29485</v>
      </c>
      <c r="D619" s="299"/>
      <c r="E619" s="66" t="s">
        <v>737</v>
      </c>
      <c r="F619" s="297"/>
      <c r="G619" s="297"/>
      <c r="H619" s="297"/>
      <c r="I619" s="297"/>
      <c r="J619" s="297"/>
      <c r="K619" s="370"/>
      <c r="L619" s="209"/>
    </row>
    <row r="620" spans="1:12" ht="15.75" customHeight="1" thickBot="1">
      <c r="A620" s="58" t="s">
        <v>506</v>
      </c>
      <c r="B620" s="376" t="s">
        <v>21</v>
      </c>
      <c r="C620" s="259">
        <v>87500</v>
      </c>
      <c r="D620" s="142"/>
      <c r="E620" s="141" t="s">
        <v>737</v>
      </c>
      <c r="F620" s="144"/>
      <c r="G620" s="144"/>
      <c r="H620" s="144"/>
      <c r="I620" s="144"/>
      <c r="J620" s="144"/>
      <c r="K620" s="370"/>
      <c r="L620" s="209"/>
    </row>
    <row r="621" spans="1:12" ht="15.75" customHeight="1" thickTop="1" thickBot="1">
      <c r="A621" s="246"/>
      <c r="B621" s="179"/>
      <c r="C621" s="342"/>
      <c r="D621" s="261"/>
      <c r="E621" s="292"/>
      <c r="F621" s="377"/>
      <c r="G621" s="185"/>
      <c r="H621" s="185"/>
      <c r="I621" s="185"/>
      <c r="J621" s="33"/>
      <c r="K621" s="370"/>
      <c r="L621" s="209"/>
    </row>
    <row r="622" spans="1:12" ht="15.75" customHeight="1" thickTop="1" thickBot="1">
      <c r="A622" s="30" t="s">
        <v>27</v>
      </c>
      <c r="B622" s="31" t="s">
        <v>1665</v>
      </c>
      <c r="C622" s="39"/>
      <c r="D622" s="42"/>
      <c r="E622" s="42"/>
      <c r="F622" s="186"/>
      <c r="G622" s="43" t="s">
        <v>14</v>
      </c>
      <c r="H622" s="28"/>
      <c r="I622" s="28"/>
      <c r="J622" s="44"/>
      <c r="K622" s="370"/>
      <c r="L622" s="209"/>
    </row>
    <row r="623" spans="1:12" ht="42.75" customHeight="1" thickTop="1" thickBot="1">
      <c r="A623" s="45" t="s">
        <v>0</v>
      </c>
      <c r="B623" s="46" t="s">
        <v>15</v>
      </c>
      <c r="C623" s="47" t="s">
        <v>22</v>
      </c>
      <c r="D623" s="250" t="s">
        <v>501</v>
      </c>
      <c r="E623" s="50" t="s">
        <v>589</v>
      </c>
      <c r="F623" s="46" t="s">
        <v>16</v>
      </c>
      <c r="G623" s="46" t="s">
        <v>17</v>
      </c>
      <c r="H623" s="46" t="s">
        <v>18</v>
      </c>
      <c r="I623" s="45" t="s">
        <v>19</v>
      </c>
      <c r="J623" s="46" t="s">
        <v>20</v>
      </c>
      <c r="K623" s="370"/>
      <c r="L623" s="209"/>
    </row>
    <row r="624" spans="1:12" ht="95.25" thickTop="1">
      <c r="A624" s="58" t="s">
        <v>1</v>
      </c>
      <c r="B624" s="67" t="s">
        <v>656</v>
      </c>
      <c r="C624" s="69">
        <v>880500</v>
      </c>
      <c r="D624" s="100">
        <v>570.4</v>
      </c>
      <c r="E624" s="378" t="s">
        <v>72</v>
      </c>
      <c r="F624" s="62">
        <v>1940</v>
      </c>
      <c r="G624" s="56" t="s">
        <v>1666</v>
      </c>
      <c r="H624" s="72" t="s">
        <v>1667</v>
      </c>
      <c r="I624" s="64" t="s">
        <v>1668</v>
      </c>
      <c r="J624" s="72" t="s">
        <v>1669</v>
      </c>
      <c r="K624" s="370"/>
      <c r="L624" s="209"/>
    </row>
    <row r="625" spans="1:12" ht="15.75" customHeight="1">
      <c r="A625" s="246"/>
      <c r="B625" s="179"/>
      <c r="C625" s="342">
        <f>SUM(C1:C624)</f>
        <v>217135039.89999983</v>
      </c>
      <c r="D625" s="261"/>
      <c r="E625" s="292"/>
      <c r="F625" s="377"/>
      <c r="G625" s="185"/>
      <c r="H625" s="185"/>
      <c r="I625" s="185"/>
      <c r="J625" s="33"/>
      <c r="K625" s="370"/>
      <c r="L625" s="209"/>
    </row>
    <row r="626" spans="1:12">
      <c r="A626" s="246"/>
      <c r="B626" s="185"/>
      <c r="C626" s="342"/>
      <c r="D626" s="261"/>
      <c r="E626" s="292"/>
      <c r="F626" s="377"/>
      <c r="G626" s="185"/>
      <c r="H626" s="185"/>
      <c r="I626" s="185"/>
      <c r="J626" s="33"/>
      <c r="K626" s="370"/>
      <c r="L626" s="209"/>
    </row>
    <row r="627" spans="1:12">
      <c r="A627" s="32" t="s">
        <v>2148</v>
      </c>
      <c r="B627" s="379"/>
      <c r="C627" s="380"/>
      <c r="D627" s="381"/>
      <c r="E627" s="382"/>
      <c r="F627" s="383"/>
      <c r="G627" s="383"/>
    </row>
    <row r="628" spans="1:12" ht="37.5" customHeight="1">
      <c r="A628" s="384" t="s">
        <v>0</v>
      </c>
      <c r="B628" s="385" t="s">
        <v>615</v>
      </c>
      <c r="C628" s="386" t="s">
        <v>616</v>
      </c>
      <c r="D628" s="387" t="s">
        <v>617</v>
      </c>
      <c r="E628" s="384" t="s">
        <v>618</v>
      </c>
      <c r="F628" s="388" t="s">
        <v>1822</v>
      </c>
      <c r="G628" s="389"/>
    </row>
    <row r="629" spans="1:12">
      <c r="A629" s="390" t="s">
        <v>47</v>
      </c>
      <c r="B629" s="391"/>
      <c r="C629" s="392"/>
      <c r="D629" s="393"/>
      <c r="E629" s="391"/>
      <c r="F629" s="394"/>
      <c r="G629" s="389"/>
    </row>
    <row r="630" spans="1:12" ht="31.5">
      <c r="A630" s="395" t="s">
        <v>1</v>
      </c>
      <c r="B630" s="396" t="s">
        <v>728</v>
      </c>
      <c r="C630" s="397" t="s">
        <v>729</v>
      </c>
      <c r="D630" s="398" t="s">
        <v>44</v>
      </c>
      <c r="E630" s="399" t="s">
        <v>44</v>
      </c>
      <c r="F630" s="400">
        <v>4534</v>
      </c>
      <c r="G630" s="389"/>
    </row>
    <row r="631" spans="1:12" ht="31.5">
      <c r="A631" s="395" t="s">
        <v>2</v>
      </c>
      <c r="B631" s="396" t="s">
        <v>730</v>
      </c>
      <c r="C631" s="397" t="s">
        <v>731</v>
      </c>
      <c r="D631" s="398" t="s">
        <v>44</v>
      </c>
      <c r="E631" s="399" t="s">
        <v>44</v>
      </c>
      <c r="F631" s="400">
        <v>2064</v>
      </c>
      <c r="G631" s="389"/>
    </row>
    <row r="632" spans="1:12">
      <c r="A632" s="390" t="s">
        <v>48</v>
      </c>
      <c r="B632" s="391"/>
      <c r="C632" s="401"/>
      <c r="D632" s="393"/>
      <c r="E632" s="391"/>
      <c r="F632" s="394"/>
      <c r="G632" s="402"/>
    </row>
    <row r="633" spans="1:12" ht="31.5">
      <c r="A633" s="403" t="s">
        <v>1</v>
      </c>
      <c r="B633" s="404" t="s">
        <v>978</v>
      </c>
      <c r="C633" s="405" t="s">
        <v>979</v>
      </c>
      <c r="D633" s="406" t="s">
        <v>44</v>
      </c>
      <c r="E633" s="403">
        <v>7</v>
      </c>
      <c r="F633" s="407">
        <v>20295</v>
      </c>
      <c r="G633" s="389"/>
    </row>
    <row r="634" spans="1:12">
      <c r="A634" s="403" t="s">
        <v>2</v>
      </c>
      <c r="B634" s="404" t="s">
        <v>619</v>
      </c>
      <c r="C634" s="405" t="s">
        <v>620</v>
      </c>
      <c r="D634" s="406" t="s">
        <v>44</v>
      </c>
      <c r="E634" s="403">
        <v>7</v>
      </c>
      <c r="F634" s="407">
        <v>7890</v>
      </c>
      <c r="G634" s="383"/>
    </row>
    <row r="635" spans="1:12">
      <c r="A635" s="403" t="s">
        <v>3</v>
      </c>
      <c r="B635" s="408" t="s">
        <v>1489</v>
      </c>
      <c r="C635" s="409" t="s">
        <v>1490</v>
      </c>
      <c r="D635" s="410"/>
      <c r="E635" s="411"/>
      <c r="F635" s="412">
        <v>8999</v>
      </c>
      <c r="G635" s="379"/>
    </row>
    <row r="636" spans="1:12" ht="31.5">
      <c r="A636" s="389" t="s">
        <v>4</v>
      </c>
      <c r="B636" s="413" t="s">
        <v>619</v>
      </c>
      <c r="C636" s="414" t="s">
        <v>1823</v>
      </c>
      <c r="D636" s="398"/>
      <c r="E636" s="399"/>
      <c r="F636" s="415">
        <v>17600</v>
      </c>
      <c r="G636" s="379"/>
    </row>
    <row r="637" spans="1:12">
      <c r="A637" s="390" t="s">
        <v>54</v>
      </c>
      <c r="B637" s="391"/>
      <c r="C637" s="392"/>
      <c r="D637" s="393"/>
      <c r="E637" s="391"/>
      <c r="F637" s="394"/>
      <c r="G637" s="383"/>
    </row>
    <row r="638" spans="1:12">
      <c r="A638" s="399">
        <v>1</v>
      </c>
      <c r="B638" s="413" t="s">
        <v>621</v>
      </c>
      <c r="C638" s="400" t="s">
        <v>44</v>
      </c>
      <c r="D638" s="398" t="s">
        <v>44</v>
      </c>
      <c r="E638" s="399" t="s">
        <v>44</v>
      </c>
      <c r="F638" s="416">
        <v>14200</v>
      </c>
      <c r="G638" s="383"/>
    </row>
    <row r="639" spans="1:12">
      <c r="A639" s="399">
        <v>2</v>
      </c>
      <c r="B639" s="413" t="s">
        <v>1476</v>
      </c>
      <c r="C639" s="400" t="s">
        <v>44</v>
      </c>
      <c r="D639" s="398" t="s">
        <v>44</v>
      </c>
      <c r="E639" s="399" t="s">
        <v>44</v>
      </c>
      <c r="F639" s="416">
        <v>15285</v>
      </c>
      <c r="G639" s="383"/>
    </row>
    <row r="640" spans="1:12">
      <c r="A640" s="399">
        <v>3</v>
      </c>
      <c r="B640" s="413" t="s">
        <v>1723</v>
      </c>
      <c r="C640" s="400"/>
      <c r="D640" s="398"/>
      <c r="E640" s="399"/>
      <c r="F640" s="416">
        <v>5852.95</v>
      </c>
      <c r="G640" s="383"/>
    </row>
    <row r="641" spans="1:7">
      <c r="A641" s="399">
        <v>4</v>
      </c>
      <c r="B641" s="413" t="s">
        <v>1724</v>
      </c>
      <c r="C641" s="400"/>
      <c r="D641" s="398"/>
      <c r="E641" s="399"/>
      <c r="F641" s="416">
        <v>15447.15</v>
      </c>
      <c r="G641" s="383"/>
    </row>
    <row r="642" spans="1:7">
      <c r="A642" s="399">
        <v>5</v>
      </c>
      <c r="B642" s="413" t="s">
        <v>1725</v>
      </c>
      <c r="C642" s="400"/>
      <c r="D642" s="398"/>
      <c r="E642" s="399"/>
      <c r="F642" s="416">
        <v>11200</v>
      </c>
      <c r="G642" s="383"/>
    </row>
    <row r="643" spans="1:7">
      <c r="A643" s="390" t="s">
        <v>622</v>
      </c>
      <c r="B643" s="391"/>
      <c r="C643" s="392"/>
      <c r="D643" s="393"/>
      <c r="E643" s="391"/>
      <c r="F643" s="394"/>
      <c r="G643" s="417" t="s">
        <v>623</v>
      </c>
    </row>
    <row r="644" spans="1:7">
      <c r="A644" s="399" t="s">
        <v>1</v>
      </c>
      <c r="B644" s="413" t="s">
        <v>624</v>
      </c>
      <c r="C644" s="400" t="s">
        <v>44</v>
      </c>
      <c r="D644" s="398" t="s">
        <v>625</v>
      </c>
      <c r="E644" s="399" t="s">
        <v>44</v>
      </c>
      <c r="F644" s="416">
        <v>4500</v>
      </c>
      <c r="G644" s="418" t="s">
        <v>626</v>
      </c>
    </row>
    <row r="645" spans="1:7">
      <c r="A645" s="399" t="s">
        <v>2</v>
      </c>
      <c r="B645" s="413" t="s">
        <v>627</v>
      </c>
      <c r="C645" s="400" t="s">
        <v>44</v>
      </c>
      <c r="D645" s="398" t="s">
        <v>628</v>
      </c>
      <c r="E645" s="399" t="s">
        <v>44</v>
      </c>
      <c r="F645" s="416">
        <v>9000</v>
      </c>
      <c r="G645" s="418" t="s">
        <v>629</v>
      </c>
    </row>
    <row r="646" spans="1:7">
      <c r="A646" s="399" t="s">
        <v>3</v>
      </c>
      <c r="B646" s="413" t="s">
        <v>630</v>
      </c>
      <c r="C646" s="400" t="s">
        <v>44</v>
      </c>
      <c r="D646" s="398" t="s">
        <v>631</v>
      </c>
      <c r="E646" s="399" t="s">
        <v>44</v>
      </c>
      <c r="F646" s="416">
        <v>8800</v>
      </c>
      <c r="G646" s="418" t="s">
        <v>632</v>
      </c>
    </row>
    <row r="647" spans="1:7">
      <c r="A647" s="399" t="s">
        <v>4</v>
      </c>
      <c r="B647" s="413" t="s">
        <v>633</v>
      </c>
      <c r="C647" s="400" t="s">
        <v>44</v>
      </c>
      <c r="D647" s="398" t="s">
        <v>634</v>
      </c>
      <c r="E647" s="399" t="s">
        <v>44</v>
      </c>
      <c r="F647" s="416">
        <v>12450</v>
      </c>
      <c r="G647" s="418" t="s">
        <v>635</v>
      </c>
    </row>
    <row r="648" spans="1:7">
      <c r="A648" s="399" t="s">
        <v>5</v>
      </c>
      <c r="B648" s="413" t="s">
        <v>636</v>
      </c>
      <c r="C648" s="400" t="s">
        <v>44</v>
      </c>
      <c r="D648" s="398" t="s">
        <v>637</v>
      </c>
      <c r="E648" s="399" t="s">
        <v>44</v>
      </c>
      <c r="F648" s="416">
        <v>8119</v>
      </c>
      <c r="G648" s="418" t="s">
        <v>638</v>
      </c>
    </row>
    <row r="649" spans="1:7">
      <c r="A649" s="399" t="s">
        <v>6</v>
      </c>
      <c r="B649" s="413" t="s">
        <v>639</v>
      </c>
      <c r="C649" s="400" t="s">
        <v>44</v>
      </c>
      <c r="D649" s="398" t="s">
        <v>640</v>
      </c>
      <c r="E649" s="399" t="s">
        <v>44</v>
      </c>
      <c r="F649" s="416">
        <v>7999.99</v>
      </c>
      <c r="G649" s="418" t="s">
        <v>641</v>
      </c>
    </row>
    <row r="650" spans="1:7">
      <c r="A650" s="399" t="s">
        <v>7</v>
      </c>
      <c r="B650" s="413" t="s">
        <v>642</v>
      </c>
      <c r="C650" s="400" t="s">
        <v>44</v>
      </c>
      <c r="D650" s="398" t="s">
        <v>643</v>
      </c>
      <c r="E650" s="399" t="s">
        <v>44</v>
      </c>
      <c r="F650" s="416">
        <v>5500</v>
      </c>
      <c r="G650" s="418" t="s">
        <v>644</v>
      </c>
    </row>
    <row r="651" spans="1:7">
      <c r="A651" s="399" t="s">
        <v>8</v>
      </c>
      <c r="B651" s="413" t="s">
        <v>642</v>
      </c>
      <c r="C651" s="400" t="s">
        <v>44</v>
      </c>
      <c r="D651" s="398" t="s">
        <v>645</v>
      </c>
      <c r="E651" s="399" t="s">
        <v>44</v>
      </c>
      <c r="F651" s="416">
        <v>3999</v>
      </c>
      <c r="G651" s="418" t="s">
        <v>644</v>
      </c>
    </row>
    <row r="652" spans="1:7">
      <c r="A652" s="399" t="s">
        <v>9</v>
      </c>
      <c r="B652" s="413" t="s">
        <v>646</v>
      </c>
      <c r="C652" s="400" t="s">
        <v>44</v>
      </c>
      <c r="D652" s="398" t="s">
        <v>647</v>
      </c>
      <c r="E652" s="399" t="s">
        <v>44</v>
      </c>
      <c r="F652" s="416">
        <v>6900</v>
      </c>
      <c r="G652" s="418" t="s">
        <v>648</v>
      </c>
    </row>
    <row r="653" spans="1:7">
      <c r="A653" s="399" t="s">
        <v>10</v>
      </c>
      <c r="B653" s="413" t="s">
        <v>621</v>
      </c>
      <c r="C653" s="400" t="s">
        <v>44</v>
      </c>
      <c r="D653" s="398" t="s">
        <v>649</v>
      </c>
      <c r="E653" s="399" t="s">
        <v>44</v>
      </c>
      <c r="F653" s="416">
        <v>10600</v>
      </c>
      <c r="G653" s="418" t="s">
        <v>650</v>
      </c>
    </row>
    <row r="654" spans="1:7">
      <c r="A654" s="399" t="s">
        <v>11</v>
      </c>
      <c r="B654" s="413" t="s">
        <v>651</v>
      </c>
      <c r="C654" s="400" t="s">
        <v>44</v>
      </c>
      <c r="D654" s="398" t="s">
        <v>652</v>
      </c>
      <c r="E654" s="399" t="s">
        <v>44</v>
      </c>
      <c r="F654" s="416">
        <v>6000</v>
      </c>
      <c r="G654" s="418" t="s">
        <v>847</v>
      </c>
    </row>
    <row r="655" spans="1:7">
      <c r="A655" s="399" t="s">
        <v>12</v>
      </c>
      <c r="B655" s="413" t="s">
        <v>621</v>
      </c>
      <c r="C655" s="400" t="s">
        <v>44</v>
      </c>
      <c r="D655" s="398" t="s">
        <v>653</v>
      </c>
      <c r="E655" s="399" t="s">
        <v>44</v>
      </c>
      <c r="F655" s="416">
        <v>7500</v>
      </c>
      <c r="G655" s="419" t="s">
        <v>654</v>
      </c>
    </row>
    <row r="656" spans="1:7">
      <c r="F656" s="420"/>
      <c r="G656" s="33"/>
    </row>
  </sheetData>
  <mergeCells count="19">
    <mergeCell ref="G464:J464"/>
    <mergeCell ref="G455:J455"/>
    <mergeCell ref="G445:J445"/>
    <mergeCell ref="E602:E614"/>
    <mergeCell ref="C602:C614"/>
    <mergeCell ref="H2:K2"/>
    <mergeCell ref="G368:J368"/>
    <mergeCell ref="G377:J377"/>
    <mergeCell ref="G397:J397"/>
    <mergeCell ref="G407:J407"/>
    <mergeCell ref="G358:J358"/>
    <mergeCell ref="G351:J351"/>
    <mergeCell ref="G428:J428"/>
    <mergeCell ref="G435:J435"/>
    <mergeCell ref="G386:J386"/>
    <mergeCell ref="G261:J261"/>
    <mergeCell ref="G483:J483"/>
    <mergeCell ref="G417:J417"/>
    <mergeCell ref="G475:J475"/>
  </mergeCells>
  <phoneticPr fontId="7" type="noConversion"/>
  <pageMargins left="0.7" right="0.7" top="0.75" bottom="0.75" header="0.3" footer="0.3"/>
  <pageSetup paperSize="9" scale="3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868"/>
  <sheetViews>
    <sheetView zoomScaleNormal="100" workbookViewId="0">
      <pane ySplit="1" topLeftCell="A857" activePane="bottomLeft" state="frozen"/>
      <selection pane="bottomLeft" activeCell="E870" sqref="E870"/>
    </sheetView>
  </sheetViews>
  <sheetFormatPr defaultRowHeight="15.75"/>
  <cols>
    <col min="1" max="1" width="2.85546875" style="33" customWidth="1"/>
    <col min="2" max="2" width="6.7109375" style="33" bestFit="1" customWidth="1"/>
    <col min="3" max="3" width="83.140625" style="36" customWidth="1"/>
    <col min="4" max="4" width="24.5703125" style="623" customWidth="1"/>
    <col min="5" max="5" width="27" style="624" customWidth="1"/>
    <col min="6" max="6" width="21.85546875" style="611" customWidth="1"/>
    <col min="7" max="7" width="7.85546875" style="420" customWidth="1"/>
    <col min="8" max="8" width="47.28515625" style="33" customWidth="1"/>
    <col min="9" max="16384" width="9.140625" style="33"/>
  </cols>
  <sheetData>
    <row r="1" spans="2:8" ht="35.25" customHeight="1" thickTop="1">
      <c r="B1" s="421" t="s">
        <v>0</v>
      </c>
      <c r="C1" s="422" t="s">
        <v>15</v>
      </c>
      <c r="D1" s="423" t="s">
        <v>46</v>
      </c>
      <c r="E1" s="424" t="s">
        <v>928</v>
      </c>
      <c r="F1" s="425"/>
    </row>
    <row r="2" spans="2:8" ht="33.75" customHeight="1">
      <c r="B2" s="426" t="s">
        <v>60</v>
      </c>
      <c r="C2" s="427"/>
      <c r="D2" s="427"/>
      <c r="E2" s="428"/>
      <c r="F2" s="425"/>
    </row>
    <row r="3" spans="2:8" ht="31.5">
      <c r="B3" s="429" t="s">
        <v>1</v>
      </c>
      <c r="C3" s="430" t="s">
        <v>410</v>
      </c>
      <c r="D3" s="395">
        <v>2010</v>
      </c>
      <c r="E3" s="754">
        <v>100650</v>
      </c>
      <c r="F3" s="432"/>
      <c r="G3" s="420" t="s">
        <v>2172</v>
      </c>
      <c r="H3" s="760">
        <f>SUM(E3,E10,E18:E20,E31:E32,E88,E179,E191,E282,E745:E746,E834,E845,E847)</f>
        <v>157277.24</v>
      </c>
    </row>
    <row r="4" spans="2:8">
      <c r="B4" s="429" t="s">
        <v>2</v>
      </c>
      <c r="C4" s="430" t="s">
        <v>404</v>
      </c>
      <c r="D4" s="395">
        <v>2011</v>
      </c>
      <c r="E4" s="431">
        <v>5800</v>
      </c>
      <c r="F4" s="432"/>
    </row>
    <row r="5" spans="2:8">
      <c r="B5" s="429" t="s">
        <v>3</v>
      </c>
      <c r="C5" s="430" t="s">
        <v>689</v>
      </c>
      <c r="D5" s="395">
        <v>2011</v>
      </c>
      <c r="E5" s="433">
        <v>2011</v>
      </c>
      <c r="F5" s="432"/>
    </row>
    <row r="6" spans="2:8">
      <c r="B6" s="429" t="s">
        <v>4</v>
      </c>
      <c r="C6" s="430" t="s">
        <v>409</v>
      </c>
      <c r="D6" s="395">
        <v>2012</v>
      </c>
      <c r="E6" s="434">
        <v>2144</v>
      </c>
      <c r="F6" s="432"/>
      <c r="H6" s="760">
        <f>SUM(E5:E6,E11:E13,E26,E37:E41,E45,E50,E53:E54,E65:E66,E73:E75,E77,E83,E101)</f>
        <v>102165.99</v>
      </c>
    </row>
    <row r="7" spans="2:8">
      <c r="B7" s="429" t="s">
        <v>5</v>
      </c>
      <c r="C7" s="430" t="s">
        <v>403</v>
      </c>
      <c r="D7" s="395">
        <v>2014</v>
      </c>
      <c r="E7" s="431">
        <v>12500</v>
      </c>
      <c r="F7" s="432"/>
    </row>
    <row r="8" spans="2:8">
      <c r="B8" s="429" t="s">
        <v>6</v>
      </c>
      <c r="C8" s="430" t="s">
        <v>405</v>
      </c>
      <c r="D8" s="395">
        <v>2014</v>
      </c>
      <c r="E8" s="431">
        <v>13500</v>
      </c>
      <c r="F8" s="432"/>
    </row>
    <row r="9" spans="2:8">
      <c r="B9" s="429" t="s">
        <v>7</v>
      </c>
      <c r="C9" s="430" t="s">
        <v>600</v>
      </c>
      <c r="D9" s="395">
        <v>2016</v>
      </c>
      <c r="E9" s="431">
        <v>4500</v>
      </c>
      <c r="F9" s="432"/>
    </row>
    <row r="10" spans="2:8">
      <c r="B10" s="429" t="s">
        <v>8</v>
      </c>
      <c r="C10" s="430" t="s">
        <v>407</v>
      </c>
      <c r="D10" s="395">
        <v>2014</v>
      </c>
      <c r="E10" s="754">
        <v>1799</v>
      </c>
      <c r="F10" s="432"/>
    </row>
    <row r="11" spans="2:8">
      <c r="B11" s="429" t="s">
        <v>9</v>
      </c>
      <c r="C11" s="430" t="s">
        <v>408</v>
      </c>
      <c r="D11" s="395">
        <v>2014</v>
      </c>
      <c r="E11" s="434">
        <v>629</v>
      </c>
      <c r="F11" s="432"/>
    </row>
    <row r="12" spans="2:8">
      <c r="B12" s="429" t="s">
        <v>10</v>
      </c>
      <c r="C12" s="430" t="s">
        <v>406</v>
      </c>
      <c r="D12" s="395">
        <v>2016</v>
      </c>
      <c r="E12" s="434">
        <v>1700</v>
      </c>
      <c r="F12" s="432"/>
    </row>
    <row r="13" spans="2:8">
      <c r="B13" s="429" t="s">
        <v>11</v>
      </c>
      <c r="C13" s="430" t="s">
        <v>406</v>
      </c>
      <c r="D13" s="395">
        <v>2016</v>
      </c>
      <c r="E13" s="434">
        <v>1700</v>
      </c>
      <c r="F13" s="432"/>
    </row>
    <row r="14" spans="2:8" ht="31.5">
      <c r="B14" s="429" t="s">
        <v>12</v>
      </c>
      <c r="C14" s="430" t="s">
        <v>402</v>
      </c>
      <c r="D14" s="395">
        <v>2014</v>
      </c>
      <c r="E14" s="431">
        <v>146700</v>
      </c>
      <c r="F14" s="432"/>
    </row>
    <row r="15" spans="2:8">
      <c r="B15" s="429" t="s">
        <v>13</v>
      </c>
      <c r="C15" s="430" t="s">
        <v>690</v>
      </c>
      <c r="D15" s="395">
        <v>2017</v>
      </c>
      <c r="E15" s="431">
        <v>6027</v>
      </c>
      <c r="F15" s="432"/>
    </row>
    <row r="16" spans="2:8">
      <c r="B16" s="429" t="s">
        <v>23</v>
      </c>
      <c r="C16" s="430" t="s">
        <v>691</v>
      </c>
      <c r="D16" s="395">
        <v>2016</v>
      </c>
      <c r="E16" s="431">
        <v>621.9</v>
      </c>
      <c r="F16" s="432"/>
    </row>
    <row r="17" spans="2:6">
      <c r="B17" s="429" t="s">
        <v>24</v>
      </c>
      <c r="C17" s="430" t="s">
        <v>692</v>
      </c>
      <c r="D17" s="395">
        <v>2017</v>
      </c>
      <c r="E17" s="431">
        <v>641.14</v>
      </c>
      <c r="F17" s="432"/>
    </row>
    <row r="18" spans="2:6">
      <c r="B18" s="429" t="s">
        <v>25</v>
      </c>
      <c r="C18" s="430" t="s">
        <v>693</v>
      </c>
      <c r="D18" s="395">
        <v>2017</v>
      </c>
      <c r="E18" s="754">
        <v>1345.56</v>
      </c>
      <c r="F18" s="432"/>
    </row>
    <row r="19" spans="2:6">
      <c r="B19" s="429" t="s">
        <v>26</v>
      </c>
      <c r="C19" s="430" t="s">
        <v>694</v>
      </c>
      <c r="D19" s="395">
        <v>2017</v>
      </c>
      <c r="E19" s="754">
        <v>1627</v>
      </c>
      <c r="F19" s="432"/>
    </row>
    <row r="20" spans="2:6">
      <c r="B20" s="429" t="s">
        <v>27</v>
      </c>
      <c r="C20" s="430" t="s">
        <v>695</v>
      </c>
      <c r="D20" s="395">
        <v>2017</v>
      </c>
      <c r="E20" s="754">
        <v>1718.32</v>
      </c>
      <c r="F20" s="432"/>
    </row>
    <row r="21" spans="2:6">
      <c r="B21" s="429" t="s">
        <v>28</v>
      </c>
      <c r="C21" s="430" t="s">
        <v>696</v>
      </c>
      <c r="D21" s="395">
        <v>2017</v>
      </c>
      <c r="E21" s="431">
        <v>1100</v>
      </c>
      <c r="F21" s="432"/>
    </row>
    <row r="22" spans="2:6">
      <c r="B22" s="429" t="s">
        <v>29</v>
      </c>
      <c r="C22" s="430" t="s">
        <v>697</v>
      </c>
      <c r="D22" s="395">
        <v>2017</v>
      </c>
      <c r="E22" s="431">
        <v>420</v>
      </c>
      <c r="F22" s="432"/>
    </row>
    <row r="23" spans="2:6" ht="14.25" customHeight="1">
      <c r="B23" s="429" t="s">
        <v>30</v>
      </c>
      <c r="C23" s="430" t="s">
        <v>698</v>
      </c>
      <c r="D23" s="395">
        <v>2017</v>
      </c>
      <c r="E23" s="431">
        <v>340</v>
      </c>
      <c r="F23" s="432"/>
    </row>
    <row r="24" spans="2:6">
      <c r="B24" s="429" t="s">
        <v>31</v>
      </c>
      <c r="C24" s="430" t="s">
        <v>699</v>
      </c>
      <c r="D24" s="395">
        <v>2017</v>
      </c>
      <c r="E24" s="431">
        <v>1887.14</v>
      </c>
      <c r="F24" s="432"/>
    </row>
    <row r="25" spans="2:6">
      <c r="B25" s="429" t="s">
        <v>32</v>
      </c>
      <c r="C25" s="430" t="s">
        <v>700</v>
      </c>
      <c r="D25" s="395">
        <v>2016</v>
      </c>
      <c r="E25" s="435">
        <v>2451</v>
      </c>
      <c r="F25" s="432"/>
    </row>
    <row r="26" spans="2:6" ht="148.5" customHeight="1">
      <c r="B26" s="429" t="s">
        <v>33</v>
      </c>
      <c r="C26" s="436" t="s">
        <v>1597</v>
      </c>
      <c r="D26" s="395">
        <v>2018</v>
      </c>
      <c r="E26" s="434">
        <v>7404.61</v>
      </c>
      <c r="F26" s="432"/>
    </row>
    <row r="27" spans="2:6">
      <c r="B27" s="429" t="s">
        <v>34</v>
      </c>
      <c r="C27" s="437" t="s">
        <v>751</v>
      </c>
      <c r="D27" s="395">
        <v>2018</v>
      </c>
      <c r="E27" s="431">
        <v>966.99</v>
      </c>
      <c r="F27" s="432"/>
    </row>
    <row r="28" spans="2:6">
      <c r="B28" s="429" t="s">
        <v>35</v>
      </c>
      <c r="C28" s="437" t="s">
        <v>752</v>
      </c>
      <c r="D28" s="395">
        <v>2018</v>
      </c>
      <c r="E28" s="431">
        <v>1160</v>
      </c>
      <c r="F28" s="432"/>
    </row>
    <row r="29" spans="2:6">
      <c r="B29" s="429" t="s">
        <v>36</v>
      </c>
      <c r="C29" s="437" t="s">
        <v>753</v>
      </c>
      <c r="D29" s="395">
        <v>2018</v>
      </c>
      <c r="E29" s="431">
        <v>805.65</v>
      </c>
      <c r="F29" s="432"/>
    </row>
    <row r="30" spans="2:6">
      <c r="B30" s="429" t="s">
        <v>37</v>
      </c>
      <c r="C30" s="437" t="s">
        <v>754</v>
      </c>
      <c r="D30" s="395">
        <v>2018</v>
      </c>
      <c r="E30" s="431">
        <v>902.5</v>
      </c>
      <c r="F30" s="432"/>
    </row>
    <row r="31" spans="2:6">
      <c r="B31" s="429" t="s">
        <v>38</v>
      </c>
      <c r="C31" s="437" t="s">
        <v>755</v>
      </c>
      <c r="D31" s="395">
        <v>2018</v>
      </c>
      <c r="E31" s="754">
        <v>469.43</v>
      </c>
      <c r="F31" s="432"/>
    </row>
    <row r="32" spans="2:6">
      <c r="B32" s="429" t="s">
        <v>39</v>
      </c>
      <c r="C32" s="437" t="s">
        <v>756</v>
      </c>
      <c r="D32" s="395">
        <v>2018</v>
      </c>
      <c r="E32" s="754">
        <v>2362.84</v>
      </c>
      <c r="F32" s="432"/>
    </row>
    <row r="33" spans="2:6">
      <c r="B33" s="429" t="s">
        <v>40</v>
      </c>
      <c r="C33" s="437" t="s">
        <v>757</v>
      </c>
      <c r="D33" s="395">
        <v>2018</v>
      </c>
      <c r="E33" s="431">
        <v>456.08</v>
      </c>
      <c r="F33" s="432"/>
    </row>
    <row r="34" spans="2:6">
      <c r="B34" s="429" t="s">
        <v>41</v>
      </c>
      <c r="C34" s="437" t="s">
        <v>758</v>
      </c>
      <c r="D34" s="395">
        <v>2018</v>
      </c>
      <c r="E34" s="431">
        <v>650</v>
      </c>
      <c r="F34" s="432"/>
    </row>
    <row r="35" spans="2:6">
      <c r="B35" s="429" t="s">
        <v>42</v>
      </c>
      <c r="C35" s="437" t="s">
        <v>759</v>
      </c>
      <c r="D35" s="395">
        <v>2018</v>
      </c>
      <c r="E35" s="431">
        <v>2699</v>
      </c>
      <c r="F35" s="432"/>
    </row>
    <row r="36" spans="2:6" ht="31.5">
      <c r="B36" s="429" t="s">
        <v>43</v>
      </c>
      <c r="C36" s="437" t="s">
        <v>760</v>
      </c>
      <c r="D36" s="395">
        <v>2018</v>
      </c>
      <c r="E36" s="435">
        <v>4530</v>
      </c>
      <c r="F36" s="432"/>
    </row>
    <row r="37" spans="2:6" ht="31.5">
      <c r="B37" s="429" t="s">
        <v>134</v>
      </c>
      <c r="C37" s="437" t="s">
        <v>761</v>
      </c>
      <c r="D37" s="395">
        <v>2018</v>
      </c>
      <c r="E37" s="434">
        <v>3814</v>
      </c>
      <c r="F37" s="432"/>
    </row>
    <row r="38" spans="2:6">
      <c r="B38" s="429" t="s">
        <v>135</v>
      </c>
      <c r="C38" s="437" t="s">
        <v>762</v>
      </c>
      <c r="D38" s="395">
        <v>2018</v>
      </c>
      <c r="E38" s="438">
        <v>1070.01</v>
      </c>
      <c r="F38" s="432"/>
    </row>
    <row r="39" spans="2:6">
      <c r="B39" s="429" t="s">
        <v>136</v>
      </c>
      <c r="C39" s="430" t="s">
        <v>788</v>
      </c>
      <c r="D39" s="395">
        <v>2017</v>
      </c>
      <c r="E39" s="433">
        <v>287.82</v>
      </c>
      <c r="F39" s="432"/>
    </row>
    <row r="40" spans="2:6">
      <c r="B40" s="429" t="s">
        <v>137</v>
      </c>
      <c r="C40" s="430" t="s">
        <v>789</v>
      </c>
      <c r="D40" s="395">
        <v>2017</v>
      </c>
      <c r="E40" s="433">
        <v>1586.7</v>
      </c>
      <c r="F40" s="432"/>
    </row>
    <row r="41" spans="2:6">
      <c r="B41" s="429" t="s">
        <v>138</v>
      </c>
      <c r="C41" s="430" t="s">
        <v>789</v>
      </c>
      <c r="D41" s="395">
        <v>2017</v>
      </c>
      <c r="E41" s="433">
        <v>1586.7</v>
      </c>
      <c r="F41" s="432"/>
    </row>
    <row r="42" spans="2:6">
      <c r="B42" s="429" t="s">
        <v>139</v>
      </c>
      <c r="C42" s="430" t="s">
        <v>914</v>
      </c>
      <c r="D42" s="395">
        <v>2016</v>
      </c>
      <c r="E42" s="431">
        <v>7999.92</v>
      </c>
      <c r="F42" s="432"/>
    </row>
    <row r="43" spans="2:6">
      <c r="B43" s="429" t="s">
        <v>140</v>
      </c>
      <c r="C43" s="430" t="s">
        <v>923</v>
      </c>
      <c r="D43" s="395" t="s">
        <v>924</v>
      </c>
      <c r="E43" s="431">
        <f>7703.8+5029+1098+3276+1098+4000+2561.69+5002</f>
        <v>29768.489999999998</v>
      </c>
      <c r="F43" s="432"/>
    </row>
    <row r="44" spans="2:6">
      <c r="B44" s="429" t="s">
        <v>141</v>
      </c>
      <c r="C44" s="430" t="s">
        <v>964</v>
      </c>
      <c r="D44" s="395">
        <v>2019</v>
      </c>
      <c r="E44" s="431">
        <v>12619.8</v>
      </c>
      <c r="F44" s="432"/>
    </row>
    <row r="45" spans="2:6">
      <c r="B45" s="429" t="s">
        <v>142</v>
      </c>
      <c r="C45" s="430" t="s">
        <v>965</v>
      </c>
      <c r="D45" s="395">
        <v>2019</v>
      </c>
      <c r="E45" s="434">
        <v>19695.21</v>
      </c>
      <c r="F45" s="432"/>
    </row>
    <row r="46" spans="2:6" ht="31.5">
      <c r="B46" s="429" t="s">
        <v>143</v>
      </c>
      <c r="C46" s="430" t="s">
        <v>966</v>
      </c>
      <c r="D46" s="395">
        <v>2019</v>
      </c>
      <c r="E46" s="431">
        <v>75588.02</v>
      </c>
      <c r="F46" s="432"/>
    </row>
    <row r="47" spans="2:6">
      <c r="B47" s="429" t="s">
        <v>144</v>
      </c>
      <c r="C47" s="430" t="s">
        <v>967</v>
      </c>
      <c r="D47" s="395">
        <v>2019</v>
      </c>
      <c r="E47" s="431">
        <v>1084.02</v>
      </c>
      <c r="F47" s="432"/>
    </row>
    <row r="48" spans="2:6">
      <c r="B48" s="429" t="s">
        <v>145</v>
      </c>
      <c r="C48" s="430" t="s">
        <v>968</v>
      </c>
      <c r="D48" s="395">
        <v>2019</v>
      </c>
      <c r="E48" s="431">
        <v>329</v>
      </c>
      <c r="F48" s="432"/>
    </row>
    <row r="49" spans="2:6">
      <c r="B49" s="429" t="s">
        <v>146</v>
      </c>
      <c r="C49" s="430" t="s">
        <v>969</v>
      </c>
      <c r="D49" s="395">
        <v>2019</v>
      </c>
      <c r="E49" s="431">
        <v>11808</v>
      </c>
      <c r="F49" s="432"/>
    </row>
    <row r="50" spans="2:6">
      <c r="B50" s="429" t="s">
        <v>147</v>
      </c>
      <c r="C50" s="430" t="s">
        <v>970</v>
      </c>
      <c r="D50" s="395">
        <v>2019</v>
      </c>
      <c r="E50" s="434">
        <v>1722</v>
      </c>
      <c r="F50" s="432"/>
    </row>
    <row r="51" spans="2:6">
      <c r="B51" s="429" t="s">
        <v>148</v>
      </c>
      <c r="C51" s="430" t="s">
        <v>971</v>
      </c>
      <c r="D51" s="395">
        <v>2019</v>
      </c>
      <c r="E51" s="431">
        <v>3800.31</v>
      </c>
      <c r="F51" s="432"/>
    </row>
    <row r="52" spans="2:6">
      <c r="B52" s="429" t="s">
        <v>149</v>
      </c>
      <c r="C52" s="430" t="s">
        <v>972</v>
      </c>
      <c r="D52" s="395">
        <v>2019</v>
      </c>
      <c r="E52" s="431">
        <v>2158.06</v>
      </c>
      <c r="F52" s="432"/>
    </row>
    <row r="53" spans="2:6">
      <c r="B53" s="429" t="s">
        <v>150</v>
      </c>
      <c r="C53" s="430" t="s">
        <v>973</v>
      </c>
      <c r="D53" s="395">
        <v>2019</v>
      </c>
      <c r="E53" s="434">
        <v>3444</v>
      </c>
      <c r="F53" s="432"/>
    </row>
    <row r="54" spans="2:6">
      <c r="B54" s="429" t="s">
        <v>151</v>
      </c>
      <c r="C54" s="439" t="s">
        <v>995</v>
      </c>
      <c r="D54" s="398">
        <v>2020</v>
      </c>
      <c r="E54" s="440">
        <v>129</v>
      </c>
      <c r="F54" s="432"/>
    </row>
    <row r="55" spans="2:6">
      <c r="B55" s="429" t="s">
        <v>152</v>
      </c>
      <c r="C55" s="439" t="s">
        <v>996</v>
      </c>
      <c r="D55" s="398">
        <v>2020</v>
      </c>
      <c r="E55" s="441">
        <v>836.4</v>
      </c>
      <c r="F55" s="432"/>
    </row>
    <row r="56" spans="2:6">
      <c r="B56" s="429" t="s">
        <v>153</v>
      </c>
      <c r="C56" s="439" t="s">
        <v>997</v>
      </c>
      <c r="D56" s="398">
        <v>2020</v>
      </c>
      <c r="E56" s="441">
        <v>2890</v>
      </c>
      <c r="F56" s="432"/>
    </row>
    <row r="57" spans="2:6">
      <c r="B57" s="429" t="s">
        <v>154</v>
      </c>
      <c r="C57" s="439" t="s">
        <v>998</v>
      </c>
      <c r="D57" s="398">
        <v>2020</v>
      </c>
      <c r="E57" s="441">
        <v>399</v>
      </c>
      <c r="F57" s="432"/>
    </row>
    <row r="58" spans="2:6">
      <c r="B58" s="429" t="s">
        <v>155</v>
      </c>
      <c r="C58" s="439" t="s">
        <v>999</v>
      </c>
      <c r="D58" s="398">
        <v>2020</v>
      </c>
      <c r="E58" s="441">
        <v>2029.5</v>
      </c>
      <c r="F58" s="432"/>
    </row>
    <row r="59" spans="2:6">
      <c r="B59" s="429" t="s">
        <v>411</v>
      </c>
      <c r="C59" s="439" t="s">
        <v>967</v>
      </c>
      <c r="D59" s="398">
        <v>2020</v>
      </c>
      <c r="E59" s="441">
        <v>1264</v>
      </c>
      <c r="F59" s="432"/>
    </row>
    <row r="60" spans="2:6">
      <c r="B60" s="429" t="s">
        <v>412</v>
      </c>
      <c r="C60" s="439" t="s">
        <v>1000</v>
      </c>
      <c r="D60" s="398">
        <v>2020</v>
      </c>
      <c r="E60" s="441">
        <v>5904</v>
      </c>
      <c r="F60" s="432"/>
    </row>
    <row r="61" spans="2:6">
      <c r="B61" s="429" t="s">
        <v>413</v>
      </c>
      <c r="C61" s="439" t="s">
        <v>1001</v>
      </c>
      <c r="D61" s="398">
        <v>2020</v>
      </c>
      <c r="E61" s="441">
        <v>3145</v>
      </c>
      <c r="F61" s="432"/>
    </row>
    <row r="62" spans="2:6">
      <c r="B62" s="429" t="s">
        <v>414</v>
      </c>
      <c r="C62" s="439" t="s">
        <v>1002</v>
      </c>
      <c r="D62" s="398">
        <v>2020</v>
      </c>
      <c r="E62" s="441">
        <v>416</v>
      </c>
      <c r="F62" s="432"/>
    </row>
    <row r="63" spans="2:6">
      <c r="B63" s="429" t="s">
        <v>415</v>
      </c>
      <c r="C63" s="439" t="s">
        <v>1003</v>
      </c>
      <c r="D63" s="398">
        <v>2020</v>
      </c>
      <c r="E63" s="441">
        <v>4500</v>
      </c>
      <c r="F63" s="432"/>
    </row>
    <row r="64" spans="2:6">
      <c r="B64" s="429" t="s">
        <v>416</v>
      </c>
      <c r="C64" s="439" t="s">
        <v>1004</v>
      </c>
      <c r="D64" s="398">
        <v>2020</v>
      </c>
      <c r="E64" s="441">
        <v>38591.25</v>
      </c>
      <c r="F64" s="432"/>
    </row>
    <row r="65" spans="2:6">
      <c r="B65" s="429" t="s">
        <v>417</v>
      </c>
      <c r="C65" s="439" t="s">
        <v>1005</v>
      </c>
      <c r="D65" s="398">
        <v>2020</v>
      </c>
      <c r="E65" s="442">
        <v>1918.8</v>
      </c>
      <c r="F65" s="432"/>
    </row>
    <row r="66" spans="2:6">
      <c r="B66" s="429" t="s">
        <v>418</v>
      </c>
      <c r="C66" s="439" t="s">
        <v>1006</v>
      </c>
      <c r="D66" s="398">
        <v>2020</v>
      </c>
      <c r="E66" s="442">
        <v>3837.6</v>
      </c>
      <c r="F66" s="432"/>
    </row>
    <row r="67" spans="2:6">
      <c r="B67" s="429" t="s">
        <v>419</v>
      </c>
      <c r="C67" s="439" t="s">
        <v>1007</v>
      </c>
      <c r="D67" s="398">
        <v>2020</v>
      </c>
      <c r="E67" s="441">
        <v>1033</v>
      </c>
      <c r="F67" s="432"/>
    </row>
    <row r="68" spans="2:6">
      <c r="B68" s="429" t="s">
        <v>420</v>
      </c>
      <c r="C68" s="439" t="s">
        <v>1008</v>
      </c>
      <c r="D68" s="398">
        <v>2020</v>
      </c>
      <c r="E68" s="441">
        <v>329</v>
      </c>
      <c r="F68" s="432"/>
    </row>
    <row r="69" spans="2:6">
      <c r="B69" s="429" t="s">
        <v>421</v>
      </c>
      <c r="C69" s="439" t="s">
        <v>1009</v>
      </c>
      <c r="D69" s="398">
        <v>2020</v>
      </c>
      <c r="E69" s="441">
        <v>1033</v>
      </c>
      <c r="F69" s="432"/>
    </row>
    <row r="70" spans="2:6">
      <c r="B70" s="429" t="s">
        <v>422</v>
      </c>
      <c r="C70" s="439" t="s">
        <v>1010</v>
      </c>
      <c r="D70" s="398">
        <v>2020</v>
      </c>
      <c r="E70" s="441">
        <v>10996.2</v>
      </c>
      <c r="F70" s="432"/>
    </row>
    <row r="71" spans="2:6">
      <c r="B71" s="429" t="s">
        <v>423</v>
      </c>
      <c r="C71" s="439" t="s">
        <v>1011</v>
      </c>
      <c r="D71" s="398">
        <v>2020</v>
      </c>
      <c r="E71" s="441">
        <v>3686.74</v>
      </c>
      <c r="F71" s="432"/>
    </row>
    <row r="72" spans="2:6">
      <c r="B72" s="429" t="s">
        <v>424</v>
      </c>
      <c r="C72" s="439" t="s">
        <v>1012</v>
      </c>
      <c r="D72" s="398">
        <v>2020</v>
      </c>
      <c r="E72" s="441">
        <v>3185.7</v>
      </c>
      <c r="F72" s="432"/>
    </row>
    <row r="73" spans="2:6">
      <c r="B73" s="429" t="s">
        <v>425</v>
      </c>
      <c r="C73" s="430" t="s">
        <v>1182</v>
      </c>
      <c r="D73" s="399">
        <v>2021</v>
      </c>
      <c r="E73" s="440">
        <v>1550</v>
      </c>
      <c r="F73" s="432"/>
    </row>
    <row r="74" spans="2:6">
      <c r="B74" s="429" t="s">
        <v>426</v>
      </c>
      <c r="C74" s="430" t="s">
        <v>1183</v>
      </c>
      <c r="D74" s="399">
        <v>2021</v>
      </c>
      <c r="E74" s="440">
        <v>15889.34</v>
      </c>
      <c r="F74" s="432"/>
    </row>
    <row r="75" spans="2:6">
      <c r="B75" s="429" t="s">
        <v>427</v>
      </c>
      <c r="C75" s="430" t="s">
        <v>1377</v>
      </c>
      <c r="D75" s="399"/>
      <c r="E75" s="440">
        <v>12221</v>
      </c>
      <c r="F75" s="432"/>
    </row>
    <row r="76" spans="2:6">
      <c r="B76" s="429" t="s">
        <v>428</v>
      </c>
      <c r="C76" s="430" t="s">
        <v>1376</v>
      </c>
      <c r="D76" s="399"/>
      <c r="E76" s="443">
        <v>37616.92</v>
      </c>
      <c r="F76" s="432"/>
    </row>
    <row r="77" spans="2:6">
      <c r="B77" s="429" t="s">
        <v>429</v>
      </c>
      <c r="C77" s="430" t="s">
        <v>1184</v>
      </c>
      <c r="D77" s="399">
        <v>2021</v>
      </c>
      <c r="E77" s="440">
        <v>12226.2</v>
      </c>
      <c r="F77" s="432"/>
    </row>
    <row r="78" spans="2:6">
      <c r="B78" s="429" t="s">
        <v>430</v>
      </c>
      <c r="C78" s="430" t="s">
        <v>1388</v>
      </c>
      <c r="D78" s="399">
        <v>2022</v>
      </c>
      <c r="E78" s="443">
        <v>3522.72</v>
      </c>
      <c r="F78" s="432"/>
    </row>
    <row r="79" spans="2:6">
      <c r="B79" s="429" t="s">
        <v>431</v>
      </c>
      <c r="C79" s="430" t="s">
        <v>1389</v>
      </c>
      <c r="D79" s="399">
        <v>2022</v>
      </c>
      <c r="E79" s="443">
        <v>1476</v>
      </c>
      <c r="F79" s="432"/>
    </row>
    <row r="80" spans="2:6">
      <c r="B80" s="429" t="s">
        <v>432</v>
      </c>
      <c r="C80" s="430" t="s">
        <v>1390</v>
      </c>
      <c r="D80" s="399">
        <v>2022</v>
      </c>
      <c r="E80" s="443">
        <v>295.2</v>
      </c>
      <c r="F80" s="432"/>
    </row>
    <row r="81" spans="2:7">
      <c r="B81" s="429" t="s">
        <v>433</v>
      </c>
      <c r="C81" s="430" t="s">
        <v>1391</v>
      </c>
      <c r="D81" s="399">
        <v>2022</v>
      </c>
      <c r="E81" s="443">
        <v>3419.4</v>
      </c>
      <c r="F81" s="432"/>
    </row>
    <row r="82" spans="2:7">
      <c r="B82" s="429" t="s">
        <v>434</v>
      </c>
      <c r="C82" s="430" t="s">
        <v>1392</v>
      </c>
      <c r="D82" s="399">
        <v>2022</v>
      </c>
      <c r="E82" s="443">
        <v>3231.09</v>
      </c>
      <c r="F82" s="432"/>
    </row>
    <row r="83" spans="2:7" ht="31.5">
      <c r="B83" s="429" t="s">
        <v>435</v>
      </c>
      <c r="C83" s="430" t="s">
        <v>1393</v>
      </c>
      <c r="D83" s="399">
        <v>2022</v>
      </c>
      <c r="E83" s="440">
        <v>4800</v>
      </c>
      <c r="F83" s="432"/>
    </row>
    <row r="84" spans="2:7">
      <c r="B84" s="429" t="s">
        <v>436</v>
      </c>
      <c r="C84" s="430" t="s">
        <v>1394</v>
      </c>
      <c r="D84" s="399">
        <v>2022</v>
      </c>
      <c r="E84" s="443">
        <v>3444</v>
      </c>
      <c r="F84" s="432"/>
    </row>
    <row r="85" spans="2:7">
      <c r="B85" s="429" t="s">
        <v>437</v>
      </c>
      <c r="C85" s="430" t="s">
        <v>1395</v>
      </c>
      <c r="D85" s="399">
        <v>2022</v>
      </c>
      <c r="E85" s="443">
        <v>2029.5</v>
      </c>
      <c r="F85" s="432"/>
    </row>
    <row r="86" spans="2:7" ht="26.25" customHeight="1">
      <c r="B86" s="429" t="s">
        <v>438</v>
      </c>
      <c r="C86" s="430" t="s">
        <v>1396</v>
      </c>
      <c r="D86" s="399">
        <v>2022</v>
      </c>
      <c r="E86" s="443">
        <v>76260</v>
      </c>
      <c r="F86" s="432"/>
    </row>
    <row r="87" spans="2:7">
      <c r="B87" s="429" t="s">
        <v>439</v>
      </c>
      <c r="C87" s="430" t="s">
        <v>1786</v>
      </c>
      <c r="D87" s="399" t="s">
        <v>1787</v>
      </c>
      <c r="E87" s="443">
        <v>4180</v>
      </c>
      <c r="F87" s="432"/>
    </row>
    <row r="88" spans="2:7">
      <c r="B88" s="429" t="s">
        <v>440</v>
      </c>
      <c r="C88" s="444" t="s">
        <v>1785</v>
      </c>
      <c r="D88" s="399">
        <v>2023</v>
      </c>
      <c r="E88" s="759">
        <v>13776</v>
      </c>
      <c r="F88" s="432"/>
    </row>
    <row r="89" spans="2:7" s="37" customFormat="1">
      <c r="B89" s="429" t="s">
        <v>441</v>
      </c>
      <c r="C89" s="439" t="s">
        <v>1788</v>
      </c>
      <c r="D89" s="398">
        <v>2023</v>
      </c>
      <c r="E89" s="445">
        <v>79950</v>
      </c>
      <c r="F89" s="446"/>
      <c r="G89" s="447"/>
    </row>
    <row r="90" spans="2:7" s="37" customFormat="1">
      <c r="B90" s="429" t="s">
        <v>442</v>
      </c>
      <c r="C90" s="439" t="s">
        <v>1789</v>
      </c>
      <c r="D90" s="398">
        <v>2023</v>
      </c>
      <c r="E90" s="445">
        <v>28398.240000000002</v>
      </c>
      <c r="F90" s="446"/>
      <c r="G90" s="447"/>
    </row>
    <row r="91" spans="2:7" s="37" customFormat="1">
      <c r="B91" s="429" t="s">
        <v>443</v>
      </c>
      <c r="C91" s="439" t="s">
        <v>1790</v>
      </c>
      <c r="D91" s="398">
        <v>2023</v>
      </c>
      <c r="E91" s="445">
        <v>7291.44</v>
      </c>
      <c r="F91" s="446"/>
      <c r="G91" s="447"/>
    </row>
    <row r="92" spans="2:7" s="37" customFormat="1">
      <c r="B92" s="429" t="s">
        <v>444</v>
      </c>
      <c r="C92" s="439" t="s">
        <v>1791</v>
      </c>
      <c r="D92" s="398">
        <v>2023</v>
      </c>
      <c r="E92" s="445">
        <v>780</v>
      </c>
      <c r="F92" s="446"/>
      <c r="G92" s="447"/>
    </row>
    <row r="93" spans="2:7" s="37" customFormat="1">
      <c r="B93" s="429" t="s">
        <v>445</v>
      </c>
      <c r="C93" s="439" t="s">
        <v>1792</v>
      </c>
      <c r="D93" s="398">
        <v>2023</v>
      </c>
      <c r="E93" s="445">
        <v>1052.8800000000001</v>
      </c>
      <c r="F93" s="446"/>
      <c r="G93" s="447"/>
    </row>
    <row r="94" spans="2:7" s="37" customFormat="1">
      <c r="B94" s="429" t="s">
        <v>446</v>
      </c>
      <c r="C94" s="439" t="s">
        <v>1793</v>
      </c>
      <c r="D94" s="398">
        <v>2023</v>
      </c>
      <c r="E94" s="445">
        <v>1872.06</v>
      </c>
      <c r="F94" s="446"/>
      <c r="G94" s="447"/>
    </row>
    <row r="95" spans="2:7" s="37" customFormat="1">
      <c r="B95" s="429" t="s">
        <v>447</v>
      </c>
      <c r="C95" s="439" t="s">
        <v>1794</v>
      </c>
      <c r="D95" s="398">
        <v>2023</v>
      </c>
      <c r="E95" s="445">
        <v>9717</v>
      </c>
      <c r="F95" s="446"/>
      <c r="G95" s="447"/>
    </row>
    <row r="96" spans="2:7" s="37" customFormat="1">
      <c r="B96" s="429" t="s">
        <v>448</v>
      </c>
      <c r="C96" s="439" t="s">
        <v>1795</v>
      </c>
      <c r="D96" s="398">
        <v>2023</v>
      </c>
      <c r="E96" s="445">
        <v>3444</v>
      </c>
      <c r="F96" s="446"/>
      <c r="G96" s="447"/>
    </row>
    <row r="97" spans="2:8" s="37" customFormat="1">
      <c r="B97" s="429" t="s">
        <v>449</v>
      </c>
      <c r="C97" s="439" t="s">
        <v>1796</v>
      </c>
      <c r="D97" s="398">
        <v>2023</v>
      </c>
      <c r="E97" s="445">
        <v>2199</v>
      </c>
      <c r="F97" s="446"/>
      <c r="G97" s="447"/>
    </row>
    <row r="98" spans="2:8" s="37" customFormat="1">
      <c r="B98" s="429" t="s">
        <v>450</v>
      </c>
      <c r="C98" s="439" t="s">
        <v>1797</v>
      </c>
      <c r="D98" s="398">
        <v>2024</v>
      </c>
      <c r="E98" s="445">
        <v>2857.29</v>
      </c>
      <c r="F98" s="446"/>
      <c r="G98" s="447"/>
    </row>
    <row r="99" spans="2:8" s="37" customFormat="1">
      <c r="B99" s="429" t="s">
        <v>451</v>
      </c>
      <c r="C99" s="439" t="s">
        <v>1798</v>
      </c>
      <c r="D99" s="398">
        <v>2024</v>
      </c>
      <c r="E99" s="445">
        <v>3062.7</v>
      </c>
      <c r="F99" s="446"/>
      <c r="G99" s="447"/>
    </row>
    <row r="100" spans="2:8" s="37" customFormat="1">
      <c r="B100" s="429" t="s">
        <v>452</v>
      </c>
      <c r="C100" s="439" t="s">
        <v>1799</v>
      </c>
      <c r="D100" s="398">
        <v>2024</v>
      </c>
      <c r="E100" s="445">
        <v>1600</v>
      </c>
      <c r="F100" s="446"/>
      <c r="G100" s="447"/>
    </row>
    <row r="101" spans="2:8" s="37" customFormat="1">
      <c r="B101" s="429" t="s">
        <v>453</v>
      </c>
      <c r="C101" s="439" t="s">
        <v>1800</v>
      </c>
      <c r="D101" s="398">
        <v>2024</v>
      </c>
      <c r="E101" s="448">
        <v>799</v>
      </c>
      <c r="F101" s="446"/>
      <c r="G101" s="447"/>
    </row>
    <row r="102" spans="2:8" s="37" customFormat="1">
      <c r="B102" s="429" t="s">
        <v>454</v>
      </c>
      <c r="C102" s="439" t="s">
        <v>1801</v>
      </c>
      <c r="D102" s="398">
        <v>2024</v>
      </c>
      <c r="E102" s="445">
        <v>450.18</v>
      </c>
      <c r="F102" s="446"/>
      <c r="G102" s="447"/>
    </row>
    <row r="103" spans="2:8" s="37" customFormat="1">
      <c r="B103" s="429" t="s">
        <v>455</v>
      </c>
      <c r="C103" s="439" t="s">
        <v>1802</v>
      </c>
      <c r="D103" s="398">
        <v>2024</v>
      </c>
      <c r="E103" s="445">
        <v>1650</v>
      </c>
      <c r="F103" s="446"/>
      <c r="G103" s="447"/>
    </row>
    <row r="104" spans="2:8">
      <c r="B104" s="449"/>
      <c r="C104" s="450"/>
      <c r="D104" s="451"/>
      <c r="E104" s="452"/>
      <c r="F104" s="432"/>
    </row>
    <row r="105" spans="2:8" ht="29.25" customHeight="1">
      <c r="B105" s="426" t="s">
        <v>61</v>
      </c>
      <c r="C105" s="427"/>
      <c r="D105" s="427"/>
      <c r="E105" s="428"/>
      <c r="F105" s="432"/>
    </row>
    <row r="106" spans="2:8">
      <c r="B106" s="453" t="s">
        <v>1</v>
      </c>
      <c r="C106" s="454" t="s">
        <v>231</v>
      </c>
      <c r="D106" s="455">
        <v>2012</v>
      </c>
      <c r="E106" s="456">
        <v>1705</v>
      </c>
      <c r="F106" s="432"/>
    </row>
    <row r="107" spans="2:8">
      <c r="B107" s="453" t="s">
        <v>2</v>
      </c>
      <c r="C107" s="454" t="s">
        <v>242</v>
      </c>
      <c r="D107" s="455">
        <v>2012</v>
      </c>
      <c r="E107" s="456">
        <v>30123</v>
      </c>
      <c r="F107" s="432"/>
    </row>
    <row r="108" spans="2:8">
      <c r="B108" s="453" t="s">
        <v>3</v>
      </c>
      <c r="C108" s="454" t="s">
        <v>243</v>
      </c>
      <c r="D108" s="455">
        <v>2012</v>
      </c>
      <c r="E108" s="456">
        <v>11459.91</v>
      </c>
      <c r="F108" s="432"/>
    </row>
    <row r="109" spans="2:8">
      <c r="B109" s="453" t="s">
        <v>4</v>
      </c>
      <c r="C109" s="454" t="s">
        <v>244</v>
      </c>
      <c r="D109" s="455">
        <v>2012</v>
      </c>
      <c r="E109" s="456">
        <v>8400</v>
      </c>
      <c r="F109" s="432"/>
    </row>
    <row r="110" spans="2:8">
      <c r="B110" s="453" t="s">
        <v>5</v>
      </c>
      <c r="C110" s="454" t="s">
        <v>245</v>
      </c>
      <c r="D110" s="455">
        <v>2013</v>
      </c>
      <c r="E110" s="456">
        <v>4500</v>
      </c>
      <c r="F110" s="432"/>
    </row>
    <row r="111" spans="2:8">
      <c r="B111" s="453" t="s">
        <v>6</v>
      </c>
      <c r="C111" s="454" t="s">
        <v>246</v>
      </c>
      <c r="D111" s="455">
        <v>2013</v>
      </c>
      <c r="E111" s="456">
        <v>52437.36</v>
      </c>
      <c r="F111" s="432"/>
    </row>
    <row r="112" spans="2:8">
      <c r="B112" s="453" t="s">
        <v>7</v>
      </c>
      <c r="C112" s="454" t="s">
        <v>227</v>
      </c>
      <c r="D112" s="455">
        <v>2014</v>
      </c>
      <c r="E112" s="456">
        <v>3603.9</v>
      </c>
      <c r="F112" s="432"/>
      <c r="H112" s="564"/>
    </row>
    <row r="113" spans="2:6">
      <c r="B113" s="453" t="s">
        <v>8</v>
      </c>
      <c r="C113" s="454" t="s">
        <v>227</v>
      </c>
      <c r="D113" s="455">
        <v>2014</v>
      </c>
      <c r="E113" s="456">
        <v>3603.9</v>
      </c>
      <c r="F113" s="432"/>
    </row>
    <row r="114" spans="2:6">
      <c r="B114" s="453" t="s">
        <v>9</v>
      </c>
      <c r="C114" s="454" t="s">
        <v>228</v>
      </c>
      <c r="D114" s="455">
        <v>2014</v>
      </c>
      <c r="E114" s="456">
        <v>4437.84</v>
      </c>
      <c r="F114" s="432"/>
    </row>
    <row r="115" spans="2:6">
      <c r="B115" s="453" t="s">
        <v>10</v>
      </c>
      <c r="C115" s="454" t="s">
        <v>228</v>
      </c>
      <c r="D115" s="455">
        <v>2014</v>
      </c>
      <c r="E115" s="456">
        <v>4437.84</v>
      </c>
      <c r="F115" s="432"/>
    </row>
    <row r="116" spans="2:6">
      <c r="B116" s="453" t="s">
        <v>11</v>
      </c>
      <c r="C116" s="454" t="s">
        <v>230</v>
      </c>
      <c r="D116" s="455">
        <v>2014</v>
      </c>
      <c r="E116" s="456">
        <v>1842</v>
      </c>
      <c r="F116" s="432"/>
    </row>
    <row r="117" spans="2:6">
      <c r="B117" s="453" t="s">
        <v>12</v>
      </c>
      <c r="C117" s="454" t="s">
        <v>240</v>
      </c>
      <c r="D117" s="455">
        <v>2014</v>
      </c>
      <c r="E117" s="456">
        <v>2590</v>
      </c>
      <c r="F117" s="432"/>
    </row>
    <row r="118" spans="2:6">
      <c r="B118" s="453" t="s">
        <v>13</v>
      </c>
      <c r="C118" s="454" t="s">
        <v>232</v>
      </c>
      <c r="D118" s="403">
        <v>2014</v>
      </c>
      <c r="E118" s="457">
        <v>4958.13</v>
      </c>
      <c r="F118" s="432"/>
    </row>
    <row r="119" spans="2:6">
      <c r="B119" s="453" t="s">
        <v>23</v>
      </c>
      <c r="C119" s="454" t="s">
        <v>702</v>
      </c>
      <c r="D119" s="403">
        <v>2014</v>
      </c>
      <c r="E119" s="457">
        <v>9820</v>
      </c>
      <c r="F119" s="432"/>
    </row>
    <row r="120" spans="2:6">
      <c r="B120" s="453" t="s">
        <v>24</v>
      </c>
      <c r="C120" s="454" t="s">
        <v>234</v>
      </c>
      <c r="D120" s="403">
        <v>2014</v>
      </c>
      <c r="E120" s="457">
        <v>3989.99</v>
      </c>
      <c r="F120" s="432"/>
    </row>
    <row r="121" spans="2:6">
      <c r="B121" s="453" t="s">
        <v>25</v>
      </c>
      <c r="C121" s="454" t="s">
        <v>235</v>
      </c>
      <c r="D121" s="403">
        <v>2014</v>
      </c>
      <c r="E121" s="457">
        <v>2708.46</v>
      </c>
      <c r="F121" s="432"/>
    </row>
    <row r="122" spans="2:6">
      <c r="B122" s="453" t="s">
        <v>26</v>
      </c>
      <c r="C122" s="454" t="s">
        <v>236</v>
      </c>
      <c r="D122" s="403">
        <v>2014</v>
      </c>
      <c r="E122" s="457">
        <v>2270</v>
      </c>
      <c r="F122" s="432"/>
    </row>
    <row r="123" spans="2:6">
      <c r="B123" s="453" t="s">
        <v>27</v>
      </c>
      <c r="C123" s="454" t="s">
        <v>237</v>
      </c>
      <c r="D123" s="403">
        <v>2014</v>
      </c>
      <c r="E123" s="457">
        <v>1390</v>
      </c>
      <c r="F123" s="432"/>
    </row>
    <row r="124" spans="2:6">
      <c r="B124" s="453" t="s">
        <v>28</v>
      </c>
      <c r="C124" s="454" t="s">
        <v>238</v>
      </c>
      <c r="D124" s="403">
        <v>2014</v>
      </c>
      <c r="E124" s="457">
        <v>1340</v>
      </c>
      <c r="F124" s="432"/>
    </row>
    <row r="125" spans="2:6">
      <c r="B125" s="453" t="s">
        <v>29</v>
      </c>
      <c r="C125" s="454" t="s">
        <v>239</v>
      </c>
      <c r="D125" s="403">
        <v>2014</v>
      </c>
      <c r="E125" s="457">
        <v>2830</v>
      </c>
      <c r="F125" s="432"/>
    </row>
    <row r="126" spans="2:6">
      <c r="B126" s="453" t="s">
        <v>30</v>
      </c>
      <c r="C126" s="454" t="s">
        <v>241</v>
      </c>
      <c r="D126" s="403">
        <v>2014</v>
      </c>
      <c r="E126" s="458">
        <v>3083.61</v>
      </c>
      <c r="F126" s="432"/>
    </row>
    <row r="127" spans="2:6">
      <c r="B127" s="453" t="s">
        <v>31</v>
      </c>
      <c r="C127" s="454" t="s">
        <v>247</v>
      </c>
      <c r="D127" s="403">
        <v>2015</v>
      </c>
      <c r="E127" s="459">
        <v>519</v>
      </c>
      <c r="F127" s="432"/>
    </row>
    <row r="128" spans="2:6">
      <c r="B128" s="453" t="s">
        <v>32</v>
      </c>
      <c r="C128" s="454" t="s">
        <v>229</v>
      </c>
      <c r="D128" s="403">
        <v>2016</v>
      </c>
      <c r="E128" s="459">
        <v>1696</v>
      </c>
      <c r="F128" s="432"/>
    </row>
    <row r="129" spans="2:6">
      <c r="B129" s="453" t="s">
        <v>33</v>
      </c>
      <c r="C129" s="460" t="s">
        <v>233</v>
      </c>
      <c r="D129" s="455"/>
      <c r="E129" s="461">
        <v>4290</v>
      </c>
      <c r="F129" s="432"/>
    </row>
    <row r="130" spans="2:6">
      <c r="B130" s="453" t="s">
        <v>34</v>
      </c>
      <c r="C130" s="460" t="s">
        <v>1491</v>
      </c>
      <c r="D130" s="455">
        <v>2015</v>
      </c>
      <c r="E130" s="462">
        <v>982.77</v>
      </c>
      <c r="F130" s="432"/>
    </row>
    <row r="131" spans="2:6">
      <c r="B131" s="453" t="s">
        <v>35</v>
      </c>
      <c r="C131" s="460" t="s">
        <v>703</v>
      </c>
      <c r="D131" s="455">
        <v>2014</v>
      </c>
      <c r="E131" s="462">
        <v>690.01</v>
      </c>
      <c r="F131" s="432"/>
    </row>
    <row r="132" spans="2:6">
      <c r="B132" s="453" t="s">
        <v>36</v>
      </c>
      <c r="C132" s="460" t="s">
        <v>704</v>
      </c>
      <c r="D132" s="403">
        <v>2017</v>
      </c>
      <c r="E132" s="462">
        <v>4693</v>
      </c>
      <c r="F132" s="432"/>
    </row>
    <row r="133" spans="2:6">
      <c r="B133" s="453" t="s">
        <v>37</v>
      </c>
      <c r="C133" s="454" t="s">
        <v>740</v>
      </c>
      <c r="D133" s="403">
        <v>2018</v>
      </c>
      <c r="E133" s="459">
        <v>1788.62</v>
      </c>
      <c r="F133" s="432"/>
    </row>
    <row r="134" spans="2:6">
      <c r="B134" s="453" t="s">
        <v>38</v>
      </c>
      <c r="C134" s="454" t="s">
        <v>1149</v>
      </c>
      <c r="D134" s="403">
        <v>2018</v>
      </c>
      <c r="E134" s="457">
        <v>1899</v>
      </c>
      <c r="F134" s="432"/>
    </row>
    <row r="135" spans="2:6">
      <c r="B135" s="453" t="s">
        <v>39</v>
      </c>
      <c r="C135" s="454" t="s">
        <v>1148</v>
      </c>
      <c r="D135" s="403">
        <v>2018</v>
      </c>
      <c r="E135" s="457">
        <v>1259.3399999999999</v>
      </c>
      <c r="F135" s="432"/>
    </row>
    <row r="136" spans="2:6">
      <c r="B136" s="453" t="s">
        <v>40</v>
      </c>
      <c r="C136" s="454" t="s">
        <v>741</v>
      </c>
      <c r="D136" s="403">
        <v>2018</v>
      </c>
      <c r="E136" s="459">
        <v>852.03</v>
      </c>
      <c r="F136" s="432"/>
    </row>
    <row r="137" spans="2:6">
      <c r="B137" s="453" t="s">
        <v>41</v>
      </c>
      <c r="C137" s="463" t="s">
        <v>775</v>
      </c>
      <c r="D137" s="403">
        <v>2018</v>
      </c>
      <c r="E137" s="459">
        <v>5166</v>
      </c>
      <c r="F137" s="432"/>
    </row>
    <row r="138" spans="2:6">
      <c r="B138" s="453" t="s">
        <v>42</v>
      </c>
      <c r="C138" s="463" t="s">
        <v>776</v>
      </c>
      <c r="D138" s="403">
        <v>2018</v>
      </c>
      <c r="E138" s="457">
        <v>1078.9000000000001</v>
      </c>
      <c r="F138" s="432"/>
    </row>
    <row r="139" spans="2:6">
      <c r="B139" s="453" t="s">
        <v>43</v>
      </c>
      <c r="C139" s="454" t="s">
        <v>1147</v>
      </c>
      <c r="D139" s="403">
        <v>2018</v>
      </c>
      <c r="E139" s="459">
        <v>982.93</v>
      </c>
      <c r="F139" s="432"/>
    </row>
    <row r="140" spans="2:6">
      <c r="B140" s="453" t="s">
        <v>134</v>
      </c>
      <c r="C140" s="463" t="s">
        <v>1146</v>
      </c>
      <c r="D140" s="403">
        <v>2018</v>
      </c>
      <c r="E140" s="457">
        <v>1839</v>
      </c>
      <c r="F140" s="432"/>
    </row>
    <row r="141" spans="2:6" ht="15" customHeight="1">
      <c r="B141" s="453" t="s">
        <v>135</v>
      </c>
      <c r="C141" s="464" t="s">
        <v>1492</v>
      </c>
      <c r="D141" s="465"/>
      <c r="E141" s="466"/>
      <c r="F141" s="432"/>
    </row>
    <row r="142" spans="2:6">
      <c r="B142" s="453" t="s">
        <v>136</v>
      </c>
      <c r="C142" s="454" t="s">
        <v>1493</v>
      </c>
      <c r="D142" s="403">
        <v>2018</v>
      </c>
      <c r="E142" s="459">
        <v>305154.14</v>
      </c>
      <c r="F142" s="432"/>
    </row>
    <row r="143" spans="2:6">
      <c r="B143" s="453" t="s">
        <v>137</v>
      </c>
      <c r="C143" s="454" t="s">
        <v>735</v>
      </c>
      <c r="D143" s="403">
        <v>2018</v>
      </c>
      <c r="E143" s="459">
        <v>15990</v>
      </c>
      <c r="F143" s="432"/>
    </row>
    <row r="144" spans="2:6">
      <c r="B144" s="453" t="s">
        <v>138</v>
      </c>
      <c r="C144" s="454" t="s">
        <v>736</v>
      </c>
      <c r="D144" s="403">
        <v>2018</v>
      </c>
      <c r="E144" s="459">
        <v>84894.6</v>
      </c>
      <c r="F144" s="432"/>
    </row>
    <row r="145" spans="2:6">
      <c r="B145" s="453" t="s">
        <v>139</v>
      </c>
      <c r="C145" s="460" t="s">
        <v>985</v>
      </c>
      <c r="D145" s="403">
        <v>2020</v>
      </c>
      <c r="E145" s="456">
        <v>2074</v>
      </c>
      <c r="F145" s="432"/>
    </row>
    <row r="146" spans="2:6">
      <c r="B146" s="453" t="s">
        <v>140</v>
      </c>
      <c r="C146" s="460" t="s">
        <v>986</v>
      </c>
      <c r="D146" s="403">
        <v>2019</v>
      </c>
      <c r="E146" s="467">
        <v>627.29999999999995</v>
      </c>
      <c r="F146" s="432"/>
    </row>
    <row r="147" spans="2:6">
      <c r="B147" s="453" t="s">
        <v>141</v>
      </c>
      <c r="C147" s="460" t="s">
        <v>1032</v>
      </c>
      <c r="D147" s="403">
        <v>2019</v>
      </c>
      <c r="E147" s="467">
        <v>725.7</v>
      </c>
      <c r="F147" s="432"/>
    </row>
    <row r="148" spans="2:6">
      <c r="B148" s="453" t="s">
        <v>142</v>
      </c>
      <c r="C148" s="460" t="s">
        <v>1033</v>
      </c>
      <c r="D148" s="403">
        <v>2020</v>
      </c>
      <c r="E148" s="467">
        <v>709</v>
      </c>
      <c r="F148" s="432"/>
    </row>
    <row r="149" spans="2:6">
      <c r="B149" s="453" t="s">
        <v>143</v>
      </c>
      <c r="C149" s="460" t="s">
        <v>1034</v>
      </c>
      <c r="D149" s="403">
        <v>2020</v>
      </c>
      <c r="E149" s="468">
        <v>2632.24</v>
      </c>
      <c r="F149" s="432"/>
    </row>
    <row r="150" spans="2:6">
      <c r="B150" s="453" t="s">
        <v>144</v>
      </c>
      <c r="C150" s="460" t="s">
        <v>1035</v>
      </c>
      <c r="D150" s="403">
        <v>2020</v>
      </c>
      <c r="E150" s="468">
        <v>885.6</v>
      </c>
      <c r="F150" s="432"/>
    </row>
    <row r="151" spans="2:6">
      <c r="B151" s="453" t="s">
        <v>145</v>
      </c>
      <c r="C151" s="460" t="s">
        <v>1036</v>
      </c>
      <c r="D151" s="403">
        <v>2020</v>
      </c>
      <c r="E151" s="467">
        <v>6174.3</v>
      </c>
      <c r="F151" s="432"/>
    </row>
    <row r="152" spans="2:6">
      <c r="B152" s="453" t="s">
        <v>146</v>
      </c>
      <c r="C152" s="460" t="s">
        <v>1037</v>
      </c>
      <c r="D152" s="403">
        <v>2014</v>
      </c>
      <c r="E152" s="467">
        <v>670</v>
      </c>
      <c r="F152" s="432"/>
    </row>
    <row r="153" spans="2:6">
      <c r="B153" s="453" t="s">
        <v>147</v>
      </c>
      <c r="C153" s="460" t="s">
        <v>1038</v>
      </c>
      <c r="D153" s="403">
        <v>2019</v>
      </c>
      <c r="E153" s="468">
        <v>649.44000000000005</v>
      </c>
      <c r="F153" s="432"/>
    </row>
    <row r="154" spans="2:6">
      <c r="B154" s="453" t="s">
        <v>148</v>
      </c>
      <c r="C154" s="460" t="s">
        <v>1039</v>
      </c>
      <c r="D154" s="403">
        <v>2020</v>
      </c>
      <c r="E154" s="468">
        <v>1699</v>
      </c>
      <c r="F154" s="432"/>
    </row>
    <row r="155" spans="2:6">
      <c r="B155" s="453" t="s">
        <v>149</v>
      </c>
      <c r="C155" s="460" t="s">
        <v>1040</v>
      </c>
      <c r="D155" s="403">
        <v>2020</v>
      </c>
      <c r="E155" s="467">
        <v>469</v>
      </c>
      <c r="F155" s="432"/>
    </row>
    <row r="156" spans="2:6">
      <c r="B156" s="453" t="s">
        <v>150</v>
      </c>
      <c r="C156" s="460" t="s">
        <v>1041</v>
      </c>
      <c r="D156" s="403">
        <v>2019</v>
      </c>
      <c r="E156" s="469">
        <v>4575.6000000000004</v>
      </c>
      <c r="F156" s="432"/>
    </row>
    <row r="157" spans="2:6">
      <c r="B157" s="453" t="s">
        <v>151</v>
      </c>
      <c r="C157" s="211" t="s">
        <v>1143</v>
      </c>
      <c r="D157" s="399">
        <v>2021</v>
      </c>
      <c r="E157" s="470">
        <v>1940</v>
      </c>
      <c r="F157" s="432"/>
    </row>
    <row r="158" spans="2:6">
      <c r="B158" s="453" t="s">
        <v>152</v>
      </c>
      <c r="C158" s="33" t="s">
        <v>1144</v>
      </c>
      <c r="D158" s="399">
        <v>2021</v>
      </c>
      <c r="E158" s="471">
        <v>799</v>
      </c>
      <c r="F158" s="432"/>
    </row>
    <row r="159" spans="2:6">
      <c r="B159" s="453" t="s">
        <v>153</v>
      </c>
      <c r="C159" s="472" t="s">
        <v>1150</v>
      </c>
      <c r="D159" s="399">
        <v>2021</v>
      </c>
      <c r="E159" s="473">
        <v>139.99</v>
      </c>
      <c r="F159" s="432"/>
    </row>
    <row r="160" spans="2:6" ht="31.5">
      <c r="B160" s="453" t="s">
        <v>154</v>
      </c>
      <c r="C160" s="472" t="s">
        <v>1747</v>
      </c>
      <c r="D160" s="399">
        <v>2021</v>
      </c>
      <c r="E160" s="473">
        <v>3320</v>
      </c>
      <c r="F160" s="432"/>
    </row>
    <row r="161" spans="2:6">
      <c r="B161" s="453" t="s">
        <v>155</v>
      </c>
      <c r="C161" s="430" t="s">
        <v>1188</v>
      </c>
      <c r="D161" s="399">
        <v>2014</v>
      </c>
      <c r="E161" s="470">
        <v>3600</v>
      </c>
      <c r="F161" s="432"/>
    </row>
    <row r="162" spans="2:6">
      <c r="B162" s="453" t="s">
        <v>411</v>
      </c>
      <c r="C162" s="430" t="s">
        <v>1189</v>
      </c>
      <c r="D162" s="399">
        <v>2021</v>
      </c>
      <c r="E162" s="470">
        <v>17835</v>
      </c>
      <c r="F162" s="432"/>
    </row>
    <row r="163" spans="2:6">
      <c r="B163" s="453" t="s">
        <v>412</v>
      </c>
      <c r="C163" s="430" t="s">
        <v>1190</v>
      </c>
      <c r="D163" s="399">
        <v>2020</v>
      </c>
      <c r="E163" s="470">
        <v>17835</v>
      </c>
      <c r="F163" s="432"/>
    </row>
    <row r="164" spans="2:6" ht="31.5">
      <c r="B164" s="453" t="s">
        <v>413</v>
      </c>
      <c r="C164" s="474" t="s">
        <v>1400</v>
      </c>
      <c r="D164" s="403">
        <v>2022</v>
      </c>
      <c r="E164" s="475">
        <v>9896.3799999999992</v>
      </c>
      <c r="F164" s="432"/>
    </row>
    <row r="165" spans="2:6">
      <c r="B165" s="453" t="s">
        <v>414</v>
      </c>
      <c r="C165" s="474" t="s">
        <v>1401</v>
      </c>
      <c r="D165" s="403">
        <v>2022</v>
      </c>
      <c r="E165" s="475">
        <v>5999.94</v>
      </c>
      <c r="F165" s="432"/>
    </row>
    <row r="166" spans="2:6">
      <c r="B166" s="453" t="s">
        <v>415</v>
      </c>
      <c r="C166" s="474" t="s">
        <v>1402</v>
      </c>
      <c r="D166" s="403">
        <v>2022</v>
      </c>
      <c r="E166" s="475">
        <v>6150</v>
      </c>
      <c r="F166" s="432"/>
    </row>
    <row r="167" spans="2:6" ht="31.5">
      <c r="B167" s="453" t="s">
        <v>416</v>
      </c>
      <c r="C167" s="474" t="s">
        <v>1403</v>
      </c>
      <c r="D167" s="403">
        <v>2022</v>
      </c>
      <c r="E167" s="475">
        <v>26282.6</v>
      </c>
      <c r="F167" s="432"/>
    </row>
    <row r="168" spans="2:6">
      <c r="B168" s="453" t="s">
        <v>417</v>
      </c>
      <c r="C168" s="474" t="s">
        <v>1404</v>
      </c>
      <c r="D168" s="403">
        <v>2022</v>
      </c>
      <c r="E168" s="475">
        <v>1509</v>
      </c>
      <c r="F168" s="432"/>
    </row>
    <row r="169" spans="2:6">
      <c r="B169" s="453" t="s">
        <v>418</v>
      </c>
      <c r="C169" s="476" t="s">
        <v>1405</v>
      </c>
      <c r="D169" s="403">
        <v>2022</v>
      </c>
      <c r="E169" s="475">
        <v>1300</v>
      </c>
      <c r="F169" s="432"/>
    </row>
    <row r="170" spans="2:6">
      <c r="B170" s="453" t="s">
        <v>419</v>
      </c>
      <c r="C170" s="476" t="s">
        <v>1406</v>
      </c>
      <c r="D170" s="403">
        <v>2021</v>
      </c>
      <c r="E170" s="475">
        <v>939</v>
      </c>
      <c r="F170" s="432"/>
    </row>
    <row r="171" spans="2:6">
      <c r="B171" s="453" t="s">
        <v>420</v>
      </c>
      <c r="C171" s="476" t="s">
        <v>1407</v>
      </c>
      <c r="D171" s="403">
        <v>2021</v>
      </c>
      <c r="E171" s="475">
        <v>615</v>
      </c>
      <c r="F171" s="432"/>
    </row>
    <row r="172" spans="2:6">
      <c r="B172" s="453" t="s">
        <v>421</v>
      </c>
      <c r="C172" s="476" t="s">
        <v>1409</v>
      </c>
      <c r="D172" s="403">
        <v>2021</v>
      </c>
      <c r="E172" s="477">
        <v>1986.17</v>
      </c>
      <c r="F172" s="432"/>
    </row>
    <row r="173" spans="2:6">
      <c r="B173" s="453" t="s">
        <v>422</v>
      </c>
      <c r="C173" s="476" t="s">
        <v>1410</v>
      </c>
      <c r="D173" s="403">
        <v>2021</v>
      </c>
      <c r="E173" s="475">
        <v>480</v>
      </c>
      <c r="F173" s="432"/>
    </row>
    <row r="174" spans="2:6">
      <c r="B174" s="453" t="s">
        <v>423</v>
      </c>
      <c r="C174" s="476" t="s">
        <v>1598</v>
      </c>
      <c r="D174" s="403">
        <v>2021</v>
      </c>
      <c r="E174" s="475">
        <v>1160</v>
      </c>
      <c r="F174" s="432"/>
    </row>
    <row r="175" spans="2:6">
      <c r="B175" s="453" t="s">
        <v>424</v>
      </c>
      <c r="C175" s="476" t="s">
        <v>1412</v>
      </c>
      <c r="D175" s="403">
        <v>2021</v>
      </c>
      <c r="E175" s="477">
        <v>699</v>
      </c>
      <c r="F175" s="432"/>
    </row>
    <row r="176" spans="2:6">
      <c r="B176" s="453" t="s">
        <v>425</v>
      </c>
      <c r="C176" s="476" t="s">
        <v>1413</v>
      </c>
      <c r="D176" s="403">
        <v>2021</v>
      </c>
      <c r="E176" s="475">
        <v>529</v>
      </c>
      <c r="F176" s="432"/>
    </row>
    <row r="177" spans="2:6">
      <c r="B177" s="453" t="s">
        <v>426</v>
      </c>
      <c r="C177" s="476" t="s">
        <v>1414</v>
      </c>
      <c r="D177" s="403">
        <v>2021</v>
      </c>
      <c r="E177" s="475">
        <v>4551</v>
      </c>
      <c r="F177" s="432"/>
    </row>
    <row r="178" spans="2:6">
      <c r="B178" s="453" t="s">
        <v>427</v>
      </c>
      <c r="C178" s="476" t="s">
        <v>1415</v>
      </c>
      <c r="D178" s="403">
        <v>2021</v>
      </c>
      <c r="E178" s="475">
        <v>12915</v>
      </c>
      <c r="F178" s="432"/>
    </row>
    <row r="179" spans="2:6">
      <c r="B179" s="453" t="s">
        <v>428</v>
      </c>
      <c r="C179" s="478" t="s">
        <v>1416</v>
      </c>
      <c r="D179" s="479">
        <v>2021</v>
      </c>
      <c r="E179" s="758">
        <v>6000</v>
      </c>
      <c r="F179" s="432"/>
    </row>
    <row r="180" spans="2:6">
      <c r="B180" s="453" t="s">
        <v>429</v>
      </c>
      <c r="C180" s="396" t="s">
        <v>1612</v>
      </c>
      <c r="D180" s="399">
        <v>2022</v>
      </c>
      <c r="E180" s="470">
        <v>4067.27</v>
      </c>
      <c r="F180" s="432"/>
    </row>
    <row r="181" spans="2:6">
      <c r="B181" s="453" t="s">
        <v>430</v>
      </c>
      <c r="C181" s="396" t="s">
        <v>1614</v>
      </c>
      <c r="D181" s="399">
        <v>2022</v>
      </c>
      <c r="E181" s="480">
        <v>3369</v>
      </c>
      <c r="F181" s="432"/>
    </row>
    <row r="182" spans="2:6">
      <c r="B182" s="453" t="s">
        <v>431</v>
      </c>
      <c r="C182" s="396" t="s">
        <v>1615</v>
      </c>
      <c r="D182" s="399">
        <v>2022</v>
      </c>
      <c r="E182" s="480">
        <v>1099</v>
      </c>
      <c r="F182" s="432"/>
    </row>
    <row r="183" spans="2:6">
      <c r="B183" s="453" t="s">
        <v>432</v>
      </c>
      <c r="C183" s="396" t="s">
        <v>1616</v>
      </c>
      <c r="D183" s="399">
        <v>2022</v>
      </c>
      <c r="E183" s="480">
        <v>8599</v>
      </c>
      <c r="F183" s="432"/>
    </row>
    <row r="184" spans="2:6">
      <c r="B184" s="453" t="s">
        <v>433</v>
      </c>
      <c r="C184" s="396" t="s">
        <v>1617</v>
      </c>
      <c r="D184" s="399">
        <v>2022</v>
      </c>
      <c r="E184" s="470">
        <v>2500</v>
      </c>
      <c r="F184" s="432"/>
    </row>
    <row r="185" spans="2:6">
      <c r="B185" s="453" t="s">
        <v>434</v>
      </c>
      <c r="C185" s="396" t="s">
        <v>1618</v>
      </c>
      <c r="D185" s="399">
        <v>2022</v>
      </c>
      <c r="E185" s="470">
        <v>1400</v>
      </c>
      <c r="F185" s="432"/>
    </row>
    <row r="186" spans="2:6">
      <c r="B186" s="453" t="s">
        <v>435</v>
      </c>
      <c r="C186" s="396" t="s">
        <v>1619</v>
      </c>
      <c r="D186" s="399">
        <v>2022</v>
      </c>
      <c r="E186" s="480">
        <v>4299.9799999999996</v>
      </c>
      <c r="F186" s="432"/>
    </row>
    <row r="187" spans="2:6">
      <c r="B187" s="453" t="s">
        <v>436</v>
      </c>
      <c r="C187" s="396" t="s">
        <v>1620</v>
      </c>
      <c r="D187" s="399">
        <v>2022</v>
      </c>
      <c r="E187" s="470">
        <v>8233.99</v>
      </c>
      <c r="F187" s="432"/>
    </row>
    <row r="188" spans="2:6">
      <c r="B188" s="453" t="s">
        <v>437</v>
      </c>
      <c r="C188" s="396" t="s">
        <v>1621</v>
      </c>
      <c r="D188" s="399">
        <v>2022</v>
      </c>
      <c r="E188" s="470">
        <v>14874.75</v>
      </c>
      <c r="F188" s="432"/>
    </row>
    <row r="189" spans="2:6">
      <c r="B189" s="453" t="s">
        <v>438</v>
      </c>
      <c r="C189" s="396" t="s">
        <v>1622</v>
      </c>
      <c r="D189" s="399">
        <v>2022</v>
      </c>
      <c r="E189" s="470">
        <v>3400</v>
      </c>
      <c r="F189" s="432"/>
    </row>
    <row r="190" spans="2:6" ht="47.25">
      <c r="B190" s="453" t="s">
        <v>439</v>
      </c>
      <c r="C190" s="430" t="s">
        <v>1623</v>
      </c>
      <c r="D190" s="481">
        <v>2022</v>
      </c>
      <c r="E190" s="482">
        <v>6000</v>
      </c>
      <c r="F190" s="432"/>
    </row>
    <row r="191" spans="2:6">
      <c r="B191" s="453" t="s">
        <v>440</v>
      </c>
      <c r="C191" s="33" t="s">
        <v>1625</v>
      </c>
      <c r="D191" s="483">
        <v>2022</v>
      </c>
      <c r="E191" s="755">
        <v>13810.09</v>
      </c>
      <c r="F191" s="432"/>
    </row>
    <row r="192" spans="2:6">
      <c r="B192" s="453" t="s">
        <v>441</v>
      </c>
      <c r="C192" s="211" t="s">
        <v>1832</v>
      </c>
      <c r="D192" s="399">
        <v>2024</v>
      </c>
      <c r="E192" s="480">
        <v>7075.29</v>
      </c>
      <c r="F192" s="432"/>
    </row>
    <row r="193" spans="2:8">
      <c r="B193" s="453" t="s">
        <v>442</v>
      </c>
      <c r="C193" s="211" t="s">
        <v>1833</v>
      </c>
      <c r="D193" s="399">
        <v>2024</v>
      </c>
      <c r="E193" s="470">
        <v>1080</v>
      </c>
      <c r="F193" s="432"/>
    </row>
    <row r="194" spans="2:8">
      <c r="B194" s="453" t="s">
        <v>443</v>
      </c>
      <c r="C194" s="211" t="s">
        <v>1834</v>
      </c>
      <c r="D194" s="399">
        <v>2024</v>
      </c>
      <c r="E194" s="480">
        <v>659</v>
      </c>
      <c r="F194" s="432"/>
    </row>
    <row r="195" spans="2:8" ht="38.25" customHeight="1">
      <c r="B195" s="426" t="s">
        <v>62</v>
      </c>
      <c r="C195" s="427"/>
      <c r="D195" s="427"/>
      <c r="E195" s="428"/>
      <c r="F195" s="432"/>
    </row>
    <row r="196" spans="2:8">
      <c r="B196" s="429" t="s">
        <v>1</v>
      </c>
      <c r="C196" s="430" t="s">
        <v>253</v>
      </c>
      <c r="D196" s="395">
        <v>2012</v>
      </c>
      <c r="E196" s="431">
        <v>460</v>
      </c>
      <c r="F196" s="432"/>
    </row>
    <row r="197" spans="2:8">
      <c r="B197" s="429" t="s">
        <v>2</v>
      </c>
      <c r="C197" s="430" t="s">
        <v>254</v>
      </c>
      <c r="D197" s="395">
        <v>2012</v>
      </c>
      <c r="E197" s="431">
        <v>3499.01</v>
      </c>
      <c r="F197" s="432"/>
    </row>
    <row r="198" spans="2:8">
      <c r="B198" s="429" t="s">
        <v>3</v>
      </c>
      <c r="C198" s="430" t="s">
        <v>251</v>
      </c>
      <c r="D198" s="395">
        <v>2013</v>
      </c>
      <c r="E198" s="431">
        <v>763.01</v>
      </c>
      <c r="F198" s="432"/>
    </row>
    <row r="199" spans="2:8">
      <c r="B199" s="429" t="s">
        <v>4</v>
      </c>
      <c r="C199" s="430" t="s">
        <v>252</v>
      </c>
      <c r="D199" s="395">
        <v>2013</v>
      </c>
      <c r="E199" s="431">
        <v>790</v>
      </c>
      <c r="F199" s="432"/>
    </row>
    <row r="200" spans="2:8">
      <c r="B200" s="429" t="s">
        <v>5</v>
      </c>
      <c r="C200" s="430" t="s">
        <v>253</v>
      </c>
      <c r="D200" s="395">
        <v>2013</v>
      </c>
      <c r="E200" s="431">
        <v>290</v>
      </c>
      <c r="F200" s="432"/>
    </row>
    <row r="201" spans="2:8">
      <c r="B201" s="429" t="s">
        <v>6</v>
      </c>
      <c r="C201" s="430" t="s">
        <v>258</v>
      </c>
      <c r="D201" s="395">
        <v>2013</v>
      </c>
      <c r="E201" s="431">
        <v>5000</v>
      </c>
      <c r="F201" s="432"/>
    </row>
    <row r="202" spans="2:8">
      <c r="B202" s="429" t="s">
        <v>7</v>
      </c>
      <c r="C202" s="430" t="s">
        <v>257</v>
      </c>
      <c r="D202" s="395">
        <v>2013</v>
      </c>
      <c r="E202" s="434">
        <v>1469.28</v>
      </c>
      <c r="F202" s="432"/>
    </row>
    <row r="203" spans="2:8">
      <c r="B203" s="429" t="s">
        <v>8</v>
      </c>
      <c r="C203" s="430" t="s">
        <v>257</v>
      </c>
      <c r="D203" s="395">
        <v>2013</v>
      </c>
      <c r="E203" s="434">
        <v>1469.28</v>
      </c>
      <c r="F203" s="432"/>
      <c r="H203" s="760"/>
    </row>
    <row r="204" spans="2:8">
      <c r="B204" s="429" t="s">
        <v>9</v>
      </c>
      <c r="C204" s="430" t="s">
        <v>193</v>
      </c>
      <c r="D204" s="395">
        <v>2014</v>
      </c>
      <c r="E204" s="431">
        <v>3189.39</v>
      </c>
      <c r="F204" s="432"/>
    </row>
    <row r="205" spans="2:8">
      <c r="B205" s="429" t="s">
        <v>10</v>
      </c>
      <c r="C205" s="430" t="s">
        <v>193</v>
      </c>
      <c r="D205" s="395">
        <v>2014</v>
      </c>
      <c r="E205" s="431">
        <v>3189.39</v>
      </c>
      <c r="F205" s="432"/>
    </row>
    <row r="206" spans="2:8">
      <c r="B206" s="429" t="s">
        <v>11</v>
      </c>
      <c r="C206" s="430" t="s">
        <v>193</v>
      </c>
      <c r="D206" s="395">
        <v>2014</v>
      </c>
      <c r="E206" s="431">
        <v>3189.39</v>
      </c>
      <c r="F206" s="432"/>
    </row>
    <row r="207" spans="2:8">
      <c r="B207" s="429" t="s">
        <v>12</v>
      </c>
      <c r="C207" s="430" t="s">
        <v>193</v>
      </c>
      <c r="D207" s="395">
        <v>2014</v>
      </c>
      <c r="E207" s="431">
        <v>3189.39</v>
      </c>
      <c r="F207" s="432"/>
    </row>
    <row r="208" spans="2:8">
      <c r="B208" s="429" t="s">
        <v>13</v>
      </c>
      <c r="C208" s="430" t="s">
        <v>84</v>
      </c>
      <c r="D208" s="395">
        <v>2014</v>
      </c>
      <c r="E208" s="431">
        <v>1819.99</v>
      </c>
      <c r="F208" s="432"/>
    </row>
    <row r="209" spans="2:6">
      <c r="B209" s="429" t="s">
        <v>23</v>
      </c>
      <c r="C209" s="430" t="s">
        <v>84</v>
      </c>
      <c r="D209" s="395">
        <v>2014</v>
      </c>
      <c r="E209" s="431">
        <v>2194</v>
      </c>
      <c r="F209" s="432"/>
    </row>
    <row r="210" spans="2:6">
      <c r="B210" s="429" t="s">
        <v>24</v>
      </c>
      <c r="C210" s="430" t="s">
        <v>255</v>
      </c>
      <c r="D210" s="395">
        <v>2014</v>
      </c>
      <c r="E210" s="431">
        <v>149</v>
      </c>
      <c r="F210" s="432"/>
    </row>
    <row r="211" spans="2:6">
      <c r="B211" s="429" t="s">
        <v>25</v>
      </c>
      <c r="C211" s="430" t="s">
        <v>1599</v>
      </c>
      <c r="D211" s="395">
        <v>2015</v>
      </c>
      <c r="E211" s="431">
        <v>679</v>
      </c>
      <c r="F211" s="432"/>
    </row>
    <row r="212" spans="2:6">
      <c r="B212" s="429" t="s">
        <v>26</v>
      </c>
      <c r="C212" s="430" t="s">
        <v>84</v>
      </c>
      <c r="D212" s="395">
        <v>2015</v>
      </c>
      <c r="E212" s="431">
        <v>1995.99</v>
      </c>
      <c r="F212" s="432"/>
    </row>
    <row r="213" spans="2:6">
      <c r="B213" s="429" t="s">
        <v>27</v>
      </c>
      <c r="C213" s="430" t="s">
        <v>1599</v>
      </c>
      <c r="D213" s="395">
        <v>2015</v>
      </c>
      <c r="E213" s="431">
        <v>1068</v>
      </c>
      <c r="F213" s="432"/>
    </row>
    <row r="214" spans="2:6">
      <c r="B214" s="429" t="s">
        <v>28</v>
      </c>
      <c r="C214" s="430" t="s">
        <v>256</v>
      </c>
      <c r="D214" s="395">
        <v>2015</v>
      </c>
      <c r="E214" s="431">
        <v>416.99</v>
      </c>
      <c r="F214" s="432"/>
    </row>
    <row r="215" spans="2:6">
      <c r="B215" s="429" t="s">
        <v>29</v>
      </c>
      <c r="C215" s="430" t="s">
        <v>84</v>
      </c>
      <c r="D215" s="395">
        <v>2015</v>
      </c>
      <c r="E215" s="431">
        <v>2988.9</v>
      </c>
      <c r="F215" s="432"/>
    </row>
    <row r="216" spans="2:6">
      <c r="B216" s="429" t="s">
        <v>30</v>
      </c>
      <c r="C216" s="430" t="s">
        <v>1751</v>
      </c>
      <c r="D216" s="395">
        <v>2015</v>
      </c>
      <c r="E216" s="431">
        <v>923.73</v>
      </c>
      <c r="F216" s="432"/>
    </row>
    <row r="217" spans="2:6">
      <c r="B217" s="429" t="s">
        <v>31</v>
      </c>
      <c r="C217" s="430" t="s">
        <v>253</v>
      </c>
      <c r="D217" s="395">
        <v>2015</v>
      </c>
      <c r="E217" s="431">
        <v>322.26</v>
      </c>
      <c r="F217" s="432"/>
    </row>
    <row r="218" spans="2:6">
      <c r="B218" s="429" t="s">
        <v>32</v>
      </c>
      <c r="C218" s="430" t="s">
        <v>84</v>
      </c>
      <c r="D218" s="395">
        <v>2016</v>
      </c>
      <c r="E218" s="431">
        <v>2655</v>
      </c>
      <c r="F218" s="432"/>
    </row>
    <row r="219" spans="2:6">
      <c r="B219" s="429" t="s">
        <v>33</v>
      </c>
      <c r="C219" s="430" t="s">
        <v>253</v>
      </c>
      <c r="D219" s="395">
        <v>2016</v>
      </c>
      <c r="E219" s="431">
        <v>345</v>
      </c>
      <c r="F219" s="432"/>
    </row>
    <row r="220" spans="2:6">
      <c r="B220" s="429" t="s">
        <v>34</v>
      </c>
      <c r="C220" s="430" t="s">
        <v>253</v>
      </c>
      <c r="D220" s="395">
        <v>2016</v>
      </c>
      <c r="E220" s="431">
        <v>345.01</v>
      </c>
      <c r="F220" s="432"/>
    </row>
    <row r="221" spans="2:6">
      <c r="B221" s="429" t="s">
        <v>35</v>
      </c>
      <c r="C221" s="430" t="s">
        <v>194</v>
      </c>
      <c r="D221" s="395">
        <v>2016</v>
      </c>
      <c r="E221" s="431">
        <v>568</v>
      </c>
      <c r="F221" s="432"/>
    </row>
    <row r="222" spans="2:6">
      <c r="B222" s="429" t="s">
        <v>36</v>
      </c>
      <c r="C222" s="430" t="s">
        <v>253</v>
      </c>
      <c r="D222" s="484">
        <v>2016</v>
      </c>
      <c r="E222" s="431">
        <v>335</v>
      </c>
      <c r="F222" s="432"/>
    </row>
    <row r="223" spans="2:6">
      <c r="B223" s="429" t="s">
        <v>37</v>
      </c>
      <c r="C223" s="430" t="s">
        <v>84</v>
      </c>
      <c r="D223" s="484">
        <v>2016</v>
      </c>
      <c r="E223" s="485">
        <v>1980</v>
      </c>
      <c r="F223" s="432"/>
    </row>
    <row r="224" spans="2:6">
      <c r="B224" s="429" t="s">
        <v>38</v>
      </c>
      <c r="C224" s="430" t="s">
        <v>253</v>
      </c>
      <c r="D224" s="484">
        <v>2016</v>
      </c>
      <c r="E224" s="431">
        <v>320</v>
      </c>
      <c r="F224" s="432"/>
    </row>
    <row r="225" spans="2:6">
      <c r="B225" s="429" t="s">
        <v>39</v>
      </c>
      <c r="C225" s="430" t="s">
        <v>253</v>
      </c>
      <c r="D225" s="484">
        <v>2016</v>
      </c>
      <c r="E225" s="431">
        <v>320</v>
      </c>
      <c r="F225" s="432"/>
    </row>
    <row r="226" spans="2:6">
      <c r="B226" s="429" t="s">
        <v>40</v>
      </c>
      <c r="C226" s="430" t="s">
        <v>253</v>
      </c>
      <c r="D226" s="484">
        <v>2016</v>
      </c>
      <c r="E226" s="431">
        <v>320</v>
      </c>
      <c r="F226" s="432"/>
    </row>
    <row r="227" spans="2:6">
      <c r="B227" s="429" t="s">
        <v>41</v>
      </c>
      <c r="C227" s="430" t="s">
        <v>253</v>
      </c>
      <c r="D227" s="484">
        <v>2016</v>
      </c>
      <c r="E227" s="431">
        <v>319.99</v>
      </c>
      <c r="F227" s="432"/>
    </row>
    <row r="228" spans="2:6">
      <c r="B228" s="429" t="s">
        <v>42</v>
      </c>
      <c r="C228" s="430" t="s">
        <v>65</v>
      </c>
      <c r="D228" s="484">
        <v>2016</v>
      </c>
      <c r="E228" s="434">
        <v>2633</v>
      </c>
      <c r="F228" s="432"/>
    </row>
    <row r="229" spans="2:6">
      <c r="B229" s="429" t="s">
        <v>43</v>
      </c>
      <c r="C229" s="430" t="s">
        <v>194</v>
      </c>
      <c r="D229" s="484">
        <v>2016</v>
      </c>
      <c r="E229" s="431">
        <v>480</v>
      </c>
      <c r="F229" s="432"/>
    </row>
    <row r="230" spans="2:6">
      <c r="B230" s="429" t="s">
        <v>134</v>
      </c>
      <c r="C230" s="430" t="s">
        <v>194</v>
      </c>
      <c r="D230" s="484">
        <v>2016</v>
      </c>
      <c r="E230" s="431">
        <v>566</v>
      </c>
      <c r="F230" s="432"/>
    </row>
    <row r="231" spans="2:6">
      <c r="B231" s="429" t="s">
        <v>135</v>
      </c>
      <c r="C231" s="430" t="s">
        <v>84</v>
      </c>
      <c r="D231" s="484">
        <v>2016</v>
      </c>
      <c r="E231" s="431">
        <v>2890</v>
      </c>
      <c r="F231" s="432"/>
    </row>
    <row r="232" spans="2:6">
      <c r="B232" s="429" t="s">
        <v>136</v>
      </c>
      <c r="C232" s="430" t="s">
        <v>84</v>
      </c>
      <c r="D232" s="484">
        <v>2016</v>
      </c>
      <c r="E232" s="431">
        <v>2890</v>
      </c>
      <c r="F232" s="432"/>
    </row>
    <row r="233" spans="2:6">
      <c r="B233" s="429" t="s">
        <v>137</v>
      </c>
      <c r="C233" s="430" t="s">
        <v>84</v>
      </c>
      <c r="D233" s="484">
        <v>2016</v>
      </c>
      <c r="E233" s="431">
        <v>2889.99</v>
      </c>
      <c r="F233" s="432"/>
    </row>
    <row r="234" spans="2:6">
      <c r="B234" s="429" t="s">
        <v>138</v>
      </c>
      <c r="C234" s="430" t="s">
        <v>84</v>
      </c>
      <c r="D234" s="484">
        <v>2016</v>
      </c>
      <c r="E234" s="431">
        <v>2889.99</v>
      </c>
      <c r="F234" s="432"/>
    </row>
    <row r="235" spans="2:6">
      <c r="B235" s="429" t="s">
        <v>139</v>
      </c>
      <c r="C235" s="430" t="s">
        <v>253</v>
      </c>
      <c r="D235" s="484">
        <v>2016</v>
      </c>
      <c r="E235" s="431">
        <v>320</v>
      </c>
      <c r="F235" s="432"/>
    </row>
    <row r="236" spans="2:6">
      <c r="B236" s="429" t="s">
        <v>140</v>
      </c>
      <c r="C236" s="430" t="s">
        <v>253</v>
      </c>
      <c r="D236" s="484">
        <v>2016</v>
      </c>
      <c r="E236" s="431">
        <v>329</v>
      </c>
      <c r="F236" s="432"/>
    </row>
    <row r="237" spans="2:6">
      <c r="B237" s="429" t="s">
        <v>141</v>
      </c>
      <c r="C237" s="430" t="s">
        <v>601</v>
      </c>
      <c r="D237" s="484">
        <v>2016</v>
      </c>
      <c r="E237" s="431">
        <v>3437.99</v>
      </c>
      <c r="F237" s="432"/>
    </row>
    <row r="238" spans="2:6">
      <c r="B238" s="429" t="s">
        <v>142</v>
      </c>
      <c r="C238" s="430" t="s">
        <v>194</v>
      </c>
      <c r="D238" s="484">
        <v>2016</v>
      </c>
      <c r="E238" s="431">
        <v>910</v>
      </c>
      <c r="F238" s="432"/>
    </row>
    <row r="239" spans="2:6">
      <c r="B239" s="429" t="s">
        <v>143</v>
      </c>
      <c r="C239" s="430" t="s">
        <v>253</v>
      </c>
      <c r="D239" s="484">
        <v>2016</v>
      </c>
      <c r="E239" s="431">
        <v>329</v>
      </c>
      <c r="F239" s="432"/>
    </row>
    <row r="240" spans="2:6">
      <c r="B240" s="429" t="s">
        <v>144</v>
      </c>
      <c r="C240" s="430" t="s">
        <v>705</v>
      </c>
      <c r="D240" s="484">
        <v>2016</v>
      </c>
      <c r="E240" s="434">
        <v>250</v>
      </c>
      <c r="F240" s="432"/>
    </row>
    <row r="241" spans="2:6">
      <c r="B241" s="429" t="s">
        <v>145</v>
      </c>
      <c r="C241" s="430" t="s">
        <v>84</v>
      </c>
      <c r="D241" s="484">
        <v>2016</v>
      </c>
      <c r="E241" s="431">
        <v>2499</v>
      </c>
      <c r="F241" s="432"/>
    </row>
    <row r="242" spans="2:6">
      <c r="B242" s="429" t="s">
        <v>146</v>
      </c>
      <c r="C242" s="430" t="s">
        <v>202</v>
      </c>
      <c r="D242" s="484">
        <v>2016</v>
      </c>
      <c r="E242" s="431">
        <v>107</v>
      </c>
      <c r="F242" s="432"/>
    </row>
    <row r="243" spans="2:6">
      <c r="B243" s="429" t="s">
        <v>147</v>
      </c>
      <c r="C243" s="430" t="s">
        <v>250</v>
      </c>
      <c r="D243" s="484">
        <v>2016</v>
      </c>
      <c r="E243" s="431">
        <v>799</v>
      </c>
      <c r="F243" s="432"/>
    </row>
    <row r="244" spans="2:6">
      <c r="B244" s="429" t="s">
        <v>148</v>
      </c>
      <c r="C244" s="430" t="s">
        <v>250</v>
      </c>
      <c r="D244" s="484">
        <v>2017</v>
      </c>
      <c r="E244" s="431">
        <v>799</v>
      </c>
      <c r="F244" s="432"/>
    </row>
    <row r="245" spans="2:6">
      <c r="B245" s="429" t="s">
        <v>149</v>
      </c>
      <c r="C245" s="430" t="s">
        <v>253</v>
      </c>
      <c r="D245" s="484">
        <v>2017</v>
      </c>
      <c r="E245" s="431">
        <v>329</v>
      </c>
      <c r="F245" s="432"/>
    </row>
    <row r="246" spans="2:6">
      <c r="B246" s="429" t="s">
        <v>150</v>
      </c>
      <c r="C246" s="430" t="s">
        <v>601</v>
      </c>
      <c r="D246" s="484">
        <v>2017</v>
      </c>
      <c r="E246" s="431">
        <v>3437.99</v>
      </c>
      <c r="F246" s="432"/>
    </row>
    <row r="247" spans="2:6">
      <c r="B247" s="429" t="s">
        <v>151</v>
      </c>
      <c r="C247" s="430" t="s">
        <v>253</v>
      </c>
      <c r="D247" s="484">
        <v>2017</v>
      </c>
      <c r="E247" s="431">
        <v>329</v>
      </c>
      <c r="F247" s="432"/>
    </row>
    <row r="248" spans="2:6">
      <c r="B248" s="429" t="s">
        <v>152</v>
      </c>
      <c r="C248" s="430" t="s">
        <v>705</v>
      </c>
      <c r="D248" s="484">
        <v>2017</v>
      </c>
      <c r="E248" s="434">
        <v>250</v>
      </c>
      <c r="F248" s="432"/>
    </row>
    <row r="249" spans="2:6">
      <c r="B249" s="429" t="s">
        <v>153</v>
      </c>
      <c r="C249" s="430" t="s">
        <v>777</v>
      </c>
      <c r="D249" s="484">
        <v>2017</v>
      </c>
      <c r="E249" s="431">
        <v>2499</v>
      </c>
      <c r="F249" s="432"/>
    </row>
    <row r="250" spans="2:6">
      <c r="B250" s="429" t="s">
        <v>154</v>
      </c>
      <c r="C250" s="430" t="s">
        <v>778</v>
      </c>
      <c r="D250" s="484">
        <v>2017</v>
      </c>
      <c r="E250" s="431">
        <v>107</v>
      </c>
      <c r="F250" s="432"/>
    </row>
    <row r="251" spans="2:6">
      <c r="B251" s="429" t="s">
        <v>155</v>
      </c>
      <c r="C251" s="430" t="s">
        <v>779</v>
      </c>
      <c r="D251" s="484">
        <v>2017</v>
      </c>
      <c r="E251" s="431">
        <v>2248</v>
      </c>
      <c r="F251" s="432"/>
    </row>
    <row r="252" spans="2:6">
      <c r="B252" s="429" t="s">
        <v>411</v>
      </c>
      <c r="C252" s="430" t="s">
        <v>780</v>
      </c>
      <c r="D252" s="484">
        <v>2017</v>
      </c>
      <c r="E252" s="431">
        <v>498</v>
      </c>
      <c r="F252" s="432"/>
    </row>
    <row r="253" spans="2:6">
      <c r="B253" s="429" t="s">
        <v>412</v>
      </c>
      <c r="C253" s="430" t="s">
        <v>781</v>
      </c>
      <c r="D253" s="484">
        <v>2017</v>
      </c>
      <c r="E253" s="431">
        <v>8425.5</v>
      </c>
      <c r="F253" s="432"/>
    </row>
    <row r="254" spans="2:6">
      <c r="B254" s="429" t="s">
        <v>413</v>
      </c>
      <c r="C254" s="430" t="s">
        <v>250</v>
      </c>
      <c r="D254" s="484">
        <v>2018</v>
      </c>
      <c r="E254" s="431">
        <v>630.01</v>
      </c>
      <c r="F254" s="432"/>
    </row>
    <row r="255" spans="2:6">
      <c r="B255" s="429" t="s">
        <v>414</v>
      </c>
      <c r="C255" s="430" t="s">
        <v>194</v>
      </c>
      <c r="D255" s="484">
        <v>2018</v>
      </c>
      <c r="E255" s="431">
        <v>449</v>
      </c>
      <c r="F255" s="432"/>
    </row>
    <row r="256" spans="2:6">
      <c r="B256" s="429" t="s">
        <v>415</v>
      </c>
      <c r="C256" s="430" t="s">
        <v>84</v>
      </c>
      <c r="D256" s="484">
        <v>2018</v>
      </c>
      <c r="E256" s="431">
        <v>2213</v>
      </c>
      <c r="F256" s="432"/>
    </row>
    <row r="257" spans="2:6">
      <c r="B257" s="429" t="s">
        <v>416</v>
      </c>
      <c r="C257" s="430" t="s">
        <v>250</v>
      </c>
      <c r="D257" s="484">
        <v>2018</v>
      </c>
      <c r="E257" s="431">
        <v>363</v>
      </c>
      <c r="F257" s="432"/>
    </row>
    <row r="258" spans="2:6">
      <c r="B258" s="429" t="s">
        <v>417</v>
      </c>
      <c r="C258" s="430" t="s">
        <v>194</v>
      </c>
      <c r="D258" s="484">
        <v>2018</v>
      </c>
      <c r="E258" s="431">
        <v>459</v>
      </c>
      <c r="F258" s="432"/>
    </row>
    <row r="259" spans="2:6">
      <c r="B259" s="429" t="s">
        <v>418</v>
      </c>
      <c r="C259" s="430" t="s">
        <v>253</v>
      </c>
      <c r="D259" s="484">
        <v>2018</v>
      </c>
      <c r="E259" s="431">
        <v>302</v>
      </c>
      <c r="F259" s="432"/>
    </row>
    <row r="260" spans="2:6">
      <c r="B260" s="429" t="s">
        <v>419</v>
      </c>
      <c r="C260" s="430" t="s">
        <v>842</v>
      </c>
      <c r="D260" s="484">
        <v>2018</v>
      </c>
      <c r="E260" s="431">
        <v>860</v>
      </c>
      <c r="F260" s="432"/>
    </row>
    <row r="261" spans="2:6">
      <c r="B261" s="429" t="s">
        <v>420</v>
      </c>
      <c r="C261" s="430" t="s">
        <v>952</v>
      </c>
      <c r="D261" s="484">
        <v>2019</v>
      </c>
      <c r="E261" s="431">
        <v>692</v>
      </c>
      <c r="F261" s="432"/>
    </row>
    <row r="262" spans="2:6">
      <c r="B262" s="429" t="s">
        <v>421</v>
      </c>
      <c r="C262" s="430" t="s">
        <v>953</v>
      </c>
      <c r="D262" s="484">
        <v>2019</v>
      </c>
      <c r="E262" s="434">
        <v>1056</v>
      </c>
      <c r="F262" s="432"/>
    </row>
    <row r="263" spans="2:6">
      <c r="B263" s="429" t="s">
        <v>422</v>
      </c>
      <c r="C263" s="430" t="s">
        <v>194</v>
      </c>
      <c r="D263" s="484">
        <v>2019</v>
      </c>
      <c r="E263" s="431">
        <v>459</v>
      </c>
      <c r="F263" s="432"/>
    </row>
    <row r="264" spans="2:6">
      <c r="B264" s="429" t="s">
        <v>423</v>
      </c>
      <c r="C264" s="430" t="s">
        <v>726</v>
      </c>
      <c r="D264" s="484">
        <v>2019</v>
      </c>
      <c r="E264" s="431">
        <v>1829.99</v>
      </c>
      <c r="F264" s="432"/>
    </row>
    <row r="265" spans="2:6">
      <c r="B265" s="429" t="s">
        <v>424</v>
      </c>
      <c r="C265" s="430" t="s">
        <v>253</v>
      </c>
      <c r="D265" s="484">
        <v>2020</v>
      </c>
      <c r="E265" s="431">
        <v>323.99</v>
      </c>
      <c r="F265" s="432"/>
    </row>
    <row r="266" spans="2:6">
      <c r="B266" s="429" t="s">
        <v>425</v>
      </c>
      <c r="C266" s="430" t="s">
        <v>1042</v>
      </c>
      <c r="D266" s="484">
        <v>2020</v>
      </c>
      <c r="E266" s="431">
        <v>599</v>
      </c>
      <c r="F266" s="432"/>
    </row>
    <row r="267" spans="2:6">
      <c r="B267" s="429" t="s">
        <v>426</v>
      </c>
      <c r="C267" s="430" t="s">
        <v>84</v>
      </c>
      <c r="D267" s="484">
        <v>2020</v>
      </c>
      <c r="E267" s="485">
        <v>2321</v>
      </c>
      <c r="F267" s="432"/>
    </row>
    <row r="268" spans="2:6">
      <c r="B268" s="429" t="s">
        <v>427</v>
      </c>
      <c r="C268" s="430" t="s">
        <v>194</v>
      </c>
      <c r="D268" s="484">
        <v>2020</v>
      </c>
      <c r="E268" s="431">
        <v>629</v>
      </c>
      <c r="F268" s="432"/>
    </row>
    <row r="269" spans="2:6">
      <c r="B269" s="429" t="s">
        <v>428</v>
      </c>
      <c r="C269" s="430" t="s">
        <v>194</v>
      </c>
      <c r="D269" s="484">
        <v>2020</v>
      </c>
      <c r="E269" s="431">
        <v>529</v>
      </c>
      <c r="F269" s="432"/>
    </row>
    <row r="270" spans="2:6">
      <c r="B270" s="429" t="s">
        <v>429</v>
      </c>
      <c r="C270" s="430" t="s">
        <v>1185</v>
      </c>
      <c r="D270" s="484">
        <v>2020</v>
      </c>
      <c r="E270" s="431">
        <v>2496</v>
      </c>
      <c r="F270" s="432"/>
    </row>
    <row r="271" spans="2:6">
      <c r="B271" s="429" t="s">
        <v>430</v>
      </c>
      <c r="C271" s="430" t="s">
        <v>1186</v>
      </c>
      <c r="D271" s="484">
        <v>2020</v>
      </c>
      <c r="E271" s="431">
        <v>2132</v>
      </c>
      <c r="F271" s="432"/>
    </row>
    <row r="272" spans="2:6">
      <c r="B272" s="429" t="s">
        <v>431</v>
      </c>
      <c r="C272" s="430" t="s">
        <v>253</v>
      </c>
      <c r="D272" s="484">
        <v>2021</v>
      </c>
      <c r="E272" s="431">
        <v>310</v>
      </c>
      <c r="F272" s="432"/>
    </row>
    <row r="273" spans="2:6">
      <c r="B273" s="429" t="s">
        <v>432</v>
      </c>
      <c r="C273" s="430" t="s">
        <v>253</v>
      </c>
      <c r="D273" s="484">
        <v>2021</v>
      </c>
      <c r="E273" s="431">
        <v>318</v>
      </c>
      <c r="F273" s="432"/>
    </row>
    <row r="274" spans="2:6">
      <c r="B274" s="429" t="s">
        <v>433</v>
      </c>
      <c r="C274" s="430" t="s">
        <v>253</v>
      </c>
      <c r="D274" s="484">
        <v>2021</v>
      </c>
      <c r="E274" s="431">
        <v>318.01</v>
      </c>
      <c r="F274" s="432"/>
    </row>
    <row r="275" spans="2:6">
      <c r="B275" s="429" t="s">
        <v>434</v>
      </c>
      <c r="C275" s="430" t="s">
        <v>1752</v>
      </c>
      <c r="D275" s="484">
        <v>2021</v>
      </c>
      <c r="E275" s="433">
        <v>678.95</v>
      </c>
      <c r="F275" s="432"/>
    </row>
    <row r="276" spans="2:6">
      <c r="B276" s="429" t="s">
        <v>435</v>
      </c>
      <c r="C276" s="439" t="s">
        <v>253</v>
      </c>
      <c r="D276" s="486">
        <v>2021</v>
      </c>
      <c r="E276" s="435">
        <v>238.01</v>
      </c>
      <c r="F276" s="432"/>
    </row>
    <row r="277" spans="2:6">
      <c r="B277" s="429" t="s">
        <v>436</v>
      </c>
      <c r="C277" s="439" t="s">
        <v>253</v>
      </c>
      <c r="D277" s="486">
        <v>2021</v>
      </c>
      <c r="E277" s="435">
        <v>245</v>
      </c>
      <c r="F277" s="432"/>
    </row>
    <row r="278" spans="2:6">
      <c r="B278" s="429" t="s">
        <v>437</v>
      </c>
      <c r="C278" s="439" t="s">
        <v>253</v>
      </c>
      <c r="D278" s="486">
        <v>2021</v>
      </c>
      <c r="E278" s="435">
        <v>233.7</v>
      </c>
      <c r="F278" s="432"/>
    </row>
    <row r="279" spans="2:6">
      <c r="B279" s="429" t="s">
        <v>438</v>
      </c>
      <c r="C279" s="439" t="s">
        <v>602</v>
      </c>
      <c r="D279" s="486">
        <v>2021</v>
      </c>
      <c r="E279" s="435">
        <v>390</v>
      </c>
      <c r="F279" s="432"/>
    </row>
    <row r="280" spans="2:6">
      <c r="B280" s="429" t="s">
        <v>439</v>
      </c>
      <c r="C280" s="439" t="s">
        <v>1382</v>
      </c>
      <c r="D280" s="486">
        <v>2021</v>
      </c>
      <c r="E280" s="435">
        <v>265</v>
      </c>
      <c r="F280" s="432"/>
    </row>
    <row r="281" spans="2:6">
      <c r="B281" s="429" t="s">
        <v>440</v>
      </c>
      <c r="C281" s="439" t="s">
        <v>1383</v>
      </c>
      <c r="D281" s="486">
        <v>2021</v>
      </c>
      <c r="E281" s="435">
        <v>2964</v>
      </c>
      <c r="F281" s="432"/>
    </row>
    <row r="282" spans="2:6">
      <c r="B282" s="429" t="s">
        <v>441</v>
      </c>
      <c r="C282" s="439" t="s">
        <v>1384</v>
      </c>
      <c r="D282" s="486">
        <v>2022</v>
      </c>
      <c r="E282" s="754">
        <v>2800</v>
      </c>
      <c r="F282" s="432"/>
    </row>
    <row r="283" spans="2:6">
      <c r="B283" s="429" t="s">
        <v>442</v>
      </c>
      <c r="C283" s="439" t="s">
        <v>253</v>
      </c>
      <c r="D283" s="486">
        <v>2022</v>
      </c>
      <c r="E283" s="435">
        <v>357</v>
      </c>
      <c r="F283" s="432"/>
    </row>
    <row r="284" spans="2:6">
      <c r="B284" s="429" t="s">
        <v>443</v>
      </c>
      <c r="C284" s="439" t="s">
        <v>1385</v>
      </c>
      <c r="D284" s="486">
        <v>2022</v>
      </c>
      <c r="E284" s="435">
        <v>380</v>
      </c>
      <c r="F284" s="432"/>
    </row>
    <row r="285" spans="2:6">
      <c r="B285" s="429" t="s">
        <v>444</v>
      </c>
      <c r="C285" s="439" t="s">
        <v>253</v>
      </c>
      <c r="D285" s="486">
        <v>2022</v>
      </c>
      <c r="E285" s="435">
        <v>380</v>
      </c>
      <c r="F285" s="432"/>
    </row>
    <row r="286" spans="2:6">
      <c r="B286" s="429" t="s">
        <v>445</v>
      </c>
      <c r="C286" s="439" t="s">
        <v>1386</v>
      </c>
      <c r="D286" s="486">
        <v>2022</v>
      </c>
      <c r="E286" s="435">
        <v>269</v>
      </c>
      <c r="F286" s="432"/>
    </row>
    <row r="287" spans="2:6">
      <c r="B287" s="429" t="s">
        <v>446</v>
      </c>
      <c r="C287" s="439" t="s">
        <v>1387</v>
      </c>
      <c r="D287" s="486">
        <v>2022</v>
      </c>
      <c r="E287" s="435">
        <v>9028.2000000000007</v>
      </c>
      <c r="F287" s="432"/>
    </row>
    <row r="288" spans="2:6">
      <c r="B288" s="429" t="s">
        <v>447</v>
      </c>
      <c r="C288" s="439" t="s">
        <v>1387</v>
      </c>
      <c r="D288" s="486">
        <v>2022</v>
      </c>
      <c r="E288" s="435">
        <v>9028.2000000000007</v>
      </c>
      <c r="F288" s="432"/>
    </row>
    <row r="289" spans="2:6">
      <c r="B289" s="429" t="s">
        <v>448</v>
      </c>
      <c r="C289" s="439" t="s">
        <v>1387</v>
      </c>
      <c r="D289" s="486">
        <v>2022</v>
      </c>
      <c r="E289" s="435">
        <v>9028.2000000000007</v>
      </c>
      <c r="F289" s="432"/>
    </row>
    <row r="290" spans="2:6">
      <c r="B290" s="429" t="s">
        <v>449</v>
      </c>
      <c r="C290" s="439" t="s">
        <v>84</v>
      </c>
      <c r="D290" s="487">
        <v>2022</v>
      </c>
      <c r="E290" s="488">
        <v>5390</v>
      </c>
      <c r="F290" s="432"/>
    </row>
    <row r="291" spans="2:6">
      <c r="B291" s="429" t="s">
        <v>450</v>
      </c>
      <c r="C291" s="439" t="s">
        <v>84</v>
      </c>
      <c r="D291" s="487">
        <v>2022</v>
      </c>
      <c r="E291" s="488">
        <v>2780</v>
      </c>
      <c r="F291" s="432"/>
    </row>
    <row r="292" spans="2:6">
      <c r="B292" s="429" t="s">
        <v>451</v>
      </c>
      <c r="C292" s="439" t="s">
        <v>84</v>
      </c>
      <c r="D292" s="487">
        <v>2022</v>
      </c>
      <c r="E292" s="488">
        <v>2780</v>
      </c>
      <c r="F292" s="432"/>
    </row>
    <row r="293" spans="2:6">
      <c r="B293" s="429" t="s">
        <v>452</v>
      </c>
      <c r="C293" s="439" t="s">
        <v>84</v>
      </c>
      <c r="D293" s="487">
        <v>2022</v>
      </c>
      <c r="E293" s="488">
        <v>2799.99</v>
      </c>
      <c r="F293" s="432"/>
    </row>
    <row r="294" spans="2:6">
      <c r="B294" s="429" t="s">
        <v>453</v>
      </c>
      <c r="C294" s="439" t="s">
        <v>84</v>
      </c>
      <c r="D294" s="487">
        <v>2022</v>
      </c>
      <c r="E294" s="488">
        <v>2780</v>
      </c>
      <c r="F294" s="432"/>
    </row>
    <row r="295" spans="2:6">
      <c r="B295" s="429" t="s">
        <v>454</v>
      </c>
      <c r="C295" s="439" t="s">
        <v>253</v>
      </c>
      <c r="D295" s="487">
        <v>2023</v>
      </c>
      <c r="E295" s="488">
        <v>384.01</v>
      </c>
      <c r="F295" s="432"/>
    </row>
    <row r="296" spans="2:6">
      <c r="B296" s="429" t="s">
        <v>455</v>
      </c>
      <c r="C296" s="439" t="s">
        <v>1776</v>
      </c>
      <c r="D296" s="487">
        <v>2023</v>
      </c>
      <c r="E296" s="488">
        <v>375</v>
      </c>
      <c r="F296" s="432"/>
    </row>
    <row r="297" spans="2:6">
      <c r="B297" s="429" t="s">
        <v>456</v>
      </c>
      <c r="C297" s="439" t="s">
        <v>253</v>
      </c>
      <c r="D297" s="487">
        <v>2023</v>
      </c>
      <c r="E297" s="488">
        <v>375</v>
      </c>
      <c r="F297" s="432"/>
    </row>
    <row r="298" spans="2:6">
      <c r="B298" s="429" t="s">
        <v>457</v>
      </c>
      <c r="C298" s="439" t="s">
        <v>253</v>
      </c>
      <c r="D298" s="487">
        <v>2023</v>
      </c>
      <c r="E298" s="488">
        <v>375.01</v>
      </c>
      <c r="F298" s="432"/>
    </row>
    <row r="299" spans="2:6">
      <c r="B299" s="429" t="s">
        <v>458</v>
      </c>
      <c r="C299" s="439" t="s">
        <v>194</v>
      </c>
      <c r="D299" s="487">
        <v>2024</v>
      </c>
      <c r="E299" s="488">
        <v>680.01</v>
      </c>
      <c r="F299" s="432"/>
    </row>
    <row r="300" spans="2:6">
      <c r="B300" s="429" t="s">
        <v>459</v>
      </c>
      <c r="C300" s="439" t="s">
        <v>253</v>
      </c>
      <c r="D300" s="489">
        <v>2024</v>
      </c>
      <c r="E300" s="490">
        <v>351.01</v>
      </c>
      <c r="F300" s="432"/>
    </row>
    <row r="301" spans="2:6">
      <c r="B301" s="429" t="s">
        <v>460</v>
      </c>
      <c r="C301" s="439" t="s">
        <v>84</v>
      </c>
      <c r="D301" s="487">
        <v>2024</v>
      </c>
      <c r="E301" s="488">
        <v>2771.01</v>
      </c>
      <c r="F301" s="432"/>
    </row>
    <row r="302" spans="2:6">
      <c r="B302" s="429" t="s">
        <v>461</v>
      </c>
      <c r="C302" s="439" t="s">
        <v>84</v>
      </c>
      <c r="D302" s="487">
        <v>2024</v>
      </c>
      <c r="E302" s="488">
        <v>2771.01</v>
      </c>
      <c r="F302" s="432"/>
    </row>
    <row r="303" spans="2:6">
      <c r="B303" s="429" t="s">
        <v>462</v>
      </c>
      <c r="C303" s="439" t="s">
        <v>84</v>
      </c>
      <c r="D303" s="487">
        <v>2024</v>
      </c>
      <c r="E303" s="488">
        <v>2771</v>
      </c>
      <c r="F303" s="432"/>
    </row>
    <row r="304" spans="2:6">
      <c r="C304" s="33"/>
      <c r="D304" s="33"/>
      <c r="E304" s="33"/>
      <c r="F304" s="432"/>
    </row>
    <row r="305" spans="2:6" ht="42" customHeight="1">
      <c r="B305" s="426" t="s">
        <v>1371</v>
      </c>
      <c r="C305" s="427"/>
      <c r="D305" s="427"/>
      <c r="E305" s="428"/>
      <c r="F305" s="432"/>
    </row>
    <row r="306" spans="2:6">
      <c r="B306" s="491" t="s">
        <v>1</v>
      </c>
      <c r="C306" s="492" t="s">
        <v>261</v>
      </c>
      <c r="D306" s="493">
        <v>2013</v>
      </c>
      <c r="E306" s="494">
        <v>2097</v>
      </c>
      <c r="F306" s="432"/>
    </row>
    <row r="307" spans="2:6">
      <c r="B307" s="491" t="s">
        <v>2</v>
      </c>
      <c r="C307" s="492" t="s">
        <v>195</v>
      </c>
      <c r="D307" s="493">
        <v>2013</v>
      </c>
      <c r="E307" s="495">
        <v>5000</v>
      </c>
      <c r="F307" s="432"/>
    </row>
    <row r="308" spans="2:6">
      <c r="B308" s="491" t="s">
        <v>3</v>
      </c>
      <c r="C308" s="492" t="s">
        <v>250</v>
      </c>
      <c r="D308" s="493">
        <v>2013</v>
      </c>
      <c r="E308" s="495">
        <v>404.91</v>
      </c>
      <c r="F308" s="432"/>
    </row>
    <row r="309" spans="2:6">
      <c r="B309" s="491" t="s">
        <v>4</v>
      </c>
      <c r="C309" s="492" t="s">
        <v>194</v>
      </c>
      <c r="D309" s="493">
        <v>2013</v>
      </c>
      <c r="E309" s="495">
        <v>479</v>
      </c>
      <c r="F309" s="432"/>
    </row>
    <row r="310" spans="2:6">
      <c r="B310" s="491" t="s">
        <v>5</v>
      </c>
      <c r="C310" s="492" t="s">
        <v>194</v>
      </c>
      <c r="D310" s="493">
        <v>2013</v>
      </c>
      <c r="E310" s="495">
        <v>491</v>
      </c>
      <c r="F310" s="432"/>
    </row>
    <row r="311" spans="2:6">
      <c r="B311" s="491" t="s">
        <v>6</v>
      </c>
      <c r="C311" s="492" t="s">
        <v>706</v>
      </c>
      <c r="D311" s="493">
        <v>2013</v>
      </c>
      <c r="E311" s="495">
        <v>2249</v>
      </c>
      <c r="F311" s="432"/>
    </row>
    <row r="312" spans="2:6">
      <c r="B312" s="491" t="s">
        <v>7</v>
      </c>
      <c r="C312" s="496" t="s">
        <v>841</v>
      </c>
      <c r="D312" s="493">
        <v>2013</v>
      </c>
      <c r="E312" s="494">
        <v>599</v>
      </c>
      <c r="F312" s="432"/>
    </row>
    <row r="313" spans="2:6">
      <c r="B313" s="491" t="s">
        <v>8</v>
      </c>
      <c r="C313" s="492" t="s">
        <v>943</v>
      </c>
      <c r="D313" s="493">
        <v>2013</v>
      </c>
      <c r="E313" s="497">
        <v>1679.94</v>
      </c>
      <c r="F313" s="432"/>
    </row>
    <row r="314" spans="2:6">
      <c r="B314" s="491" t="s">
        <v>9</v>
      </c>
      <c r="C314" s="492" t="s">
        <v>194</v>
      </c>
      <c r="D314" s="493">
        <v>2014</v>
      </c>
      <c r="E314" s="495">
        <v>477.99</v>
      </c>
      <c r="F314" s="432"/>
    </row>
    <row r="315" spans="2:6">
      <c r="B315" s="491" t="s">
        <v>10</v>
      </c>
      <c r="C315" s="492" t="s">
        <v>200</v>
      </c>
      <c r="D315" s="493">
        <v>2014</v>
      </c>
      <c r="E315" s="495">
        <v>2522</v>
      </c>
      <c r="F315" s="432"/>
    </row>
    <row r="316" spans="2:6">
      <c r="B316" s="491" t="s">
        <v>11</v>
      </c>
      <c r="C316" s="492" t="s">
        <v>602</v>
      </c>
      <c r="D316" s="493">
        <v>2013</v>
      </c>
      <c r="E316" s="494">
        <v>599</v>
      </c>
      <c r="F316" s="432"/>
    </row>
    <row r="317" spans="2:6">
      <c r="B317" s="491" t="s">
        <v>12</v>
      </c>
      <c r="C317" s="492" t="s">
        <v>194</v>
      </c>
      <c r="D317" s="493">
        <v>2015</v>
      </c>
      <c r="E317" s="495">
        <v>473</v>
      </c>
      <c r="F317" s="432"/>
    </row>
    <row r="318" spans="2:6">
      <c r="B318" s="491" t="s">
        <v>13</v>
      </c>
      <c r="C318" s="492" t="s">
        <v>194</v>
      </c>
      <c r="D318" s="493">
        <v>2015</v>
      </c>
      <c r="E318" s="495">
        <v>545.99</v>
      </c>
      <c r="F318" s="432"/>
    </row>
    <row r="319" spans="2:6">
      <c r="B319" s="491" t="s">
        <v>23</v>
      </c>
      <c r="C319" s="492" t="s">
        <v>84</v>
      </c>
      <c r="D319" s="493">
        <v>2015</v>
      </c>
      <c r="E319" s="495">
        <v>1540</v>
      </c>
      <c r="F319" s="432"/>
    </row>
    <row r="320" spans="2:6">
      <c r="B320" s="491" t="s">
        <v>24</v>
      </c>
      <c r="C320" s="492" t="s">
        <v>750</v>
      </c>
      <c r="D320" s="493">
        <v>2016</v>
      </c>
      <c r="E320" s="494">
        <v>729</v>
      </c>
      <c r="F320" s="432"/>
    </row>
    <row r="321" spans="2:6">
      <c r="B321" s="491" t="s">
        <v>25</v>
      </c>
      <c r="C321" s="492" t="s">
        <v>261</v>
      </c>
      <c r="D321" s="493">
        <v>2016</v>
      </c>
      <c r="E321" s="494">
        <v>3800</v>
      </c>
      <c r="F321" s="432"/>
    </row>
    <row r="322" spans="2:6">
      <c r="B322" s="491" t="s">
        <v>26</v>
      </c>
      <c r="C322" s="492" t="s">
        <v>84</v>
      </c>
      <c r="D322" s="498">
        <v>2016</v>
      </c>
      <c r="E322" s="495">
        <v>2576.9899999999998</v>
      </c>
      <c r="F322" s="432"/>
    </row>
    <row r="323" spans="2:6">
      <c r="B323" s="491" t="s">
        <v>27</v>
      </c>
      <c r="C323" s="492" t="s">
        <v>258</v>
      </c>
      <c r="D323" s="498">
        <v>2016</v>
      </c>
      <c r="E323" s="495">
        <v>5535</v>
      </c>
      <c r="F323" s="432"/>
    </row>
    <row r="324" spans="2:6">
      <c r="B324" s="491" t="s">
        <v>28</v>
      </c>
      <c r="C324" s="492" t="s">
        <v>194</v>
      </c>
      <c r="D324" s="498">
        <v>2017</v>
      </c>
      <c r="E324" s="495">
        <v>419</v>
      </c>
      <c r="F324" s="432"/>
    </row>
    <row r="325" spans="2:6">
      <c r="B325" s="491" t="s">
        <v>29</v>
      </c>
      <c r="C325" s="492" t="s">
        <v>84</v>
      </c>
      <c r="D325" s="498">
        <v>2017</v>
      </c>
      <c r="E325" s="495">
        <v>2330</v>
      </c>
      <c r="F325" s="432"/>
    </row>
    <row r="326" spans="2:6">
      <c r="B326" s="491" t="s">
        <v>30</v>
      </c>
      <c r="C326" s="492" t="s">
        <v>194</v>
      </c>
      <c r="D326" s="498">
        <v>2017</v>
      </c>
      <c r="E326" s="495">
        <v>569</v>
      </c>
      <c r="F326" s="432"/>
    </row>
    <row r="327" spans="2:6">
      <c r="B327" s="491" t="s">
        <v>31</v>
      </c>
      <c r="C327" s="492" t="s">
        <v>194</v>
      </c>
      <c r="D327" s="498">
        <v>2017</v>
      </c>
      <c r="E327" s="495">
        <v>567</v>
      </c>
      <c r="F327" s="432"/>
    </row>
    <row r="328" spans="2:6">
      <c r="B328" s="491" t="s">
        <v>32</v>
      </c>
      <c r="C328" s="492" t="s">
        <v>194</v>
      </c>
      <c r="D328" s="498">
        <v>2017</v>
      </c>
      <c r="E328" s="495">
        <v>567.01</v>
      </c>
      <c r="F328" s="432"/>
    </row>
    <row r="329" spans="2:6">
      <c r="B329" s="491" t="s">
        <v>33</v>
      </c>
      <c r="C329" s="492" t="s">
        <v>84</v>
      </c>
      <c r="D329" s="498">
        <v>2017</v>
      </c>
      <c r="E329" s="495">
        <v>2320</v>
      </c>
      <c r="F329" s="432"/>
    </row>
    <row r="330" spans="2:6">
      <c r="B330" s="491" t="s">
        <v>34</v>
      </c>
      <c r="C330" s="492" t="s">
        <v>84</v>
      </c>
      <c r="D330" s="498">
        <v>2017</v>
      </c>
      <c r="E330" s="495">
        <v>2009</v>
      </c>
      <c r="F330" s="432"/>
    </row>
    <row r="331" spans="2:6">
      <c r="B331" s="491" t="s">
        <v>35</v>
      </c>
      <c r="C331" s="492" t="s">
        <v>726</v>
      </c>
      <c r="D331" s="498">
        <v>2017</v>
      </c>
      <c r="E331" s="495">
        <v>773.01</v>
      </c>
      <c r="F331" s="432"/>
    </row>
    <row r="332" spans="2:6">
      <c r="B332" s="491" t="s">
        <v>36</v>
      </c>
      <c r="C332" s="492" t="s">
        <v>84</v>
      </c>
      <c r="D332" s="498">
        <v>2018</v>
      </c>
      <c r="E332" s="495">
        <v>891.81</v>
      </c>
      <c r="F332" s="432"/>
    </row>
    <row r="333" spans="2:6">
      <c r="B333" s="491" t="s">
        <v>37</v>
      </c>
      <c r="C333" s="492" t="s">
        <v>261</v>
      </c>
      <c r="D333" s="498">
        <v>2018</v>
      </c>
      <c r="E333" s="494">
        <v>1579</v>
      </c>
      <c r="F333" s="432"/>
    </row>
    <row r="334" spans="2:6">
      <c r="B334" s="491" t="s">
        <v>38</v>
      </c>
      <c r="C334" s="492" t="s">
        <v>838</v>
      </c>
      <c r="D334" s="498">
        <v>2018</v>
      </c>
      <c r="E334" s="494">
        <v>2313</v>
      </c>
      <c r="F334" s="432"/>
    </row>
    <row r="335" spans="2:6">
      <c r="B335" s="491" t="s">
        <v>39</v>
      </c>
      <c r="C335" s="496" t="s">
        <v>839</v>
      </c>
      <c r="D335" s="498">
        <v>2018</v>
      </c>
      <c r="E335" s="495">
        <v>599.99</v>
      </c>
      <c r="F335" s="432"/>
    </row>
    <row r="336" spans="2:6">
      <c r="B336" s="491" t="s">
        <v>40</v>
      </c>
      <c r="C336" s="492" t="s">
        <v>194</v>
      </c>
      <c r="D336" s="498">
        <v>2018</v>
      </c>
      <c r="E336" s="495">
        <v>650</v>
      </c>
      <c r="F336" s="432"/>
    </row>
    <row r="337" spans="2:6">
      <c r="B337" s="491" t="s">
        <v>41</v>
      </c>
      <c r="C337" s="492" t="s">
        <v>194</v>
      </c>
      <c r="D337" s="498">
        <v>2018</v>
      </c>
      <c r="E337" s="495">
        <v>650</v>
      </c>
      <c r="F337" s="432"/>
    </row>
    <row r="338" spans="2:6">
      <c r="B338" s="491" t="s">
        <v>42</v>
      </c>
      <c r="C338" s="496" t="s">
        <v>194</v>
      </c>
      <c r="D338" s="498">
        <v>2018</v>
      </c>
      <c r="E338" s="495">
        <v>660</v>
      </c>
      <c r="F338" s="432"/>
    </row>
    <row r="339" spans="2:6">
      <c r="B339" s="491" t="s">
        <v>43</v>
      </c>
      <c r="C339" s="492" t="s">
        <v>84</v>
      </c>
      <c r="D339" s="498">
        <v>2018</v>
      </c>
      <c r="E339" s="495">
        <v>983.99</v>
      </c>
      <c r="F339" s="432"/>
    </row>
    <row r="340" spans="2:6">
      <c r="B340" s="491" t="s">
        <v>134</v>
      </c>
      <c r="C340" s="492" t="s">
        <v>84</v>
      </c>
      <c r="D340" s="498">
        <v>2018</v>
      </c>
      <c r="E340" s="495">
        <v>983.99</v>
      </c>
      <c r="F340" s="432"/>
    </row>
    <row r="341" spans="2:6">
      <c r="B341" s="491" t="s">
        <v>135</v>
      </c>
      <c r="C341" s="492" t="s">
        <v>84</v>
      </c>
      <c r="D341" s="498">
        <v>2018</v>
      </c>
      <c r="E341" s="495">
        <v>990</v>
      </c>
      <c r="F341" s="432"/>
    </row>
    <row r="342" spans="2:6">
      <c r="B342" s="491" t="s">
        <v>136</v>
      </c>
      <c r="C342" s="492" t="s">
        <v>84</v>
      </c>
      <c r="D342" s="498">
        <v>2018</v>
      </c>
      <c r="E342" s="495">
        <v>990</v>
      </c>
      <c r="F342" s="432"/>
    </row>
    <row r="343" spans="2:6">
      <c r="B343" s="491" t="s">
        <v>137</v>
      </c>
      <c r="C343" s="492" t="s">
        <v>194</v>
      </c>
      <c r="D343" s="498">
        <v>2018</v>
      </c>
      <c r="E343" s="495">
        <v>568</v>
      </c>
      <c r="F343" s="432"/>
    </row>
    <row r="344" spans="2:6">
      <c r="B344" s="491" t="s">
        <v>138</v>
      </c>
      <c r="C344" s="496" t="s">
        <v>840</v>
      </c>
      <c r="D344" s="498">
        <v>2018</v>
      </c>
      <c r="E344" s="494">
        <v>318</v>
      </c>
      <c r="F344" s="432"/>
    </row>
    <row r="345" spans="2:6">
      <c r="B345" s="491" t="s">
        <v>139</v>
      </c>
      <c r="C345" s="499" t="s">
        <v>194</v>
      </c>
      <c r="D345" s="500">
        <v>2018</v>
      </c>
      <c r="E345" s="501">
        <v>568</v>
      </c>
      <c r="F345" s="432"/>
    </row>
    <row r="346" spans="2:6">
      <c r="B346" s="491" t="s">
        <v>140</v>
      </c>
      <c r="C346" s="492" t="s">
        <v>84</v>
      </c>
      <c r="D346" s="493">
        <v>2019</v>
      </c>
      <c r="E346" s="495">
        <v>1080.29</v>
      </c>
      <c r="F346" s="432"/>
    </row>
    <row r="347" spans="2:6">
      <c r="B347" s="491" t="s">
        <v>141</v>
      </c>
      <c r="C347" s="492" t="s">
        <v>944</v>
      </c>
      <c r="D347" s="502">
        <v>2019</v>
      </c>
      <c r="E347" s="503">
        <v>829</v>
      </c>
      <c r="F347" s="432"/>
    </row>
    <row r="348" spans="2:6">
      <c r="B348" s="491" t="s">
        <v>142</v>
      </c>
      <c r="C348" s="492" t="s">
        <v>945</v>
      </c>
      <c r="D348" s="498">
        <v>2019</v>
      </c>
      <c r="E348" s="494">
        <v>1498</v>
      </c>
      <c r="F348" s="432"/>
    </row>
    <row r="349" spans="2:6">
      <c r="B349" s="491" t="s">
        <v>143</v>
      </c>
      <c r="C349" s="492" t="s">
        <v>64</v>
      </c>
      <c r="D349" s="498">
        <v>2019</v>
      </c>
      <c r="E349" s="495">
        <v>1570.43</v>
      </c>
      <c r="F349" s="432"/>
    </row>
    <row r="350" spans="2:6">
      <c r="B350" s="491" t="s">
        <v>144</v>
      </c>
      <c r="C350" s="492" t="s">
        <v>65</v>
      </c>
      <c r="D350" s="498">
        <v>2019</v>
      </c>
      <c r="E350" s="494">
        <v>1454.03</v>
      </c>
      <c r="F350" s="432"/>
    </row>
    <row r="351" spans="2:6">
      <c r="B351" s="491" t="s">
        <v>145</v>
      </c>
      <c r="C351" s="492" t="s">
        <v>1043</v>
      </c>
      <c r="D351" s="498">
        <v>2019</v>
      </c>
      <c r="E351" s="494">
        <v>919.92</v>
      </c>
      <c r="F351" s="432"/>
    </row>
    <row r="352" spans="2:6">
      <c r="B352" s="491" t="s">
        <v>146</v>
      </c>
      <c r="C352" s="492" t="s">
        <v>1044</v>
      </c>
      <c r="D352" s="498">
        <v>2019</v>
      </c>
      <c r="E352" s="494">
        <v>608.85</v>
      </c>
      <c r="F352" s="432"/>
    </row>
    <row r="353" spans="2:6">
      <c r="B353" s="491" t="s">
        <v>147</v>
      </c>
      <c r="C353" s="492" t="s">
        <v>64</v>
      </c>
      <c r="D353" s="498">
        <v>2019</v>
      </c>
      <c r="E353" s="495">
        <v>1061.44</v>
      </c>
      <c r="F353" s="432"/>
    </row>
    <row r="354" spans="2:6">
      <c r="B354" s="491" t="s">
        <v>148</v>
      </c>
      <c r="C354" s="492" t="s">
        <v>726</v>
      </c>
      <c r="D354" s="498">
        <v>2019</v>
      </c>
      <c r="E354" s="495">
        <v>559</v>
      </c>
      <c r="F354" s="432"/>
    </row>
    <row r="355" spans="2:6">
      <c r="B355" s="491" t="s">
        <v>149</v>
      </c>
      <c r="C355" s="492" t="s">
        <v>1045</v>
      </c>
      <c r="D355" s="498">
        <v>2019</v>
      </c>
      <c r="E355" s="495">
        <v>1150</v>
      </c>
      <c r="F355" s="432"/>
    </row>
    <row r="356" spans="2:6">
      <c r="B356" s="491" t="s">
        <v>150</v>
      </c>
      <c r="C356" s="492" t="s">
        <v>1046</v>
      </c>
      <c r="D356" s="498">
        <v>2020</v>
      </c>
      <c r="E356" s="494">
        <v>2279</v>
      </c>
      <c r="F356" s="432"/>
    </row>
    <row r="357" spans="2:6">
      <c r="B357" s="491" t="s">
        <v>151</v>
      </c>
      <c r="C357" s="492" t="s">
        <v>1047</v>
      </c>
      <c r="D357" s="498">
        <v>2020</v>
      </c>
      <c r="E357" s="494">
        <v>906.69</v>
      </c>
      <c r="F357" s="432"/>
    </row>
    <row r="358" spans="2:6">
      <c r="B358" s="491" t="s">
        <v>152</v>
      </c>
      <c r="C358" s="504" t="s">
        <v>1048</v>
      </c>
      <c r="D358" s="493">
        <v>2020</v>
      </c>
      <c r="E358" s="505">
        <v>733.01</v>
      </c>
      <c r="F358" s="432"/>
    </row>
    <row r="359" spans="2:6">
      <c r="B359" s="491" t="s">
        <v>153</v>
      </c>
      <c r="C359" s="504" t="s">
        <v>840</v>
      </c>
      <c r="D359" s="493">
        <v>2020</v>
      </c>
      <c r="E359" s="506">
        <v>250</v>
      </c>
      <c r="F359" s="432"/>
    </row>
    <row r="360" spans="2:6">
      <c r="B360" s="491" t="s">
        <v>154</v>
      </c>
      <c r="C360" s="504" t="s">
        <v>938</v>
      </c>
      <c r="D360" s="493">
        <v>2021</v>
      </c>
      <c r="E360" s="506">
        <v>3170</v>
      </c>
      <c r="F360" s="432"/>
    </row>
    <row r="361" spans="2:6">
      <c r="B361" s="491" t="s">
        <v>155</v>
      </c>
      <c r="C361" s="504" t="s">
        <v>1652</v>
      </c>
      <c r="D361" s="493">
        <v>2021</v>
      </c>
      <c r="E361" s="507">
        <v>3890</v>
      </c>
      <c r="F361" s="432"/>
    </row>
    <row r="362" spans="2:6">
      <c r="B362" s="491" t="s">
        <v>411</v>
      </c>
      <c r="C362" s="504" t="s">
        <v>1653</v>
      </c>
      <c r="D362" s="493">
        <v>2021</v>
      </c>
      <c r="E362" s="507">
        <v>444</v>
      </c>
      <c r="F362" s="432"/>
    </row>
    <row r="363" spans="2:6">
      <c r="B363" s="491" t="s">
        <v>412</v>
      </c>
      <c r="C363" s="504" t="s">
        <v>1654</v>
      </c>
      <c r="D363" s="493">
        <v>2021</v>
      </c>
      <c r="E363" s="507">
        <v>5280</v>
      </c>
      <c r="F363" s="432"/>
    </row>
    <row r="364" spans="2:6">
      <c r="B364" s="491" t="s">
        <v>413</v>
      </c>
      <c r="C364" s="504" t="s">
        <v>1655</v>
      </c>
      <c r="D364" s="493">
        <v>2022</v>
      </c>
      <c r="E364" s="506">
        <v>1369</v>
      </c>
      <c r="F364" s="432"/>
    </row>
    <row r="365" spans="2:6">
      <c r="B365" s="491" t="s">
        <v>414</v>
      </c>
      <c r="C365" s="508" t="s">
        <v>1655</v>
      </c>
      <c r="D365" s="509">
        <v>2022</v>
      </c>
      <c r="E365" s="506">
        <v>749</v>
      </c>
      <c r="F365" s="432"/>
    </row>
    <row r="366" spans="2:6">
      <c r="B366" s="491" t="s">
        <v>415</v>
      </c>
      <c r="C366" s="508" t="s">
        <v>842</v>
      </c>
      <c r="D366" s="509">
        <v>2023</v>
      </c>
      <c r="E366" s="506">
        <v>1866.39</v>
      </c>
      <c r="F366" s="432"/>
    </row>
    <row r="367" spans="2:6">
      <c r="B367" s="491" t="s">
        <v>416</v>
      </c>
      <c r="C367" s="508" t="s">
        <v>1656</v>
      </c>
      <c r="D367" s="509">
        <v>2023</v>
      </c>
      <c r="E367" s="506">
        <v>2066.4</v>
      </c>
      <c r="F367" s="432"/>
    </row>
    <row r="368" spans="2:6">
      <c r="B368" s="491" t="s">
        <v>417</v>
      </c>
      <c r="C368" s="508" t="s">
        <v>64</v>
      </c>
      <c r="D368" s="509">
        <v>2023</v>
      </c>
      <c r="E368" s="506">
        <v>3099.5</v>
      </c>
      <c r="F368" s="432"/>
    </row>
    <row r="369" spans="2:8">
      <c r="B369" s="491" t="s">
        <v>418</v>
      </c>
      <c r="C369" s="508" t="s">
        <v>1657</v>
      </c>
      <c r="D369" s="509">
        <v>2023</v>
      </c>
      <c r="E369" s="506">
        <v>4995</v>
      </c>
      <c r="F369" s="432"/>
    </row>
    <row r="370" spans="2:8">
      <c r="B370" s="491" t="s">
        <v>419</v>
      </c>
      <c r="C370" s="508" t="s">
        <v>1658</v>
      </c>
      <c r="D370" s="509">
        <v>2023</v>
      </c>
      <c r="E370" s="506">
        <v>7596</v>
      </c>
      <c r="F370" s="432"/>
    </row>
    <row r="371" spans="2:8">
      <c r="B371" s="491" t="s">
        <v>420</v>
      </c>
      <c r="C371" s="508" t="s">
        <v>1659</v>
      </c>
      <c r="D371" s="509">
        <v>2023</v>
      </c>
      <c r="E371" s="506">
        <v>2799</v>
      </c>
      <c r="F371" s="432"/>
    </row>
    <row r="372" spans="2:8">
      <c r="B372" s="491" t="s">
        <v>421</v>
      </c>
      <c r="C372" s="508" t="s">
        <v>1660</v>
      </c>
      <c r="D372" s="509">
        <v>2023</v>
      </c>
      <c r="E372" s="506">
        <v>442.8</v>
      </c>
      <c r="F372" s="432"/>
    </row>
    <row r="373" spans="2:8">
      <c r="B373" s="491" t="s">
        <v>422</v>
      </c>
      <c r="C373" s="508" t="s">
        <v>65</v>
      </c>
      <c r="D373" s="509">
        <v>2024</v>
      </c>
      <c r="E373" s="510">
        <v>1230</v>
      </c>
      <c r="F373" s="432"/>
    </row>
    <row r="374" spans="2:8" ht="35.25" customHeight="1">
      <c r="B374" s="426" t="s">
        <v>63</v>
      </c>
      <c r="C374" s="427"/>
      <c r="D374" s="427"/>
      <c r="E374" s="428"/>
      <c r="F374" s="432"/>
    </row>
    <row r="375" spans="2:8">
      <c r="B375" s="429" t="s">
        <v>1</v>
      </c>
      <c r="C375" s="430" t="s">
        <v>603</v>
      </c>
      <c r="D375" s="395">
        <v>2016</v>
      </c>
      <c r="E375" s="431">
        <v>3150.01</v>
      </c>
      <c r="F375" s="432"/>
    </row>
    <row r="376" spans="2:8">
      <c r="B376" s="429" t="s">
        <v>2</v>
      </c>
      <c r="C376" s="430" t="s">
        <v>220</v>
      </c>
      <c r="D376" s="395">
        <v>2013</v>
      </c>
      <c r="E376" s="431">
        <v>788</v>
      </c>
      <c r="F376" s="432"/>
    </row>
    <row r="377" spans="2:8">
      <c r="B377" s="429" t="s">
        <v>3</v>
      </c>
      <c r="C377" s="430" t="s">
        <v>221</v>
      </c>
      <c r="D377" s="395">
        <v>2014</v>
      </c>
      <c r="E377" s="431">
        <v>1310</v>
      </c>
      <c r="F377" s="432"/>
    </row>
    <row r="378" spans="2:8">
      <c r="B378" s="429" t="s">
        <v>4</v>
      </c>
      <c r="C378" s="430" t="s">
        <v>221</v>
      </c>
      <c r="D378" s="395">
        <v>2014</v>
      </c>
      <c r="E378" s="431">
        <v>1310</v>
      </c>
      <c r="F378" s="432"/>
    </row>
    <row r="379" spans="2:8">
      <c r="B379" s="429" t="s">
        <v>5</v>
      </c>
      <c r="C379" s="430" t="s">
        <v>221</v>
      </c>
      <c r="D379" s="395">
        <v>2014</v>
      </c>
      <c r="E379" s="431">
        <v>1310</v>
      </c>
      <c r="F379" s="432"/>
    </row>
    <row r="380" spans="2:8">
      <c r="B380" s="429" t="s">
        <v>6</v>
      </c>
      <c r="C380" s="430" t="s">
        <v>1600</v>
      </c>
      <c r="D380" s="395">
        <v>2014</v>
      </c>
      <c r="E380" s="434">
        <v>2019.99</v>
      </c>
      <c r="F380" s="432"/>
      <c r="H380" s="760"/>
    </row>
    <row r="381" spans="2:8">
      <c r="B381" s="429" t="s">
        <v>7</v>
      </c>
      <c r="C381" s="430" t="s">
        <v>64</v>
      </c>
      <c r="D381" s="395">
        <v>2015</v>
      </c>
      <c r="E381" s="431">
        <v>613.77</v>
      </c>
      <c r="F381" s="432"/>
    </row>
    <row r="382" spans="2:8">
      <c r="B382" s="429" t="s">
        <v>8</v>
      </c>
      <c r="C382" s="430" t="s">
        <v>604</v>
      </c>
      <c r="D382" s="399">
        <v>2016</v>
      </c>
      <c r="E382" s="511">
        <v>1236</v>
      </c>
      <c r="F382" s="432"/>
    </row>
    <row r="383" spans="2:8">
      <c r="B383" s="429" t="s">
        <v>9</v>
      </c>
      <c r="C383" s="430" t="s">
        <v>708</v>
      </c>
      <c r="D383" s="399">
        <v>2017</v>
      </c>
      <c r="E383" s="443">
        <v>639</v>
      </c>
      <c r="F383" s="432"/>
    </row>
    <row r="384" spans="2:8">
      <c r="B384" s="429" t="s">
        <v>10</v>
      </c>
      <c r="C384" s="430" t="s">
        <v>709</v>
      </c>
      <c r="D384" s="399">
        <v>2017</v>
      </c>
      <c r="E384" s="443">
        <v>2260</v>
      </c>
      <c r="F384" s="432"/>
    </row>
    <row r="385" spans="2:6">
      <c r="B385" s="429" t="s">
        <v>11</v>
      </c>
      <c r="C385" s="430" t="s">
        <v>709</v>
      </c>
      <c r="D385" s="399">
        <v>2017</v>
      </c>
      <c r="E385" s="443">
        <v>2260</v>
      </c>
      <c r="F385" s="432"/>
    </row>
    <row r="386" spans="2:6">
      <c r="B386" s="429" t="s">
        <v>12</v>
      </c>
      <c r="C386" s="430" t="s">
        <v>763</v>
      </c>
      <c r="D386" s="399">
        <v>2017</v>
      </c>
      <c r="E386" s="511">
        <v>380</v>
      </c>
      <c r="F386" s="432"/>
    </row>
    <row r="387" spans="2:6">
      <c r="B387" s="429" t="s">
        <v>13</v>
      </c>
      <c r="C387" s="430" t="s">
        <v>764</v>
      </c>
      <c r="D387" s="399">
        <v>2017</v>
      </c>
      <c r="E387" s="434">
        <v>229</v>
      </c>
      <c r="F387" s="432"/>
    </row>
    <row r="388" spans="2:6">
      <c r="B388" s="429" t="s">
        <v>23</v>
      </c>
      <c r="C388" s="430" t="s">
        <v>765</v>
      </c>
      <c r="D388" s="399">
        <v>2017</v>
      </c>
      <c r="E388" s="511">
        <v>1399</v>
      </c>
      <c r="F388" s="432"/>
    </row>
    <row r="389" spans="2:6">
      <c r="B389" s="429" t="s">
        <v>24</v>
      </c>
      <c r="C389" s="430" t="s">
        <v>766</v>
      </c>
      <c r="D389" s="399">
        <v>2018</v>
      </c>
      <c r="E389" s="431">
        <v>2748</v>
      </c>
      <c r="F389" s="432"/>
    </row>
    <row r="390" spans="2:6">
      <c r="B390" s="429" t="s">
        <v>25</v>
      </c>
      <c r="C390" s="430" t="s">
        <v>852</v>
      </c>
      <c r="D390" s="399">
        <v>2018</v>
      </c>
      <c r="E390" s="511">
        <v>2644.5</v>
      </c>
      <c r="F390" s="432"/>
    </row>
    <row r="391" spans="2:6">
      <c r="B391" s="429" t="s">
        <v>26</v>
      </c>
      <c r="C391" s="430" t="s">
        <v>853</v>
      </c>
      <c r="D391" s="399">
        <v>2018</v>
      </c>
      <c r="E391" s="511">
        <v>424.35</v>
      </c>
      <c r="F391" s="432"/>
    </row>
    <row r="392" spans="2:6">
      <c r="B392" s="429" t="s">
        <v>27</v>
      </c>
      <c r="C392" s="430" t="s">
        <v>1417</v>
      </c>
      <c r="D392" s="399">
        <v>2020</v>
      </c>
      <c r="E392" s="511">
        <v>1000</v>
      </c>
      <c r="F392" s="432"/>
    </row>
    <row r="393" spans="2:6">
      <c r="B393" s="429" t="s">
        <v>28</v>
      </c>
      <c r="C393" s="430" t="s">
        <v>1418</v>
      </c>
      <c r="D393" s="399">
        <v>2020</v>
      </c>
      <c r="E393" s="511">
        <v>1299</v>
      </c>
      <c r="F393" s="432"/>
    </row>
    <row r="394" spans="2:6">
      <c r="B394" s="429" t="s">
        <v>29</v>
      </c>
      <c r="C394" s="430" t="s">
        <v>1419</v>
      </c>
      <c r="D394" s="399">
        <v>2020</v>
      </c>
      <c r="E394" s="511">
        <v>647.82000000000005</v>
      </c>
      <c r="F394" s="432"/>
    </row>
    <row r="395" spans="2:6">
      <c r="B395" s="429" t="s">
        <v>30</v>
      </c>
      <c r="C395" s="430" t="s">
        <v>1420</v>
      </c>
      <c r="D395" s="399">
        <v>2021</v>
      </c>
      <c r="E395" s="511">
        <v>2583</v>
      </c>
      <c r="F395" s="432"/>
    </row>
    <row r="396" spans="2:6">
      <c r="B396" s="429" t="s">
        <v>31</v>
      </c>
      <c r="C396" s="430" t="s">
        <v>1421</v>
      </c>
      <c r="D396" s="399">
        <v>2021</v>
      </c>
      <c r="E396" s="511">
        <v>1715.85</v>
      </c>
      <c r="F396" s="432"/>
    </row>
    <row r="397" spans="2:6">
      <c r="B397" s="429" t="s">
        <v>32</v>
      </c>
      <c r="C397" s="430" t="s">
        <v>1770</v>
      </c>
      <c r="D397" s="399">
        <v>2022</v>
      </c>
      <c r="E397" s="512">
        <v>1500</v>
      </c>
      <c r="F397" s="432"/>
    </row>
    <row r="398" spans="2:6">
      <c r="B398" s="429" t="s">
        <v>33</v>
      </c>
      <c r="C398" s="430" t="s">
        <v>1771</v>
      </c>
      <c r="D398" s="399">
        <v>2023</v>
      </c>
      <c r="E398" s="512">
        <v>650</v>
      </c>
      <c r="F398" s="432"/>
    </row>
    <row r="399" spans="2:6">
      <c r="B399" s="429" t="s">
        <v>34</v>
      </c>
      <c r="C399" s="430" t="s">
        <v>1772</v>
      </c>
      <c r="D399" s="399">
        <v>2023</v>
      </c>
      <c r="E399" s="512">
        <v>739</v>
      </c>
      <c r="F399" s="432"/>
    </row>
    <row r="400" spans="2:6">
      <c r="B400" s="429" t="s">
        <v>35</v>
      </c>
      <c r="C400" s="430" t="s">
        <v>1773</v>
      </c>
      <c r="D400" s="399">
        <v>2023</v>
      </c>
      <c r="E400" s="512">
        <v>4087.01</v>
      </c>
      <c r="F400" s="432"/>
    </row>
    <row r="401" spans="2:6">
      <c r="B401" s="429" t="s">
        <v>36</v>
      </c>
      <c r="C401" s="430" t="s">
        <v>1773</v>
      </c>
      <c r="D401" s="399">
        <v>2023</v>
      </c>
      <c r="E401" s="512">
        <v>4087.01</v>
      </c>
      <c r="F401" s="432"/>
    </row>
    <row r="402" spans="2:6">
      <c r="B402" s="429" t="s">
        <v>37</v>
      </c>
      <c r="C402" s="430" t="s">
        <v>1774</v>
      </c>
      <c r="D402" s="399">
        <v>2024</v>
      </c>
      <c r="E402" s="512">
        <v>670</v>
      </c>
      <c r="F402" s="432"/>
    </row>
    <row r="403" spans="2:6">
      <c r="B403" s="429" t="s">
        <v>38</v>
      </c>
      <c r="C403" s="430" t="s">
        <v>1774</v>
      </c>
      <c r="D403" s="399">
        <v>2024</v>
      </c>
      <c r="E403" s="512">
        <v>670</v>
      </c>
      <c r="F403" s="432"/>
    </row>
    <row r="404" spans="2:6">
      <c r="B404" s="429" t="s">
        <v>39</v>
      </c>
      <c r="C404" s="430" t="s">
        <v>1774</v>
      </c>
      <c r="D404" s="399">
        <v>2024</v>
      </c>
      <c r="E404" s="512">
        <v>670</v>
      </c>
      <c r="F404" s="432"/>
    </row>
    <row r="405" spans="2:6">
      <c r="B405" s="429" t="s">
        <v>40</v>
      </c>
      <c r="C405" s="430" t="s">
        <v>1774</v>
      </c>
      <c r="D405" s="399">
        <v>2024</v>
      </c>
      <c r="E405" s="512">
        <v>670</v>
      </c>
      <c r="F405" s="432"/>
    </row>
    <row r="406" spans="2:6">
      <c r="B406" s="429" t="s">
        <v>41</v>
      </c>
      <c r="C406" s="430" t="s">
        <v>1774</v>
      </c>
      <c r="D406" s="399">
        <v>2024</v>
      </c>
      <c r="E406" s="512">
        <v>670</v>
      </c>
      <c r="F406" s="432"/>
    </row>
    <row r="407" spans="2:6">
      <c r="B407" s="429" t="s">
        <v>42</v>
      </c>
      <c r="C407" s="430" t="s">
        <v>1775</v>
      </c>
      <c r="D407" s="399">
        <v>2024</v>
      </c>
      <c r="E407" s="512">
        <v>4188.1499999999996</v>
      </c>
      <c r="F407" s="432"/>
    </row>
    <row r="408" spans="2:6">
      <c r="B408" s="429"/>
      <c r="C408" s="430"/>
      <c r="D408" s="399"/>
      <c r="E408" s="511"/>
      <c r="F408" s="432"/>
    </row>
    <row r="409" spans="2:6" ht="30" customHeight="1">
      <c r="B409" s="426" t="s">
        <v>660</v>
      </c>
      <c r="C409" s="427"/>
      <c r="D409" s="427"/>
      <c r="E409" s="428"/>
      <c r="F409" s="432"/>
    </row>
    <row r="410" spans="2:6">
      <c r="B410" s="429" t="s">
        <v>1</v>
      </c>
      <c r="C410" s="430" t="s">
        <v>311</v>
      </c>
      <c r="D410" s="513">
        <v>2012</v>
      </c>
      <c r="E410" s="514">
        <v>2999.99</v>
      </c>
      <c r="F410" s="432"/>
    </row>
    <row r="411" spans="2:6">
      <c r="B411" s="429" t="s">
        <v>2</v>
      </c>
      <c r="C411" s="430" t="s">
        <v>313</v>
      </c>
      <c r="D411" s="513">
        <v>2012</v>
      </c>
      <c r="E411" s="514">
        <v>390</v>
      </c>
      <c r="F411" s="432"/>
    </row>
    <row r="412" spans="2:6">
      <c r="B412" s="429" t="s">
        <v>3</v>
      </c>
      <c r="C412" s="430" t="s">
        <v>489</v>
      </c>
      <c r="D412" s="513">
        <v>2012</v>
      </c>
      <c r="E412" s="514">
        <v>345</v>
      </c>
      <c r="F412" s="432"/>
    </row>
    <row r="413" spans="2:6">
      <c r="B413" s="429" t="s">
        <v>4</v>
      </c>
      <c r="C413" s="430" t="s">
        <v>489</v>
      </c>
      <c r="D413" s="513">
        <v>2012</v>
      </c>
      <c r="E413" s="514">
        <v>200</v>
      </c>
      <c r="F413" s="432"/>
    </row>
    <row r="414" spans="2:6">
      <c r="B414" s="429" t="s">
        <v>5</v>
      </c>
      <c r="C414" s="430" t="s">
        <v>307</v>
      </c>
      <c r="D414" s="513">
        <v>2012</v>
      </c>
      <c r="E414" s="515">
        <v>355</v>
      </c>
      <c r="F414" s="432"/>
    </row>
    <row r="415" spans="2:6">
      <c r="B415" s="429" t="s">
        <v>6</v>
      </c>
      <c r="C415" s="430" t="s">
        <v>301</v>
      </c>
      <c r="D415" s="513">
        <v>2013</v>
      </c>
      <c r="E415" s="514">
        <v>816</v>
      </c>
      <c r="F415" s="432"/>
    </row>
    <row r="416" spans="2:6">
      <c r="B416" s="429" t="s">
        <v>7</v>
      </c>
      <c r="C416" s="430" t="s">
        <v>301</v>
      </c>
      <c r="D416" s="513">
        <v>2013</v>
      </c>
      <c r="E416" s="514">
        <v>816</v>
      </c>
      <c r="F416" s="432"/>
    </row>
    <row r="417" spans="2:6">
      <c r="B417" s="429" t="s">
        <v>8</v>
      </c>
      <c r="C417" s="430" t="s">
        <v>301</v>
      </c>
      <c r="D417" s="513">
        <v>2013</v>
      </c>
      <c r="E417" s="514">
        <v>816</v>
      </c>
      <c r="F417" s="432"/>
    </row>
    <row r="418" spans="2:6">
      <c r="B418" s="429" t="s">
        <v>9</v>
      </c>
      <c r="C418" s="430" t="s">
        <v>301</v>
      </c>
      <c r="D418" s="513">
        <v>2013</v>
      </c>
      <c r="E418" s="514">
        <v>816</v>
      </c>
      <c r="F418" s="432"/>
    </row>
    <row r="419" spans="2:6">
      <c r="B419" s="429" t="s">
        <v>10</v>
      </c>
      <c r="C419" s="430" t="s">
        <v>301</v>
      </c>
      <c r="D419" s="513">
        <v>2013</v>
      </c>
      <c r="E419" s="514">
        <v>816</v>
      </c>
      <c r="F419" s="432"/>
    </row>
    <row r="420" spans="2:6">
      <c r="B420" s="429" t="s">
        <v>11</v>
      </c>
      <c r="C420" s="430" t="s">
        <v>301</v>
      </c>
      <c r="D420" s="516">
        <v>2013</v>
      </c>
      <c r="E420" s="514">
        <v>816</v>
      </c>
      <c r="F420" s="432"/>
    </row>
    <row r="421" spans="2:6">
      <c r="B421" s="429" t="s">
        <v>12</v>
      </c>
      <c r="C421" s="430" t="s">
        <v>302</v>
      </c>
      <c r="D421" s="516">
        <v>2013</v>
      </c>
      <c r="E421" s="514">
        <v>3951.5</v>
      </c>
      <c r="F421" s="432"/>
    </row>
    <row r="422" spans="2:6">
      <c r="B422" s="429" t="s">
        <v>13</v>
      </c>
      <c r="C422" s="430" t="s">
        <v>303</v>
      </c>
      <c r="D422" s="516">
        <v>2013</v>
      </c>
      <c r="E422" s="514">
        <v>2016.2</v>
      </c>
      <c r="F422" s="432"/>
    </row>
    <row r="423" spans="2:6">
      <c r="B423" s="429" t="s">
        <v>23</v>
      </c>
      <c r="C423" s="430" t="s">
        <v>304</v>
      </c>
      <c r="D423" s="516">
        <v>2013</v>
      </c>
      <c r="E423" s="517">
        <v>309.95999999999998</v>
      </c>
      <c r="F423" s="432"/>
    </row>
    <row r="424" spans="2:6">
      <c r="B424" s="429" t="s">
        <v>24</v>
      </c>
      <c r="C424" s="430" t="s">
        <v>305</v>
      </c>
      <c r="D424" s="516">
        <v>2013</v>
      </c>
      <c r="E424" s="517">
        <v>999</v>
      </c>
      <c r="F424" s="432"/>
    </row>
    <row r="425" spans="2:6">
      <c r="B425" s="429" t="s">
        <v>25</v>
      </c>
      <c r="C425" s="430" t="s">
        <v>306</v>
      </c>
      <c r="D425" s="516">
        <v>2013</v>
      </c>
      <c r="E425" s="517">
        <v>379</v>
      </c>
      <c r="F425" s="432"/>
    </row>
    <row r="426" spans="2:6">
      <c r="B426" s="429" t="s">
        <v>26</v>
      </c>
      <c r="C426" s="430" t="s">
        <v>308</v>
      </c>
      <c r="D426" s="516">
        <v>2013</v>
      </c>
      <c r="E426" s="517">
        <v>258.3</v>
      </c>
      <c r="F426" s="432"/>
    </row>
    <row r="427" spans="2:6">
      <c r="B427" s="429" t="s">
        <v>27</v>
      </c>
      <c r="C427" s="430" t="s">
        <v>308</v>
      </c>
      <c r="D427" s="516">
        <v>2013</v>
      </c>
      <c r="E427" s="517">
        <v>258.3</v>
      </c>
      <c r="F427" s="432"/>
    </row>
    <row r="428" spans="2:6">
      <c r="B428" s="429" t="s">
        <v>28</v>
      </c>
      <c r="C428" s="430" t="s">
        <v>308</v>
      </c>
      <c r="D428" s="516">
        <v>2013</v>
      </c>
      <c r="E428" s="517">
        <v>258.3</v>
      </c>
      <c r="F428" s="432"/>
    </row>
    <row r="429" spans="2:6">
      <c r="B429" s="429" t="s">
        <v>29</v>
      </c>
      <c r="C429" s="430" t="s">
        <v>308</v>
      </c>
      <c r="D429" s="516">
        <v>2013</v>
      </c>
      <c r="E429" s="517">
        <v>258.3</v>
      </c>
      <c r="F429" s="432"/>
    </row>
    <row r="430" spans="2:6">
      <c r="B430" s="429" t="s">
        <v>30</v>
      </c>
      <c r="C430" s="430" t="s">
        <v>308</v>
      </c>
      <c r="D430" s="516">
        <v>2013</v>
      </c>
      <c r="E430" s="517">
        <v>258.3</v>
      </c>
      <c r="F430" s="432"/>
    </row>
    <row r="431" spans="2:6">
      <c r="B431" s="429" t="s">
        <v>31</v>
      </c>
      <c r="C431" s="430" t="s">
        <v>308</v>
      </c>
      <c r="D431" s="516">
        <v>2013</v>
      </c>
      <c r="E431" s="517">
        <v>258.3</v>
      </c>
      <c r="F431" s="432"/>
    </row>
    <row r="432" spans="2:6">
      <c r="B432" s="429" t="s">
        <v>32</v>
      </c>
      <c r="C432" s="430" t="s">
        <v>309</v>
      </c>
      <c r="D432" s="516">
        <v>2013</v>
      </c>
      <c r="E432" s="517">
        <v>2829</v>
      </c>
      <c r="F432" s="432"/>
    </row>
    <row r="433" spans="2:6">
      <c r="B433" s="429" t="s">
        <v>33</v>
      </c>
      <c r="C433" s="430" t="s">
        <v>1601</v>
      </c>
      <c r="D433" s="516">
        <v>2014</v>
      </c>
      <c r="E433" s="514">
        <v>2700</v>
      </c>
      <c r="F433" s="432"/>
    </row>
    <row r="434" spans="2:6">
      <c r="B434" s="429" t="s">
        <v>34</v>
      </c>
      <c r="C434" s="430" t="s">
        <v>312</v>
      </c>
      <c r="D434" s="516">
        <v>2015</v>
      </c>
      <c r="E434" s="514">
        <v>823.56</v>
      </c>
      <c r="F434" s="432"/>
    </row>
    <row r="435" spans="2:6">
      <c r="B435" s="429" t="s">
        <v>35</v>
      </c>
      <c r="C435" s="430" t="s">
        <v>314</v>
      </c>
      <c r="D435" s="516">
        <v>2015</v>
      </c>
      <c r="E435" s="517">
        <v>848.43</v>
      </c>
      <c r="F435" s="432"/>
    </row>
    <row r="436" spans="2:6">
      <c r="B436" s="429" t="s">
        <v>36</v>
      </c>
      <c r="C436" s="430" t="s">
        <v>310</v>
      </c>
      <c r="D436" s="516">
        <v>2015</v>
      </c>
      <c r="E436" s="517">
        <v>12461.67</v>
      </c>
      <c r="F436" s="432"/>
    </row>
    <row r="437" spans="2:6">
      <c r="B437" s="429" t="s">
        <v>37</v>
      </c>
      <c r="C437" s="430" t="s">
        <v>310</v>
      </c>
      <c r="D437" s="516">
        <v>2015</v>
      </c>
      <c r="E437" s="517">
        <v>12461.67</v>
      </c>
      <c r="F437" s="432"/>
    </row>
    <row r="438" spans="2:6">
      <c r="B438" s="429" t="s">
        <v>38</v>
      </c>
      <c r="C438" s="430" t="s">
        <v>82</v>
      </c>
      <c r="D438" s="516">
        <v>2015</v>
      </c>
      <c r="E438" s="518">
        <v>1824</v>
      </c>
      <c r="F438" s="432"/>
    </row>
    <row r="439" spans="2:6">
      <c r="B439" s="429" t="s">
        <v>39</v>
      </c>
      <c r="C439" s="430" t="s">
        <v>315</v>
      </c>
      <c r="D439" s="516">
        <v>2015</v>
      </c>
      <c r="E439" s="518">
        <v>3745</v>
      </c>
      <c r="F439" s="432"/>
    </row>
    <row r="440" spans="2:6">
      <c r="B440" s="429" t="s">
        <v>40</v>
      </c>
      <c r="C440" s="430" t="s">
        <v>316</v>
      </c>
      <c r="D440" s="516">
        <v>2015</v>
      </c>
      <c r="E440" s="514">
        <v>4980</v>
      </c>
      <c r="F440" s="432"/>
    </row>
    <row r="441" spans="2:6">
      <c r="B441" s="429" t="s">
        <v>41</v>
      </c>
      <c r="C441" s="430" t="s">
        <v>1753</v>
      </c>
      <c r="D441" s="519">
        <v>2016</v>
      </c>
      <c r="E441" s="514">
        <v>2567.9899999999998</v>
      </c>
      <c r="F441" s="432"/>
    </row>
    <row r="442" spans="2:6">
      <c r="B442" s="429" t="s">
        <v>42</v>
      </c>
      <c r="C442" s="430" t="s">
        <v>1754</v>
      </c>
      <c r="D442" s="519">
        <v>2016</v>
      </c>
      <c r="E442" s="514">
        <v>2051</v>
      </c>
      <c r="F442" s="432"/>
    </row>
    <row r="443" spans="2:6">
      <c r="B443" s="429" t="s">
        <v>43</v>
      </c>
      <c r="C443" s="430" t="s">
        <v>605</v>
      </c>
      <c r="D443" s="519">
        <v>2016</v>
      </c>
      <c r="E443" s="514">
        <v>999</v>
      </c>
      <c r="F443" s="432"/>
    </row>
    <row r="444" spans="2:6">
      <c r="B444" s="429" t="s">
        <v>134</v>
      </c>
      <c r="C444" s="430" t="s">
        <v>710</v>
      </c>
      <c r="D444" s="519">
        <v>2017</v>
      </c>
      <c r="E444" s="520">
        <v>2999</v>
      </c>
      <c r="F444" s="432"/>
    </row>
    <row r="445" spans="2:6">
      <c r="B445" s="429" t="s">
        <v>135</v>
      </c>
      <c r="C445" s="430" t="s">
        <v>711</v>
      </c>
      <c r="D445" s="519">
        <v>2017</v>
      </c>
      <c r="E445" s="514">
        <v>5090</v>
      </c>
      <c r="F445" s="432"/>
    </row>
    <row r="446" spans="2:6">
      <c r="B446" s="429" t="s">
        <v>136</v>
      </c>
      <c r="C446" s="430" t="s">
        <v>803</v>
      </c>
      <c r="D446" s="519">
        <v>2018</v>
      </c>
      <c r="E446" s="514">
        <v>247</v>
      </c>
      <c r="F446" s="432"/>
    </row>
    <row r="447" spans="2:6">
      <c r="B447" s="429" t="s">
        <v>137</v>
      </c>
      <c r="C447" s="430" t="s">
        <v>821</v>
      </c>
      <c r="D447" s="519">
        <v>2018</v>
      </c>
      <c r="E447" s="515">
        <v>18000</v>
      </c>
      <c r="F447" s="432"/>
    </row>
    <row r="448" spans="2:6">
      <c r="B448" s="429" t="s">
        <v>138</v>
      </c>
      <c r="C448" s="430" t="s">
        <v>822</v>
      </c>
      <c r="D448" s="519">
        <v>2018</v>
      </c>
      <c r="E448" s="514">
        <v>20000</v>
      </c>
      <c r="F448" s="432"/>
    </row>
    <row r="449" spans="2:6">
      <c r="B449" s="429" t="s">
        <v>139</v>
      </c>
      <c r="C449" s="430" t="s">
        <v>823</v>
      </c>
      <c r="D449" s="519">
        <v>2018</v>
      </c>
      <c r="E449" s="515">
        <v>900</v>
      </c>
      <c r="F449" s="432"/>
    </row>
    <row r="450" spans="2:6">
      <c r="B450" s="429" t="s">
        <v>140</v>
      </c>
      <c r="C450" s="430" t="s">
        <v>824</v>
      </c>
      <c r="D450" s="519">
        <v>2018</v>
      </c>
      <c r="E450" s="518">
        <v>5600</v>
      </c>
      <c r="F450" s="432"/>
    </row>
    <row r="451" spans="2:6">
      <c r="B451" s="429" t="s">
        <v>141</v>
      </c>
      <c r="C451" s="430" t="s">
        <v>825</v>
      </c>
      <c r="D451" s="519">
        <v>2018</v>
      </c>
      <c r="E451" s="518">
        <v>2100</v>
      </c>
      <c r="F451" s="432"/>
    </row>
    <row r="452" spans="2:6">
      <c r="B452" s="429" t="s">
        <v>142</v>
      </c>
      <c r="C452" s="430" t="s">
        <v>827</v>
      </c>
      <c r="D452" s="519">
        <v>2018</v>
      </c>
      <c r="E452" s="515">
        <v>15000</v>
      </c>
      <c r="F452" s="432"/>
    </row>
    <row r="453" spans="2:6">
      <c r="B453" s="429" t="s">
        <v>143</v>
      </c>
      <c r="C453" s="430" t="s">
        <v>822</v>
      </c>
      <c r="D453" s="519">
        <v>2018</v>
      </c>
      <c r="E453" s="514">
        <v>20000</v>
      </c>
      <c r="F453" s="432"/>
    </row>
    <row r="454" spans="2:6">
      <c r="B454" s="429" t="s">
        <v>144</v>
      </c>
      <c r="C454" s="430" t="s">
        <v>828</v>
      </c>
      <c r="D454" s="519">
        <v>2018</v>
      </c>
      <c r="E454" s="515">
        <v>900</v>
      </c>
      <c r="F454" s="432"/>
    </row>
    <row r="455" spans="2:6">
      <c r="B455" s="429" t="s">
        <v>145</v>
      </c>
      <c r="C455" s="430" t="s">
        <v>829</v>
      </c>
      <c r="D455" s="519">
        <v>2018</v>
      </c>
      <c r="E455" s="518">
        <v>5600</v>
      </c>
      <c r="F455" s="432"/>
    </row>
    <row r="456" spans="2:6">
      <c r="B456" s="429" t="s">
        <v>146</v>
      </c>
      <c r="C456" s="430" t="s">
        <v>825</v>
      </c>
      <c r="D456" s="519">
        <v>2018</v>
      </c>
      <c r="E456" s="518">
        <v>2100</v>
      </c>
      <c r="F456" s="432"/>
    </row>
    <row r="457" spans="2:6">
      <c r="B457" s="429" t="s">
        <v>147</v>
      </c>
      <c r="C457" s="430" t="s">
        <v>974</v>
      </c>
      <c r="D457" s="519">
        <v>2019</v>
      </c>
      <c r="E457" s="520">
        <v>3936</v>
      </c>
      <c r="F457" s="432"/>
    </row>
    <row r="458" spans="2:6">
      <c r="B458" s="429" t="s">
        <v>148</v>
      </c>
      <c r="C458" s="430" t="s">
        <v>975</v>
      </c>
      <c r="D458" s="519">
        <v>2019</v>
      </c>
      <c r="E458" s="520">
        <v>1047</v>
      </c>
      <c r="F458" s="432"/>
    </row>
    <row r="459" spans="2:6">
      <c r="B459" s="429" t="s">
        <v>149</v>
      </c>
      <c r="C459" s="430" t="s">
        <v>976</v>
      </c>
      <c r="D459" s="519">
        <v>2019</v>
      </c>
      <c r="E459" s="518">
        <v>1971.37</v>
      </c>
      <c r="F459" s="432"/>
    </row>
    <row r="460" spans="2:6">
      <c r="B460" s="429" t="s">
        <v>150</v>
      </c>
      <c r="C460" s="430" t="s">
        <v>977</v>
      </c>
      <c r="D460" s="519">
        <v>2019</v>
      </c>
      <c r="E460" s="520">
        <v>1900</v>
      </c>
      <c r="F460" s="432"/>
    </row>
    <row r="461" spans="2:6">
      <c r="B461" s="429" t="s">
        <v>151</v>
      </c>
      <c r="C461" s="430" t="s">
        <v>1049</v>
      </c>
      <c r="D461" s="519">
        <v>2020</v>
      </c>
      <c r="E461" s="521">
        <v>9400</v>
      </c>
      <c r="F461" s="432"/>
    </row>
    <row r="462" spans="2:6">
      <c r="B462" s="429" t="s">
        <v>152</v>
      </c>
      <c r="C462" s="430" t="s">
        <v>1050</v>
      </c>
      <c r="D462" s="519">
        <v>2020</v>
      </c>
      <c r="E462" s="522">
        <v>12550</v>
      </c>
      <c r="F462" s="432"/>
    </row>
    <row r="463" spans="2:6">
      <c r="B463" s="429" t="s">
        <v>153</v>
      </c>
      <c r="C463" s="430" t="s">
        <v>1051</v>
      </c>
      <c r="D463" s="519">
        <v>2020</v>
      </c>
      <c r="E463" s="523">
        <v>5160</v>
      </c>
      <c r="F463" s="432"/>
    </row>
    <row r="464" spans="2:6">
      <c r="B464" s="429" t="s">
        <v>154</v>
      </c>
      <c r="C464" s="430" t="s">
        <v>1494</v>
      </c>
      <c r="D464" s="519">
        <v>2021</v>
      </c>
      <c r="E464" s="522">
        <v>29999.7</v>
      </c>
      <c r="F464" s="432"/>
    </row>
    <row r="465" spans="2:6">
      <c r="B465" s="429" t="s">
        <v>155</v>
      </c>
      <c r="C465" s="430" t="s">
        <v>1495</v>
      </c>
      <c r="D465" s="519">
        <v>2021</v>
      </c>
      <c r="E465" s="521">
        <v>24261.75</v>
      </c>
      <c r="F465" s="432"/>
    </row>
    <row r="466" spans="2:6">
      <c r="B466" s="429" t="s">
        <v>411</v>
      </c>
      <c r="C466" s="430" t="s">
        <v>1496</v>
      </c>
      <c r="D466" s="519">
        <v>2021</v>
      </c>
      <c r="E466" s="520">
        <v>9900</v>
      </c>
      <c r="F466" s="432"/>
    </row>
    <row r="467" spans="2:6">
      <c r="B467" s="429" t="s">
        <v>412</v>
      </c>
      <c r="C467" s="430" t="s">
        <v>266</v>
      </c>
      <c r="D467" s="519">
        <v>2021</v>
      </c>
      <c r="E467" s="522">
        <v>4100</v>
      </c>
      <c r="F467" s="432"/>
    </row>
    <row r="468" spans="2:6">
      <c r="B468" s="429" t="s">
        <v>413</v>
      </c>
      <c r="C468" s="430" t="s">
        <v>1497</v>
      </c>
      <c r="D468" s="519">
        <v>2021</v>
      </c>
      <c r="E468" s="520">
        <v>12210</v>
      </c>
      <c r="F468" s="432"/>
    </row>
    <row r="469" spans="2:6">
      <c r="B469" s="429" t="s">
        <v>414</v>
      </c>
      <c r="C469" s="430" t="s">
        <v>1702</v>
      </c>
      <c r="D469" s="519">
        <v>2023</v>
      </c>
      <c r="E469" s="524">
        <v>2940</v>
      </c>
      <c r="F469" s="432"/>
    </row>
    <row r="470" spans="2:6">
      <c r="B470" s="429" t="s">
        <v>415</v>
      </c>
      <c r="C470" s="430" t="s">
        <v>1703</v>
      </c>
      <c r="D470" s="519">
        <v>2023</v>
      </c>
      <c r="E470" s="523">
        <v>569</v>
      </c>
      <c r="F470" s="432"/>
    </row>
    <row r="471" spans="2:6">
      <c r="B471" s="429" t="s">
        <v>416</v>
      </c>
      <c r="C471" s="430" t="s">
        <v>1704</v>
      </c>
      <c r="D471" s="519">
        <v>2023</v>
      </c>
      <c r="E471" s="523">
        <v>1890.01</v>
      </c>
      <c r="F471" s="432"/>
    </row>
    <row r="472" spans="2:6">
      <c r="B472" s="429" t="s">
        <v>417</v>
      </c>
      <c r="C472" s="525" t="s">
        <v>1784</v>
      </c>
      <c r="D472" s="451">
        <v>2024</v>
      </c>
      <c r="E472" s="526">
        <v>3558.32</v>
      </c>
      <c r="F472" s="432"/>
    </row>
    <row r="473" spans="2:6">
      <c r="B473" s="449"/>
      <c r="C473" s="527"/>
      <c r="D473" s="519"/>
      <c r="E473" s="528"/>
      <c r="F473" s="432"/>
    </row>
    <row r="474" spans="2:6" ht="34.5" customHeight="1">
      <c r="B474" s="426" t="s">
        <v>659</v>
      </c>
      <c r="C474" s="427"/>
      <c r="D474" s="427"/>
      <c r="E474" s="428"/>
      <c r="F474" s="432"/>
    </row>
    <row r="475" spans="2:6">
      <c r="B475" s="429" t="s">
        <v>1</v>
      </c>
      <c r="C475" s="529" t="s">
        <v>199</v>
      </c>
      <c r="D475" s="395">
        <v>2012</v>
      </c>
      <c r="E475" s="514">
        <v>842</v>
      </c>
      <c r="F475" s="432"/>
    </row>
    <row r="476" spans="2:6">
      <c r="B476" s="429" t="s">
        <v>2</v>
      </c>
      <c r="C476" s="529" t="s">
        <v>203</v>
      </c>
      <c r="D476" s="395">
        <v>2012</v>
      </c>
      <c r="E476" s="517">
        <v>3099.6</v>
      </c>
      <c r="F476" s="432"/>
    </row>
    <row r="477" spans="2:6">
      <c r="B477" s="429" t="s">
        <v>3</v>
      </c>
      <c r="C477" s="529" t="s">
        <v>204</v>
      </c>
      <c r="D477" s="395">
        <v>2012</v>
      </c>
      <c r="E477" s="517">
        <v>746.62</v>
      </c>
      <c r="F477" s="432"/>
    </row>
    <row r="478" spans="2:6">
      <c r="B478" s="429" t="s">
        <v>4</v>
      </c>
      <c r="C478" s="529" t="s">
        <v>786</v>
      </c>
      <c r="D478" s="395">
        <v>2012</v>
      </c>
      <c r="E478" s="518">
        <v>9983.9500000000007</v>
      </c>
      <c r="F478" s="432"/>
    </row>
    <row r="479" spans="2:6">
      <c r="B479" s="429" t="s">
        <v>5</v>
      </c>
      <c r="C479" s="529" t="s">
        <v>951</v>
      </c>
      <c r="D479" s="395">
        <v>2012</v>
      </c>
      <c r="E479" s="517">
        <v>4305</v>
      </c>
      <c r="F479" s="432"/>
    </row>
    <row r="480" spans="2:6">
      <c r="B480" s="429" t="s">
        <v>6</v>
      </c>
      <c r="C480" s="529" t="s">
        <v>207</v>
      </c>
      <c r="D480" s="395">
        <v>2013</v>
      </c>
      <c r="E480" s="514">
        <v>770</v>
      </c>
      <c r="F480" s="432"/>
    </row>
    <row r="481" spans="2:6">
      <c r="B481" s="429" t="s">
        <v>7</v>
      </c>
      <c r="C481" s="529" t="s">
        <v>208</v>
      </c>
      <c r="D481" s="395">
        <v>2013</v>
      </c>
      <c r="E481" s="514">
        <v>730.01</v>
      </c>
      <c r="F481" s="432"/>
    </row>
    <row r="482" spans="2:6">
      <c r="B482" s="429" t="s">
        <v>8</v>
      </c>
      <c r="C482" s="529" t="s">
        <v>45</v>
      </c>
      <c r="D482" s="395">
        <v>2013</v>
      </c>
      <c r="E482" s="514">
        <v>2300</v>
      </c>
      <c r="F482" s="432"/>
    </row>
    <row r="483" spans="2:6">
      <c r="B483" s="429" t="s">
        <v>9</v>
      </c>
      <c r="C483" s="529" t="s">
        <v>212</v>
      </c>
      <c r="D483" s="395">
        <v>2013</v>
      </c>
      <c r="E483" s="517">
        <v>184.5</v>
      </c>
      <c r="F483" s="432"/>
    </row>
    <row r="484" spans="2:6">
      <c r="B484" s="429" t="s">
        <v>10</v>
      </c>
      <c r="C484" s="430" t="s">
        <v>213</v>
      </c>
      <c r="D484" s="395">
        <v>2013</v>
      </c>
      <c r="E484" s="514">
        <v>112793.8</v>
      </c>
      <c r="F484" s="432"/>
    </row>
    <row r="485" spans="2:6">
      <c r="B485" s="429" t="s">
        <v>11</v>
      </c>
      <c r="C485" s="529" t="s">
        <v>217</v>
      </c>
      <c r="D485" s="395">
        <v>2013</v>
      </c>
      <c r="E485" s="517">
        <v>310</v>
      </c>
      <c r="F485" s="432"/>
    </row>
    <row r="486" spans="2:6">
      <c r="B486" s="429" t="s">
        <v>12</v>
      </c>
      <c r="C486" s="529" t="s">
        <v>200</v>
      </c>
      <c r="D486" s="395">
        <v>2014</v>
      </c>
      <c r="E486" s="514">
        <v>310</v>
      </c>
      <c r="F486" s="432"/>
    </row>
    <row r="487" spans="2:6">
      <c r="B487" s="429" t="s">
        <v>13</v>
      </c>
      <c r="C487" s="529" t="s">
        <v>201</v>
      </c>
      <c r="D487" s="395">
        <v>2014</v>
      </c>
      <c r="E487" s="530">
        <v>12386.1</v>
      </c>
      <c r="F487" s="432"/>
    </row>
    <row r="488" spans="2:6">
      <c r="B488" s="429" t="s">
        <v>23</v>
      </c>
      <c r="C488" s="529" t="s">
        <v>71</v>
      </c>
      <c r="D488" s="395">
        <v>2014</v>
      </c>
      <c r="E488" s="514">
        <v>1838.85</v>
      </c>
      <c r="F488" s="432"/>
    </row>
    <row r="489" spans="2:6">
      <c r="B489" s="429" t="s">
        <v>24</v>
      </c>
      <c r="C489" s="529" t="s">
        <v>209</v>
      </c>
      <c r="D489" s="395">
        <v>2014</v>
      </c>
      <c r="E489" s="514">
        <v>1070</v>
      </c>
      <c r="F489" s="432"/>
    </row>
    <row r="490" spans="2:6">
      <c r="B490" s="429" t="s">
        <v>25</v>
      </c>
      <c r="C490" s="529" t="s">
        <v>205</v>
      </c>
      <c r="D490" s="395">
        <v>2014</v>
      </c>
      <c r="E490" s="517">
        <v>2050</v>
      </c>
      <c r="F490" s="432"/>
    </row>
    <row r="491" spans="2:6">
      <c r="B491" s="429" t="s">
        <v>26</v>
      </c>
      <c r="C491" s="529" t="s">
        <v>206</v>
      </c>
      <c r="D491" s="395">
        <v>2014</v>
      </c>
      <c r="E491" s="517">
        <v>465</v>
      </c>
      <c r="F491" s="432"/>
    </row>
    <row r="492" spans="2:6">
      <c r="B492" s="429" t="s">
        <v>27</v>
      </c>
      <c r="C492" s="529" t="s">
        <v>214</v>
      </c>
      <c r="D492" s="395">
        <v>2014</v>
      </c>
      <c r="E492" s="517">
        <v>1799</v>
      </c>
      <c r="F492" s="432"/>
    </row>
    <row r="493" spans="2:6">
      <c r="B493" s="429" t="s">
        <v>28</v>
      </c>
      <c r="C493" s="529" t="s">
        <v>215</v>
      </c>
      <c r="D493" s="395">
        <v>2014</v>
      </c>
      <c r="E493" s="517">
        <v>300</v>
      </c>
      <c r="F493" s="432"/>
    </row>
    <row r="494" spans="2:6">
      <c r="B494" s="429" t="s">
        <v>29</v>
      </c>
      <c r="C494" s="529" t="s">
        <v>210</v>
      </c>
      <c r="D494" s="395">
        <v>2015</v>
      </c>
      <c r="E494" s="514">
        <v>1170</v>
      </c>
      <c r="F494" s="432"/>
    </row>
    <row r="495" spans="2:6">
      <c r="B495" s="429" t="s">
        <v>30</v>
      </c>
      <c r="C495" s="529" t="s">
        <v>211</v>
      </c>
      <c r="D495" s="395">
        <v>2015</v>
      </c>
      <c r="E495" s="514">
        <v>1086</v>
      </c>
      <c r="F495" s="432"/>
    </row>
    <row r="496" spans="2:6">
      <c r="B496" s="429" t="s">
        <v>31</v>
      </c>
      <c r="C496" s="529" t="s">
        <v>787</v>
      </c>
      <c r="D496" s="395">
        <v>2015</v>
      </c>
      <c r="E496" s="517">
        <v>2310</v>
      </c>
      <c r="F496" s="432"/>
    </row>
    <row r="497" spans="2:6">
      <c r="B497" s="429" t="s">
        <v>32</v>
      </c>
      <c r="C497" s="529" t="s">
        <v>712</v>
      </c>
      <c r="D497" s="399">
        <v>2016</v>
      </c>
      <c r="E497" s="514">
        <v>469</v>
      </c>
      <c r="F497" s="432"/>
    </row>
    <row r="498" spans="2:6">
      <c r="B498" s="429" t="s">
        <v>33</v>
      </c>
      <c r="C498" s="529" t="s">
        <v>202</v>
      </c>
      <c r="D498" s="395">
        <v>2016</v>
      </c>
      <c r="E498" s="514">
        <v>127</v>
      </c>
      <c r="F498" s="432"/>
    </row>
    <row r="499" spans="2:6">
      <c r="B499" s="429" t="s">
        <v>34</v>
      </c>
      <c r="C499" s="529" t="s">
        <v>216</v>
      </c>
      <c r="D499" s="395">
        <v>2016</v>
      </c>
      <c r="E499" s="514">
        <v>149</v>
      </c>
      <c r="F499" s="432"/>
    </row>
    <row r="500" spans="2:6">
      <c r="B500" s="429" t="s">
        <v>35</v>
      </c>
      <c r="C500" s="529" t="s">
        <v>599</v>
      </c>
      <c r="D500" s="395">
        <v>2016</v>
      </c>
      <c r="E500" s="514">
        <v>2340</v>
      </c>
      <c r="F500" s="432"/>
    </row>
    <row r="501" spans="2:6">
      <c r="B501" s="429" t="s">
        <v>36</v>
      </c>
      <c r="C501" s="211" t="s">
        <v>713</v>
      </c>
      <c r="D501" s="489">
        <v>2017</v>
      </c>
      <c r="E501" s="531">
        <v>21554</v>
      </c>
      <c r="F501" s="432"/>
    </row>
    <row r="502" spans="2:6">
      <c r="B502" s="429" t="s">
        <v>37</v>
      </c>
      <c r="C502" s="211" t="s">
        <v>250</v>
      </c>
      <c r="D502" s="532">
        <v>2017</v>
      </c>
      <c r="E502" s="531">
        <v>309</v>
      </c>
      <c r="F502" s="432"/>
    </row>
    <row r="503" spans="2:6">
      <c r="B503" s="429" t="s">
        <v>38</v>
      </c>
      <c r="C503" s="211" t="s">
        <v>733</v>
      </c>
      <c r="D503" s="532">
        <v>2017</v>
      </c>
      <c r="E503" s="518">
        <v>5416.2</v>
      </c>
      <c r="F503" s="432"/>
    </row>
    <row r="504" spans="2:6">
      <c r="B504" s="429" t="s">
        <v>39</v>
      </c>
      <c r="C504" s="211" t="s">
        <v>734</v>
      </c>
      <c r="D504" s="532">
        <v>2017</v>
      </c>
      <c r="E504" s="518">
        <v>6132</v>
      </c>
      <c r="F504" s="432"/>
    </row>
    <row r="505" spans="2:6">
      <c r="B505" s="429" t="s">
        <v>40</v>
      </c>
      <c r="C505" s="211" t="s">
        <v>734</v>
      </c>
      <c r="D505" s="532">
        <v>2017</v>
      </c>
      <c r="E505" s="518">
        <v>5882</v>
      </c>
      <c r="F505" s="432"/>
    </row>
    <row r="506" spans="2:6">
      <c r="B506" s="429" t="s">
        <v>41</v>
      </c>
      <c r="C506" s="211" t="s">
        <v>782</v>
      </c>
      <c r="D506" s="532">
        <v>2018</v>
      </c>
      <c r="E506" s="518">
        <v>20000</v>
      </c>
      <c r="F506" s="432"/>
    </row>
    <row r="507" spans="2:6">
      <c r="B507" s="429" t="s">
        <v>42</v>
      </c>
      <c r="C507" s="211" t="s">
        <v>783</v>
      </c>
      <c r="D507" s="532">
        <v>2018</v>
      </c>
      <c r="E507" s="517">
        <v>15000</v>
      </c>
      <c r="F507" s="432"/>
    </row>
    <row r="508" spans="2:6">
      <c r="B508" s="429" t="s">
        <v>43</v>
      </c>
      <c r="C508" s="211" t="s">
        <v>1602</v>
      </c>
      <c r="D508" s="532">
        <v>2018</v>
      </c>
      <c r="E508" s="518">
        <v>5600</v>
      </c>
      <c r="F508" s="432"/>
    </row>
    <row r="509" spans="2:6">
      <c r="B509" s="429" t="s">
        <v>134</v>
      </c>
      <c r="C509" s="211" t="s">
        <v>784</v>
      </c>
      <c r="D509" s="532">
        <v>2018</v>
      </c>
      <c r="E509" s="518">
        <v>2100</v>
      </c>
      <c r="F509" s="432"/>
    </row>
    <row r="510" spans="2:6">
      <c r="B510" s="429" t="s">
        <v>135</v>
      </c>
      <c r="C510" s="211" t="s">
        <v>785</v>
      </c>
      <c r="D510" s="532">
        <v>2018</v>
      </c>
      <c r="E510" s="517">
        <v>900</v>
      </c>
      <c r="F510" s="432"/>
    </row>
    <row r="511" spans="2:6">
      <c r="B511" s="429" t="s">
        <v>136</v>
      </c>
      <c r="C511" s="533" t="s">
        <v>806</v>
      </c>
      <c r="D511" s="532">
        <v>2018</v>
      </c>
      <c r="E511" s="518">
        <v>5188.7</v>
      </c>
      <c r="F511" s="432"/>
    </row>
    <row r="512" spans="2:6">
      <c r="B512" s="429" t="s">
        <v>137</v>
      </c>
      <c r="C512" s="211" t="s">
        <v>316</v>
      </c>
      <c r="D512" s="532">
        <v>2019</v>
      </c>
      <c r="E512" s="518">
        <v>3212.1</v>
      </c>
      <c r="F512" s="432"/>
    </row>
    <row r="513" spans="2:6">
      <c r="B513" s="429" t="s">
        <v>138</v>
      </c>
      <c r="C513" s="211" t="s">
        <v>296</v>
      </c>
      <c r="D513" s="532">
        <v>2019</v>
      </c>
      <c r="E513" s="514">
        <v>623</v>
      </c>
      <c r="F513" s="432"/>
    </row>
    <row r="514" spans="2:6">
      <c r="B514" s="429" t="s">
        <v>139</v>
      </c>
      <c r="C514" s="211" t="s">
        <v>222</v>
      </c>
      <c r="D514" s="532">
        <v>2020</v>
      </c>
      <c r="E514" s="518">
        <v>2499</v>
      </c>
      <c r="F514" s="432"/>
    </row>
    <row r="515" spans="2:6">
      <c r="B515" s="429" t="s">
        <v>140</v>
      </c>
      <c r="C515" s="211" t="s">
        <v>1052</v>
      </c>
      <c r="D515" s="532">
        <v>2020</v>
      </c>
      <c r="E515" s="517">
        <v>9400</v>
      </c>
      <c r="F515" s="432"/>
    </row>
    <row r="516" spans="2:6">
      <c r="B516" s="429" t="s">
        <v>141</v>
      </c>
      <c r="C516" s="211" t="s">
        <v>827</v>
      </c>
      <c r="D516" s="532">
        <v>2020</v>
      </c>
      <c r="E516" s="517">
        <v>15000</v>
      </c>
      <c r="F516" s="432"/>
    </row>
    <row r="517" spans="2:6">
      <c r="B517" s="429" t="s">
        <v>142</v>
      </c>
      <c r="C517" s="211" t="s">
        <v>1053</v>
      </c>
      <c r="D517" s="532">
        <v>2020</v>
      </c>
      <c r="E517" s="518">
        <v>2030</v>
      </c>
      <c r="F517" s="432"/>
    </row>
    <row r="518" spans="2:6">
      <c r="B518" s="429" t="s">
        <v>143</v>
      </c>
      <c r="C518" s="211" t="s">
        <v>1054</v>
      </c>
      <c r="D518" s="532">
        <v>2020</v>
      </c>
      <c r="E518" s="514">
        <v>5658</v>
      </c>
      <c r="F518" s="432"/>
    </row>
    <row r="519" spans="2:6">
      <c r="B519" s="429" t="s">
        <v>144</v>
      </c>
      <c r="C519" s="211" t="s">
        <v>1187</v>
      </c>
      <c r="D519" s="532">
        <v>2021</v>
      </c>
      <c r="E519" s="517">
        <v>44999.55</v>
      </c>
      <c r="F519" s="432"/>
    </row>
    <row r="520" spans="2:6">
      <c r="B520" s="429" t="s">
        <v>145</v>
      </c>
      <c r="C520" s="211" t="s">
        <v>1054</v>
      </c>
      <c r="D520" s="489">
        <v>2021</v>
      </c>
      <c r="E520" s="534">
        <v>5000</v>
      </c>
      <c r="F520" s="432"/>
    </row>
    <row r="521" spans="2:6">
      <c r="B521" s="429" t="s">
        <v>146</v>
      </c>
      <c r="C521" s="211" t="s">
        <v>45</v>
      </c>
      <c r="D521" s="489">
        <v>2021</v>
      </c>
      <c r="E521" s="535">
        <v>1240.74</v>
      </c>
      <c r="F521" s="432"/>
    </row>
    <row r="522" spans="2:6">
      <c r="B522" s="429" t="s">
        <v>147</v>
      </c>
      <c r="C522" s="536" t="s">
        <v>1369</v>
      </c>
      <c r="D522" s="489">
        <v>2021</v>
      </c>
      <c r="E522" s="535">
        <v>4890</v>
      </c>
      <c r="F522" s="432"/>
    </row>
    <row r="523" spans="2:6">
      <c r="B523" s="429" t="s">
        <v>148</v>
      </c>
      <c r="C523" s="536" t="s">
        <v>1424</v>
      </c>
      <c r="D523" s="489">
        <v>2021</v>
      </c>
      <c r="E523" s="535">
        <v>87000</v>
      </c>
      <c r="F523" s="432"/>
    </row>
    <row r="524" spans="2:6">
      <c r="B524" s="429" t="s">
        <v>149</v>
      </c>
      <c r="C524" s="536" t="s">
        <v>1425</v>
      </c>
      <c r="D524" s="489">
        <v>2021</v>
      </c>
      <c r="E524" s="535">
        <v>16246</v>
      </c>
      <c r="F524" s="432"/>
    </row>
    <row r="525" spans="2:6">
      <c r="B525" s="429" t="s">
        <v>150</v>
      </c>
      <c r="C525" s="536" t="s">
        <v>1054</v>
      </c>
      <c r="D525" s="489">
        <v>2022</v>
      </c>
      <c r="E525" s="535">
        <v>4900</v>
      </c>
      <c r="F525" s="432"/>
    </row>
    <row r="526" spans="2:6">
      <c r="B526" s="429" t="s">
        <v>151</v>
      </c>
      <c r="C526" s="536" t="s">
        <v>1426</v>
      </c>
      <c r="D526" s="489">
        <v>2022</v>
      </c>
      <c r="E526" s="535">
        <v>769</v>
      </c>
      <c r="F526" s="432"/>
    </row>
    <row r="527" spans="2:6">
      <c r="B527" s="429" t="s">
        <v>152</v>
      </c>
      <c r="C527" s="211" t="s">
        <v>1054</v>
      </c>
      <c r="D527" s="489">
        <v>2023</v>
      </c>
      <c r="E527" s="535">
        <v>5080</v>
      </c>
      <c r="F527" s="432"/>
    </row>
    <row r="528" spans="2:6">
      <c r="B528" s="429" t="s">
        <v>153</v>
      </c>
      <c r="C528" s="211" t="s">
        <v>82</v>
      </c>
      <c r="D528" s="489">
        <v>2023</v>
      </c>
      <c r="E528" s="535">
        <v>459</v>
      </c>
      <c r="F528" s="432"/>
    </row>
    <row r="529" spans="1:6">
      <c r="B529" s="429" t="s">
        <v>154</v>
      </c>
      <c r="C529" s="211" t="s">
        <v>937</v>
      </c>
      <c r="D529" s="489">
        <v>2024</v>
      </c>
      <c r="E529" s="535">
        <v>7134</v>
      </c>
      <c r="F529" s="432"/>
    </row>
    <row r="530" spans="1:6">
      <c r="B530" s="429" t="s">
        <v>155</v>
      </c>
      <c r="C530" s="211" t="s">
        <v>1811</v>
      </c>
      <c r="D530" s="489">
        <v>2024</v>
      </c>
      <c r="E530" s="535">
        <v>2720</v>
      </c>
      <c r="F530" s="432"/>
    </row>
    <row r="531" spans="1:6" ht="40.5" customHeight="1">
      <c r="A531" s="537"/>
      <c r="B531" s="426" t="s">
        <v>662</v>
      </c>
      <c r="C531" s="427"/>
      <c r="D531" s="427"/>
      <c r="E531" s="428"/>
      <c r="F531" s="432"/>
    </row>
    <row r="532" spans="1:6">
      <c r="B532" s="429">
        <v>1</v>
      </c>
      <c r="C532" s="538" t="s">
        <v>273</v>
      </c>
      <c r="D532" s="399">
        <v>2013</v>
      </c>
      <c r="E532" s="539">
        <v>750</v>
      </c>
      <c r="F532" s="432"/>
    </row>
    <row r="533" spans="1:6">
      <c r="B533" s="429">
        <v>2</v>
      </c>
      <c r="C533" s="538" t="s">
        <v>264</v>
      </c>
      <c r="D533" s="399">
        <v>2013</v>
      </c>
      <c r="E533" s="539">
        <v>360</v>
      </c>
      <c r="F533" s="432"/>
    </row>
    <row r="534" spans="1:6">
      <c r="B534" s="429">
        <v>3</v>
      </c>
      <c r="C534" s="538" t="s">
        <v>264</v>
      </c>
      <c r="D534" s="399">
        <v>2013</v>
      </c>
      <c r="E534" s="539">
        <v>360</v>
      </c>
      <c r="F534" s="432"/>
    </row>
    <row r="535" spans="1:6">
      <c r="B535" s="429">
        <v>4</v>
      </c>
      <c r="C535" s="538" t="s">
        <v>267</v>
      </c>
      <c r="D535" s="399">
        <v>2013</v>
      </c>
      <c r="E535" s="540">
        <v>2230</v>
      </c>
      <c r="F535" s="432"/>
    </row>
    <row r="536" spans="1:6">
      <c r="B536" s="429">
        <v>5</v>
      </c>
      <c r="C536" s="538" t="s">
        <v>274</v>
      </c>
      <c r="D536" s="399">
        <v>2013</v>
      </c>
      <c r="E536" s="541">
        <v>1455</v>
      </c>
      <c r="F536" s="432"/>
    </row>
    <row r="537" spans="1:6">
      <c r="B537" s="429">
        <v>6</v>
      </c>
      <c r="C537" s="538" t="s">
        <v>275</v>
      </c>
      <c r="D537" s="399">
        <v>2013</v>
      </c>
      <c r="E537" s="541">
        <v>1400</v>
      </c>
      <c r="F537" s="432"/>
    </row>
    <row r="538" spans="1:6">
      <c r="B538" s="429">
        <v>7</v>
      </c>
      <c r="C538" s="538" t="s">
        <v>276</v>
      </c>
      <c r="D538" s="399">
        <v>2013</v>
      </c>
      <c r="E538" s="541">
        <v>1200</v>
      </c>
      <c r="F538" s="432"/>
    </row>
    <row r="539" spans="1:6">
      <c r="B539" s="429">
        <v>8</v>
      </c>
      <c r="C539" s="538" t="s">
        <v>265</v>
      </c>
      <c r="D539" s="399">
        <v>2014</v>
      </c>
      <c r="E539" s="539">
        <v>228.78</v>
      </c>
      <c r="F539" s="432"/>
    </row>
    <row r="540" spans="1:6">
      <c r="B540" s="429">
        <v>9</v>
      </c>
      <c r="C540" s="538" t="s">
        <v>268</v>
      </c>
      <c r="D540" s="399">
        <v>2014</v>
      </c>
      <c r="E540" s="540">
        <v>2448</v>
      </c>
      <c r="F540" s="432"/>
    </row>
    <row r="541" spans="1:6">
      <c r="B541" s="429">
        <v>10</v>
      </c>
      <c r="C541" s="538" t="s">
        <v>1603</v>
      </c>
      <c r="D541" s="399">
        <v>2014</v>
      </c>
      <c r="E541" s="540">
        <v>1999.99</v>
      </c>
      <c r="F541" s="432"/>
    </row>
    <row r="542" spans="1:6">
      <c r="B542" s="429">
        <v>11</v>
      </c>
      <c r="C542" s="538" t="s">
        <v>277</v>
      </c>
      <c r="D542" s="399">
        <v>2014</v>
      </c>
      <c r="E542" s="541">
        <v>1139</v>
      </c>
      <c r="F542" s="432"/>
    </row>
    <row r="543" spans="1:6">
      <c r="B543" s="429">
        <v>12</v>
      </c>
      <c r="C543" s="538" t="s">
        <v>281</v>
      </c>
      <c r="D543" s="399">
        <v>2014</v>
      </c>
      <c r="E543" s="541">
        <v>755</v>
      </c>
      <c r="F543" s="432"/>
    </row>
    <row r="544" spans="1:6">
      <c r="B544" s="429">
        <v>13</v>
      </c>
      <c r="C544" s="538" t="s">
        <v>283</v>
      </c>
      <c r="D544" s="399">
        <v>2015</v>
      </c>
      <c r="E544" s="539">
        <v>500</v>
      </c>
      <c r="F544" s="432"/>
    </row>
    <row r="545" spans="2:6">
      <c r="B545" s="429">
        <v>14</v>
      </c>
      <c r="C545" s="538" t="s">
        <v>283</v>
      </c>
      <c r="D545" s="399">
        <v>2015</v>
      </c>
      <c r="E545" s="539">
        <v>500</v>
      </c>
      <c r="F545" s="432"/>
    </row>
    <row r="546" spans="2:6">
      <c r="B546" s="429">
        <v>15</v>
      </c>
      <c r="C546" s="538" t="s">
        <v>269</v>
      </c>
      <c r="D546" s="399">
        <v>2015</v>
      </c>
      <c r="E546" s="540">
        <v>590</v>
      </c>
      <c r="F546" s="432"/>
    </row>
    <row r="547" spans="2:6">
      <c r="B547" s="429">
        <v>16</v>
      </c>
      <c r="C547" s="538" t="s">
        <v>270</v>
      </c>
      <c r="D547" s="399">
        <v>2015</v>
      </c>
      <c r="E547" s="540">
        <v>1499</v>
      </c>
      <c r="F547" s="432"/>
    </row>
    <row r="548" spans="2:6">
      <c r="B548" s="429">
        <v>17</v>
      </c>
      <c r="C548" s="538" t="s">
        <v>278</v>
      </c>
      <c r="D548" s="399">
        <v>2015</v>
      </c>
      <c r="E548" s="541">
        <v>1140</v>
      </c>
      <c r="F548" s="432"/>
    </row>
    <row r="549" spans="2:6">
      <c r="B549" s="429">
        <v>18</v>
      </c>
      <c r="C549" s="538" t="s">
        <v>282</v>
      </c>
      <c r="D549" s="399">
        <v>2015</v>
      </c>
      <c r="E549" s="540">
        <v>295</v>
      </c>
      <c r="F549" s="432"/>
    </row>
    <row r="550" spans="2:6">
      <c r="B550" s="429">
        <v>19</v>
      </c>
      <c r="C550" s="542" t="s">
        <v>1813</v>
      </c>
      <c r="D550" s="399">
        <v>2015</v>
      </c>
      <c r="E550" s="543">
        <v>3147.57</v>
      </c>
      <c r="F550" s="432"/>
    </row>
    <row r="551" spans="2:6">
      <c r="B551" s="429">
        <v>20</v>
      </c>
      <c r="C551" s="538" t="s">
        <v>271</v>
      </c>
      <c r="D551" s="399">
        <v>2016</v>
      </c>
      <c r="E551" s="540">
        <v>2299</v>
      </c>
      <c r="F551" s="432"/>
    </row>
    <row r="552" spans="2:6">
      <c r="B552" s="429">
        <v>21</v>
      </c>
      <c r="C552" s="538" t="s">
        <v>272</v>
      </c>
      <c r="D552" s="399">
        <v>2016</v>
      </c>
      <c r="E552" s="540">
        <v>2050</v>
      </c>
      <c r="F552" s="432"/>
    </row>
    <row r="553" spans="2:6">
      <c r="B553" s="429">
        <v>22</v>
      </c>
      <c r="C553" s="538" t="s">
        <v>607</v>
      </c>
      <c r="D553" s="399">
        <v>2016</v>
      </c>
      <c r="E553" s="540">
        <v>1850.01</v>
      </c>
      <c r="F553" s="432"/>
    </row>
    <row r="554" spans="2:6">
      <c r="B554" s="429">
        <v>23</v>
      </c>
      <c r="C554" s="538" t="s">
        <v>279</v>
      </c>
      <c r="D554" s="399">
        <v>2016</v>
      </c>
      <c r="E554" s="541">
        <v>1322</v>
      </c>
      <c r="F554" s="432"/>
    </row>
    <row r="555" spans="2:6">
      <c r="B555" s="429">
        <v>24</v>
      </c>
      <c r="C555" s="538" t="s">
        <v>279</v>
      </c>
      <c r="D555" s="399">
        <v>2016</v>
      </c>
      <c r="E555" s="541">
        <v>1322</v>
      </c>
      <c r="F555" s="432"/>
    </row>
    <row r="556" spans="2:6">
      <c r="B556" s="429">
        <v>25</v>
      </c>
      <c r="C556" s="538" t="s">
        <v>279</v>
      </c>
      <c r="D556" s="399">
        <v>2016</v>
      </c>
      <c r="E556" s="541">
        <v>1322</v>
      </c>
      <c r="F556" s="432"/>
    </row>
    <row r="557" spans="2:6">
      <c r="B557" s="429">
        <v>26</v>
      </c>
      <c r="C557" s="538" t="s">
        <v>279</v>
      </c>
      <c r="D557" s="399">
        <v>2016</v>
      </c>
      <c r="E557" s="541">
        <v>1322</v>
      </c>
      <c r="F557" s="432"/>
    </row>
    <row r="558" spans="2:6">
      <c r="B558" s="429">
        <v>27</v>
      </c>
      <c r="C558" s="538" t="s">
        <v>280</v>
      </c>
      <c r="D558" s="399">
        <v>2016</v>
      </c>
      <c r="E558" s="541">
        <v>1261.5</v>
      </c>
      <c r="F558" s="432"/>
    </row>
    <row r="559" spans="2:6">
      <c r="B559" s="429">
        <v>28</v>
      </c>
      <c r="C559" s="538" t="s">
        <v>280</v>
      </c>
      <c r="D559" s="399">
        <v>2016</v>
      </c>
      <c r="E559" s="541">
        <v>1261.5</v>
      </c>
      <c r="F559" s="432"/>
    </row>
    <row r="560" spans="2:6">
      <c r="B560" s="429">
        <v>29</v>
      </c>
      <c r="C560" s="538" t="s">
        <v>280</v>
      </c>
      <c r="D560" s="399">
        <v>2016</v>
      </c>
      <c r="E560" s="541">
        <v>1229</v>
      </c>
      <c r="F560" s="432"/>
    </row>
    <row r="561" spans="2:6">
      <c r="B561" s="429">
        <v>30</v>
      </c>
      <c r="C561" s="538" t="s">
        <v>714</v>
      </c>
      <c r="D561" s="399">
        <v>2017</v>
      </c>
      <c r="E561" s="539">
        <v>816.72</v>
      </c>
      <c r="F561" s="432"/>
    </row>
    <row r="562" spans="2:6">
      <c r="B562" s="429">
        <v>31</v>
      </c>
      <c r="C562" s="538" t="s">
        <v>715</v>
      </c>
      <c r="D562" s="399">
        <v>2017</v>
      </c>
      <c r="E562" s="539">
        <v>550</v>
      </c>
      <c r="F562" s="432"/>
    </row>
    <row r="563" spans="2:6">
      <c r="B563" s="429">
        <v>32</v>
      </c>
      <c r="C563" s="538" t="s">
        <v>716</v>
      </c>
      <c r="D563" s="399">
        <v>2017</v>
      </c>
      <c r="E563" s="540">
        <v>1320</v>
      </c>
      <c r="F563" s="432"/>
    </row>
    <row r="564" spans="2:6">
      <c r="B564" s="429">
        <v>33</v>
      </c>
      <c r="C564" s="538" t="s">
        <v>717</v>
      </c>
      <c r="D564" s="399">
        <v>2017</v>
      </c>
      <c r="E564" s="539">
        <v>489</v>
      </c>
      <c r="F564" s="432"/>
    </row>
    <row r="565" spans="2:6">
      <c r="B565" s="429">
        <v>34</v>
      </c>
      <c r="C565" s="538" t="s">
        <v>718</v>
      </c>
      <c r="D565" s="399">
        <v>2017</v>
      </c>
      <c r="E565" s="540">
        <v>708</v>
      </c>
      <c r="F565" s="432"/>
    </row>
    <row r="566" spans="2:6">
      <c r="B566" s="429">
        <v>35</v>
      </c>
      <c r="C566" s="538" t="s">
        <v>1745</v>
      </c>
      <c r="D566" s="399">
        <v>2017</v>
      </c>
      <c r="E566" s="541">
        <v>1350</v>
      </c>
      <c r="F566" s="432"/>
    </row>
    <row r="567" spans="2:6">
      <c r="B567" s="429">
        <v>36</v>
      </c>
      <c r="C567" s="538" t="s">
        <v>1744</v>
      </c>
      <c r="D567" s="399">
        <v>2017</v>
      </c>
      <c r="E567" s="541">
        <v>4400</v>
      </c>
      <c r="F567" s="432"/>
    </row>
    <row r="568" spans="2:6">
      <c r="B568" s="429">
        <v>37</v>
      </c>
      <c r="C568" s="538" t="s">
        <v>719</v>
      </c>
      <c r="D568" s="399">
        <v>2017</v>
      </c>
      <c r="E568" s="541">
        <v>400</v>
      </c>
      <c r="F568" s="432"/>
    </row>
    <row r="569" spans="2:6">
      <c r="B569" s="429">
        <v>38</v>
      </c>
      <c r="C569" s="538" t="s">
        <v>720</v>
      </c>
      <c r="D569" s="399">
        <v>2017</v>
      </c>
      <c r="E569" s="540">
        <v>965</v>
      </c>
      <c r="F569" s="432"/>
    </row>
    <row r="570" spans="2:6">
      <c r="B570" s="429">
        <v>39</v>
      </c>
      <c r="C570" s="538" t="s">
        <v>1746</v>
      </c>
      <c r="D570" s="399">
        <v>2017</v>
      </c>
      <c r="E570" s="541">
        <v>1400</v>
      </c>
      <c r="F570" s="432"/>
    </row>
    <row r="571" spans="2:6">
      <c r="B571" s="429">
        <v>40</v>
      </c>
      <c r="C571" s="538" t="s">
        <v>790</v>
      </c>
      <c r="D571" s="399">
        <v>2018</v>
      </c>
      <c r="E571" s="541">
        <v>1940</v>
      </c>
      <c r="F571" s="432"/>
    </row>
    <row r="572" spans="2:6">
      <c r="B572" s="429">
        <v>41</v>
      </c>
      <c r="C572" s="538" t="s">
        <v>791</v>
      </c>
      <c r="D572" s="399">
        <v>2018</v>
      </c>
      <c r="E572" s="540">
        <v>260</v>
      </c>
      <c r="F572" s="432"/>
    </row>
    <row r="573" spans="2:6">
      <c r="B573" s="429">
        <v>42</v>
      </c>
      <c r="C573" s="538" t="s">
        <v>792</v>
      </c>
      <c r="D573" s="399">
        <v>2018</v>
      </c>
      <c r="E573" s="541">
        <v>9122.42</v>
      </c>
      <c r="F573" s="432"/>
    </row>
    <row r="574" spans="2:6">
      <c r="B574" s="429">
        <v>43</v>
      </c>
      <c r="C574" s="538" t="s">
        <v>793</v>
      </c>
      <c r="D574" s="399">
        <v>2018</v>
      </c>
      <c r="E574" s="540">
        <v>5449.18</v>
      </c>
      <c r="F574" s="432"/>
    </row>
    <row r="575" spans="2:6">
      <c r="B575" s="429">
        <v>44</v>
      </c>
      <c r="C575" s="538" t="s">
        <v>794</v>
      </c>
      <c r="D575" s="399">
        <v>2018</v>
      </c>
      <c r="E575" s="541">
        <v>3000</v>
      </c>
      <c r="F575" s="432"/>
    </row>
    <row r="576" spans="2:6">
      <c r="B576" s="429">
        <v>45</v>
      </c>
      <c r="C576" s="544" t="s">
        <v>795</v>
      </c>
      <c r="D576" s="399">
        <v>2018</v>
      </c>
      <c r="E576" s="541">
        <v>3300</v>
      </c>
      <c r="F576" s="432"/>
    </row>
    <row r="577" spans="2:6">
      <c r="B577" s="429">
        <v>46</v>
      </c>
      <c r="C577" s="544" t="s">
        <v>980</v>
      </c>
      <c r="D577" s="399">
        <v>2019</v>
      </c>
      <c r="E577" s="540">
        <v>2680</v>
      </c>
      <c r="F577" s="432"/>
    </row>
    <row r="578" spans="2:6">
      <c r="B578" s="429">
        <v>47</v>
      </c>
      <c r="C578" s="544" t="s">
        <v>981</v>
      </c>
      <c r="D578" s="399">
        <v>2019</v>
      </c>
      <c r="E578" s="541">
        <v>2119.61</v>
      </c>
      <c r="F578" s="432"/>
    </row>
    <row r="579" spans="2:6">
      <c r="B579" s="429">
        <v>48</v>
      </c>
      <c r="C579" s="544" t="s">
        <v>1743</v>
      </c>
      <c r="D579" s="399">
        <v>2019</v>
      </c>
      <c r="E579" s="541">
        <v>1226</v>
      </c>
      <c r="F579" s="432"/>
    </row>
    <row r="580" spans="2:6">
      <c r="B580" s="429">
        <v>49</v>
      </c>
      <c r="C580" s="544" t="s">
        <v>981</v>
      </c>
      <c r="D580" s="399">
        <v>2019</v>
      </c>
      <c r="E580" s="541">
        <v>2134.0100000000002</v>
      </c>
      <c r="F580" s="432"/>
    </row>
    <row r="581" spans="2:6">
      <c r="B581" s="429">
        <v>50</v>
      </c>
      <c r="C581" s="544" t="s">
        <v>982</v>
      </c>
      <c r="D581" s="399">
        <v>2019</v>
      </c>
      <c r="E581" s="541">
        <v>689</v>
      </c>
      <c r="F581" s="432"/>
    </row>
    <row r="582" spans="2:6">
      <c r="B582" s="429">
        <v>51</v>
      </c>
      <c r="C582" s="544" t="s">
        <v>983</v>
      </c>
      <c r="D582" s="399">
        <v>2019</v>
      </c>
      <c r="E582" s="541">
        <v>3000</v>
      </c>
      <c r="F582" s="432"/>
    </row>
    <row r="583" spans="2:6">
      <c r="B583" s="429">
        <v>52</v>
      </c>
      <c r="C583" s="544" t="s">
        <v>1742</v>
      </c>
      <c r="D583" s="399">
        <v>2019</v>
      </c>
      <c r="E583" s="541">
        <v>17500</v>
      </c>
      <c r="F583" s="432"/>
    </row>
    <row r="584" spans="2:6">
      <c r="B584" s="429">
        <v>53</v>
      </c>
      <c r="C584" s="544" t="s">
        <v>1741</v>
      </c>
      <c r="D584" s="399">
        <v>2019</v>
      </c>
      <c r="E584" s="541">
        <v>2097</v>
      </c>
      <c r="F584" s="432"/>
    </row>
    <row r="585" spans="2:6">
      <c r="B585" s="429">
        <v>54</v>
      </c>
      <c r="C585" s="544" t="s">
        <v>1055</v>
      </c>
      <c r="D585" s="399">
        <v>2020</v>
      </c>
      <c r="E585" s="541">
        <v>669.99</v>
      </c>
      <c r="F585" s="432"/>
    </row>
    <row r="586" spans="2:6">
      <c r="B586" s="429">
        <v>55</v>
      </c>
      <c r="C586" s="544" t="s">
        <v>1056</v>
      </c>
      <c r="D586" s="399">
        <v>2020</v>
      </c>
      <c r="E586" s="541">
        <v>1686.8</v>
      </c>
      <c r="F586" s="432"/>
    </row>
    <row r="587" spans="2:6">
      <c r="B587" s="429">
        <v>56</v>
      </c>
      <c r="C587" s="544" t="s">
        <v>1057</v>
      </c>
      <c r="D587" s="399">
        <v>2020</v>
      </c>
      <c r="E587" s="541">
        <v>599</v>
      </c>
      <c r="F587" s="432"/>
    </row>
    <row r="588" spans="2:6">
      <c r="B588" s="429">
        <v>57</v>
      </c>
      <c r="C588" s="544" t="s">
        <v>1058</v>
      </c>
      <c r="D588" s="399">
        <v>2020</v>
      </c>
      <c r="E588" s="541">
        <v>8000</v>
      </c>
      <c r="F588" s="432"/>
    </row>
    <row r="589" spans="2:6">
      <c r="B589" s="429">
        <v>58</v>
      </c>
      <c r="C589" s="544" t="s">
        <v>1740</v>
      </c>
      <c r="D589" s="399">
        <v>2020</v>
      </c>
      <c r="E589" s="540">
        <v>9400</v>
      </c>
      <c r="F589" s="432"/>
    </row>
    <row r="590" spans="2:6">
      <c r="B590" s="429">
        <v>59</v>
      </c>
      <c r="C590" s="544" t="s">
        <v>1604</v>
      </c>
      <c r="D590" s="399">
        <v>2020</v>
      </c>
      <c r="E590" s="541">
        <v>750</v>
      </c>
      <c r="F590" s="432"/>
    </row>
    <row r="591" spans="2:6">
      <c r="B591" s="429">
        <v>60</v>
      </c>
      <c r="C591" s="544" t="s">
        <v>1605</v>
      </c>
      <c r="D591" s="399">
        <v>2020</v>
      </c>
      <c r="E591" s="540">
        <v>3500</v>
      </c>
      <c r="F591" s="432"/>
    </row>
    <row r="592" spans="2:6">
      <c r="B592" s="429">
        <v>61</v>
      </c>
      <c r="C592" s="544" t="s">
        <v>1739</v>
      </c>
      <c r="D592" s="399">
        <v>2020</v>
      </c>
      <c r="E592" s="540">
        <v>15000</v>
      </c>
      <c r="F592" s="432"/>
    </row>
    <row r="593" spans="2:6">
      <c r="B593" s="429">
        <v>62</v>
      </c>
      <c r="C593" s="544" t="s">
        <v>1059</v>
      </c>
      <c r="D593" s="399">
        <v>2020</v>
      </c>
      <c r="E593" s="541">
        <v>6000</v>
      </c>
      <c r="F593" s="432"/>
    </row>
    <row r="594" spans="2:6">
      <c r="B594" s="429">
        <v>63</v>
      </c>
      <c r="C594" s="544" t="s">
        <v>1060</v>
      </c>
      <c r="D594" s="399">
        <v>2020</v>
      </c>
      <c r="E594" s="541">
        <v>3120</v>
      </c>
      <c r="F594" s="432"/>
    </row>
    <row r="595" spans="2:6">
      <c r="B595" s="429">
        <v>64</v>
      </c>
      <c r="C595" s="544" t="s">
        <v>1737</v>
      </c>
      <c r="D595" s="399">
        <v>2021</v>
      </c>
      <c r="E595" s="541">
        <v>4036.68</v>
      </c>
      <c r="F595" s="432"/>
    </row>
    <row r="596" spans="2:6">
      <c r="B596" s="429">
        <v>65</v>
      </c>
      <c r="C596" s="544" t="s">
        <v>1738</v>
      </c>
      <c r="D596" s="399">
        <v>2021</v>
      </c>
      <c r="E596" s="541">
        <v>1009.15</v>
      </c>
      <c r="F596" s="432"/>
    </row>
    <row r="597" spans="2:6">
      <c r="B597" s="429">
        <v>66</v>
      </c>
      <c r="C597" s="544" t="s">
        <v>1427</v>
      </c>
      <c r="D597" s="399">
        <v>2021</v>
      </c>
      <c r="E597" s="541">
        <v>1300</v>
      </c>
      <c r="F597" s="432"/>
    </row>
    <row r="598" spans="2:6">
      <c r="B598" s="429">
        <v>67</v>
      </c>
      <c r="C598" s="544" t="s">
        <v>1736</v>
      </c>
      <c r="D598" s="399">
        <v>2021</v>
      </c>
      <c r="E598" s="545">
        <v>86999.13</v>
      </c>
      <c r="F598" s="432"/>
    </row>
    <row r="599" spans="2:6">
      <c r="B599" s="429">
        <v>68</v>
      </c>
      <c r="C599" s="544" t="s">
        <v>1606</v>
      </c>
      <c r="D599" s="399">
        <v>2021</v>
      </c>
      <c r="E599" s="541">
        <v>2999</v>
      </c>
      <c r="F599" s="432"/>
    </row>
    <row r="600" spans="2:6">
      <c r="B600" s="429">
        <v>69</v>
      </c>
      <c r="C600" s="544" t="s">
        <v>1428</v>
      </c>
      <c r="D600" s="399">
        <v>2021</v>
      </c>
      <c r="E600" s="541">
        <v>9900</v>
      </c>
      <c r="F600" s="432"/>
    </row>
    <row r="601" spans="2:6">
      <c r="B601" s="429">
        <v>70</v>
      </c>
      <c r="C601" s="544" t="s">
        <v>1429</v>
      </c>
      <c r="D601" s="399">
        <v>2021</v>
      </c>
      <c r="E601" s="545">
        <v>5100</v>
      </c>
      <c r="F601" s="432"/>
    </row>
    <row r="602" spans="2:6">
      <c r="B602" s="429">
        <v>71</v>
      </c>
      <c r="C602" s="544" t="s">
        <v>1735</v>
      </c>
      <c r="D602" s="399">
        <v>2021</v>
      </c>
      <c r="E602" s="541">
        <v>11400</v>
      </c>
      <c r="F602" s="432"/>
    </row>
    <row r="603" spans="2:6">
      <c r="B603" s="429">
        <v>72</v>
      </c>
      <c r="C603" s="544" t="s">
        <v>1430</v>
      </c>
      <c r="D603" s="399">
        <v>2021</v>
      </c>
      <c r="E603" s="545">
        <v>2800</v>
      </c>
      <c r="F603" s="432"/>
    </row>
    <row r="604" spans="2:6">
      <c r="B604" s="429">
        <v>73</v>
      </c>
      <c r="C604" s="544" t="s">
        <v>1428</v>
      </c>
      <c r="D604" s="399">
        <v>2021</v>
      </c>
      <c r="E604" s="541">
        <v>9900</v>
      </c>
      <c r="F604" s="432"/>
    </row>
    <row r="605" spans="2:6">
      <c r="B605" s="429">
        <v>74</v>
      </c>
      <c r="C605" s="544" t="s">
        <v>1431</v>
      </c>
      <c r="D605" s="399">
        <v>2021</v>
      </c>
      <c r="E605" s="545">
        <v>5100</v>
      </c>
      <c r="F605" s="432"/>
    </row>
    <row r="606" spans="2:6">
      <c r="B606" s="429">
        <v>75</v>
      </c>
      <c r="C606" s="544" t="s">
        <v>1432</v>
      </c>
      <c r="D606" s="399">
        <v>2021</v>
      </c>
      <c r="E606" s="541">
        <v>16500</v>
      </c>
      <c r="F606" s="432"/>
    </row>
    <row r="607" spans="2:6">
      <c r="B607" s="429">
        <v>76</v>
      </c>
      <c r="C607" s="544" t="s">
        <v>1433</v>
      </c>
      <c r="D607" s="399">
        <v>2021</v>
      </c>
      <c r="E607" s="545">
        <v>4000</v>
      </c>
      <c r="F607" s="432"/>
    </row>
    <row r="608" spans="2:6">
      <c r="B608" s="429">
        <v>77</v>
      </c>
      <c r="C608" s="544" t="s">
        <v>1732</v>
      </c>
      <c r="D608" s="399">
        <v>2021</v>
      </c>
      <c r="E608" s="541">
        <v>7000</v>
      </c>
      <c r="F608" s="432"/>
    </row>
    <row r="609" spans="2:6">
      <c r="B609" s="429">
        <v>78</v>
      </c>
      <c r="C609" s="544" t="s">
        <v>1733</v>
      </c>
      <c r="D609" s="399">
        <v>2021</v>
      </c>
      <c r="E609" s="541">
        <v>6000</v>
      </c>
      <c r="F609" s="432"/>
    </row>
    <row r="610" spans="2:6">
      <c r="B610" s="429">
        <v>79</v>
      </c>
      <c r="C610" s="544" t="s">
        <v>1434</v>
      </c>
      <c r="D610" s="399">
        <v>2021</v>
      </c>
      <c r="E610" s="541">
        <v>3000</v>
      </c>
      <c r="F610" s="432"/>
    </row>
    <row r="611" spans="2:6">
      <c r="B611" s="429">
        <v>80</v>
      </c>
      <c r="C611" s="544" t="s">
        <v>1435</v>
      </c>
      <c r="D611" s="399">
        <v>2022</v>
      </c>
      <c r="E611" s="541">
        <v>6540</v>
      </c>
      <c r="F611" s="432"/>
    </row>
    <row r="612" spans="2:6">
      <c r="B612" s="429">
        <v>81</v>
      </c>
      <c r="C612" s="544" t="s">
        <v>1436</v>
      </c>
      <c r="D612" s="399">
        <v>2022</v>
      </c>
      <c r="E612" s="545">
        <v>299.99</v>
      </c>
      <c r="F612" s="432"/>
    </row>
    <row r="613" spans="2:6">
      <c r="B613" s="429">
        <v>82</v>
      </c>
      <c r="C613" s="544" t="s">
        <v>1437</v>
      </c>
      <c r="D613" s="399">
        <v>2022</v>
      </c>
      <c r="E613" s="541">
        <v>560</v>
      </c>
      <c r="F613" s="432"/>
    </row>
    <row r="614" spans="2:6">
      <c r="B614" s="429">
        <v>83</v>
      </c>
      <c r="C614" s="544" t="s">
        <v>1438</v>
      </c>
      <c r="D614" s="399">
        <v>2022</v>
      </c>
      <c r="E614" s="541">
        <v>698.99</v>
      </c>
      <c r="F614" s="432"/>
    </row>
    <row r="615" spans="2:6">
      <c r="B615" s="429">
        <v>84</v>
      </c>
      <c r="C615" s="544" t="s">
        <v>1439</v>
      </c>
      <c r="D615" s="399">
        <v>2022</v>
      </c>
      <c r="E615" s="545">
        <v>2799</v>
      </c>
      <c r="F615" s="432"/>
    </row>
    <row r="616" spans="2:6">
      <c r="B616" s="429">
        <v>85</v>
      </c>
      <c r="C616" s="544" t="s">
        <v>1734</v>
      </c>
      <c r="D616" s="399">
        <v>2022</v>
      </c>
      <c r="E616" s="545">
        <v>3000</v>
      </c>
      <c r="F616" s="432"/>
    </row>
    <row r="617" spans="2:6">
      <c r="B617" s="429">
        <v>86</v>
      </c>
      <c r="C617" s="544" t="s">
        <v>1711</v>
      </c>
      <c r="D617" s="399">
        <v>2022</v>
      </c>
      <c r="E617" s="441">
        <v>389</v>
      </c>
      <c r="F617" s="432"/>
    </row>
    <row r="618" spans="2:6">
      <c r="B618" s="429">
        <v>87</v>
      </c>
      <c r="C618" s="544" t="s">
        <v>1712</v>
      </c>
      <c r="D618" s="399">
        <v>2023</v>
      </c>
      <c r="E618" s="441">
        <v>195</v>
      </c>
      <c r="F618" s="432"/>
    </row>
    <row r="619" spans="2:6">
      <c r="B619" s="429">
        <v>88</v>
      </c>
      <c r="C619" s="544" t="s">
        <v>1713</v>
      </c>
      <c r="D619" s="399">
        <v>2023</v>
      </c>
      <c r="E619" s="441">
        <v>6503</v>
      </c>
      <c r="F619" s="432"/>
    </row>
    <row r="620" spans="2:6">
      <c r="B620" s="429">
        <v>89</v>
      </c>
      <c r="C620" s="544" t="s">
        <v>1755</v>
      </c>
      <c r="D620" s="399">
        <v>2023</v>
      </c>
      <c r="E620" s="441">
        <v>515.49</v>
      </c>
      <c r="F620" s="432"/>
    </row>
    <row r="621" spans="2:6">
      <c r="B621" s="429">
        <v>90</v>
      </c>
      <c r="C621" s="544" t="s">
        <v>1714</v>
      </c>
      <c r="D621" s="399">
        <v>2023</v>
      </c>
      <c r="E621" s="441">
        <v>206.83</v>
      </c>
      <c r="F621" s="432"/>
    </row>
    <row r="622" spans="2:6">
      <c r="B622" s="429">
        <v>91</v>
      </c>
      <c r="C622" s="544" t="s">
        <v>1715</v>
      </c>
      <c r="D622" s="399">
        <v>2023</v>
      </c>
      <c r="E622" s="441">
        <v>328.99</v>
      </c>
      <c r="F622" s="432"/>
    </row>
    <row r="623" spans="2:6">
      <c r="B623" s="429">
        <v>92</v>
      </c>
      <c r="C623" s="544" t="s">
        <v>1715</v>
      </c>
      <c r="D623" s="399">
        <v>2023</v>
      </c>
      <c r="E623" s="441">
        <v>328.99</v>
      </c>
      <c r="F623" s="432"/>
    </row>
    <row r="624" spans="2:6">
      <c r="B624" s="429">
        <v>93</v>
      </c>
      <c r="C624" s="546" t="s">
        <v>1716</v>
      </c>
      <c r="D624" s="399">
        <v>2023</v>
      </c>
      <c r="E624" s="441">
        <v>8000</v>
      </c>
      <c r="F624" s="432"/>
    </row>
    <row r="625" spans="1:6">
      <c r="B625" s="429">
        <v>94</v>
      </c>
      <c r="C625" s="547" t="s">
        <v>1814</v>
      </c>
      <c r="D625" s="399">
        <v>2023</v>
      </c>
      <c r="E625" s="548">
        <v>2000</v>
      </c>
      <c r="F625" s="432"/>
    </row>
    <row r="626" spans="1:6">
      <c r="B626" s="429">
        <v>95</v>
      </c>
      <c r="C626" s="547" t="s">
        <v>1820</v>
      </c>
      <c r="D626" s="399">
        <v>2023</v>
      </c>
      <c r="E626" s="548">
        <v>4000</v>
      </c>
      <c r="F626" s="432"/>
    </row>
    <row r="627" spans="1:6">
      <c r="B627" s="429">
        <v>96</v>
      </c>
      <c r="C627" s="547" t="s">
        <v>1815</v>
      </c>
      <c r="D627" s="399">
        <v>2024</v>
      </c>
      <c r="E627" s="548">
        <v>1090</v>
      </c>
      <c r="F627" s="432"/>
    </row>
    <row r="628" spans="1:6">
      <c r="B628" s="429">
        <v>97</v>
      </c>
      <c r="C628" s="547" t="s">
        <v>1816</v>
      </c>
      <c r="D628" s="399">
        <v>2024</v>
      </c>
      <c r="E628" s="548">
        <v>5500</v>
      </c>
      <c r="F628" s="432"/>
    </row>
    <row r="629" spans="1:6">
      <c r="B629" s="429">
        <v>98</v>
      </c>
      <c r="C629" s="547" t="s">
        <v>1817</v>
      </c>
      <c r="D629" s="399">
        <v>2024</v>
      </c>
      <c r="E629" s="757">
        <v>8221.31</v>
      </c>
      <c r="F629" s="432"/>
    </row>
    <row r="630" spans="1:6">
      <c r="B630" s="429">
        <v>99</v>
      </c>
      <c r="C630" s="547" t="s">
        <v>1818</v>
      </c>
      <c r="D630" s="399">
        <v>2024</v>
      </c>
      <c r="E630" s="548">
        <v>2094</v>
      </c>
      <c r="F630" s="432"/>
    </row>
    <row r="631" spans="1:6">
      <c r="B631" s="429">
        <v>100</v>
      </c>
      <c r="C631" s="547" t="s">
        <v>1819</v>
      </c>
      <c r="D631" s="399">
        <v>2024</v>
      </c>
      <c r="E631" s="548">
        <v>2175.9899999999998</v>
      </c>
      <c r="F631" s="432"/>
    </row>
    <row r="632" spans="1:6" ht="26.25" customHeight="1">
      <c r="B632" s="786" t="s">
        <v>1821</v>
      </c>
      <c r="C632" s="787"/>
      <c r="D632" s="538"/>
      <c r="E632" s="549"/>
      <c r="F632" s="432"/>
    </row>
    <row r="633" spans="1:6">
      <c r="B633" s="429">
        <v>101</v>
      </c>
      <c r="C633" s="529" t="s">
        <v>1717</v>
      </c>
      <c r="D633" s="513">
        <v>2013</v>
      </c>
      <c r="E633" s="514">
        <v>437.27</v>
      </c>
      <c r="F633" s="432"/>
    </row>
    <row r="634" spans="1:6">
      <c r="B634" s="429">
        <v>102</v>
      </c>
      <c r="C634" s="529" t="s">
        <v>1718</v>
      </c>
      <c r="D634" s="513">
        <v>2014</v>
      </c>
      <c r="E634" s="514">
        <v>459</v>
      </c>
      <c r="F634" s="432"/>
    </row>
    <row r="635" spans="1:6">
      <c r="B635" s="429">
        <v>103</v>
      </c>
      <c r="C635" s="529" t="s">
        <v>1719</v>
      </c>
      <c r="D635" s="513">
        <v>2014</v>
      </c>
      <c r="E635" s="518">
        <v>1239</v>
      </c>
      <c r="F635" s="432"/>
    </row>
    <row r="636" spans="1:6">
      <c r="B636" s="429">
        <v>104</v>
      </c>
      <c r="C636" s="529" t="s">
        <v>1720</v>
      </c>
      <c r="D636" s="513">
        <v>2014</v>
      </c>
      <c r="E636" s="518">
        <v>1239</v>
      </c>
      <c r="F636" s="432"/>
    </row>
    <row r="637" spans="1:6">
      <c r="B637" s="429">
        <v>105</v>
      </c>
      <c r="C637" s="529" t="s">
        <v>1721</v>
      </c>
      <c r="D637" s="513">
        <v>2014</v>
      </c>
      <c r="E637" s="518">
        <v>4980</v>
      </c>
      <c r="F637" s="432"/>
    </row>
    <row r="638" spans="1:6">
      <c r="B638" s="429">
        <v>106</v>
      </c>
      <c r="C638" s="529" t="s">
        <v>2164</v>
      </c>
      <c r="D638" s="513">
        <v>2015</v>
      </c>
      <c r="E638" s="514">
        <v>2000</v>
      </c>
      <c r="F638" s="432"/>
    </row>
    <row r="639" spans="1:6">
      <c r="B639" s="429"/>
      <c r="C639" s="550"/>
      <c r="D639" s="484"/>
      <c r="E639" s="551"/>
      <c r="F639" s="432"/>
    </row>
    <row r="640" spans="1:6" ht="43.5" customHeight="1">
      <c r="A640" s="552"/>
      <c r="B640" s="426" t="s">
        <v>663</v>
      </c>
      <c r="C640" s="427"/>
      <c r="D640" s="427"/>
      <c r="E640" s="428"/>
      <c r="F640" s="432"/>
    </row>
    <row r="641" spans="2:8">
      <c r="B641" s="429" t="s">
        <v>1</v>
      </c>
      <c r="C641" s="437" t="s">
        <v>71</v>
      </c>
      <c r="D641" s="395">
        <v>2014</v>
      </c>
      <c r="E641" s="431">
        <v>2000</v>
      </c>
      <c r="F641" s="432"/>
    </row>
    <row r="642" spans="2:8">
      <c r="B642" s="429" t="s">
        <v>2</v>
      </c>
      <c r="C642" s="437" t="s">
        <v>1062</v>
      </c>
      <c r="D642" s="395">
        <v>2017</v>
      </c>
      <c r="E642" s="431">
        <v>8000</v>
      </c>
      <c r="F642" s="432"/>
    </row>
    <row r="643" spans="2:8">
      <c r="B643" s="429" t="s">
        <v>3</v>
      </c>
      <c r="C643" s="437" t="s">
        <v>1063</v>
      </c>
      <c r="D643" s="395">
        <v>2016</v>
      </c>
      <c r="E643" s="431">
        <v>8000</v>
      </c>
      <c r="F643" s="432"/>
    </row>
    <row r="644" spans="2:8">
      <c r="B644" s="429" t="s">
        <v>4</v>
      </c>
      <c r="C644" s="437" t="s">
        <v>1063</v>
      </c>
      <c r="D644" s="395">
        <v>2017</v>
      </c>
      <c r="E644" s="431">
        <v>10000</v>
      </c>
      <c r="F644" s="432"/>
    </row>
    <row r="645" spans="2:8">
      <c r="B645" s="429" t="s">
        <v>5</v>
      </c>
      <c r="C645" s="437" t="s">
        <v>844</v>
      </c>
      <c r="D645" s="395">
        <v>2019</v>
      </c>
      <c r="E645" s="434">
        <v>3200</v>
      </c>
      <c r="F645" s="432"/>
    </row>
    <row r="646" spans="2:8">
      <c r="B646" s="429" t="s">
        <v>6</v>
      </c>
      <c r="C646" s="437" t="s">
        <v>1064</v>
      </c>
      <c r="D646" s="395">
        <v>2019</v>
      </c>
      <c r="E646" s="431">
        <v>17500</v>
      </c>
      <c r="F646" s="432"/>
      <c r="H646" s="760"/>
    </row>
    <row r="647" spans="2:8">
      <c r="B647" s="429" t="s">
        <v>7</v>
      </c>
      <c r="C647" s="437" t="s">
        <v>1065</v>
      </c>
      <c r="D647" s="395">
        <v>2018</v>
      </c>
      <c r="E647" s="435">
        <v>10000</v>
      </c>
      <c r="F647" s="432"/>
    </row>
    <row r="648" spans="2:8">
      <c r="B648" s="429" t="s">
        <v>8</v>
      </c>
      <c r="C648" s="437" t="s">
        <v>1607</v>
      </c>
      <c r="D648" s="395">
        <v>2017</v>
      </c>
      <c r="E648" s="434">
        <v>12000</v>
      </c>
      <c r="F648" s="432"/>
    </row>
    <row r="649" spans="2:8">
      <c r="B649" s="429" t="s">
        <v>9</v>
      </c>
      <c r="C649" s="437" t="s">
        <v>929</v>
      </c>
      <c r="D649" s="395">
        <v>2019</v>
      </c>
      <c r="E649" s="431">
        <v>854</v>
      </c>
      <c r="F649" s="432"/>
    </row>
    <row r="650" spans="2:8">
      <c r="B650" s="429" t="s">
        <v>10</v>
      </c>
      <c r="C650" s="437" t="s">
        <v>947</v>
      </c>
      <c r="D650" s="395">
        <v>2019</v>
      </c>
      <c r="E650" s="431">
        <v>5500</v>
      </c>
      <c r="F650" s="432"/>
    </row>
    <row r="651" spans="2:8">
      <c r="B651" s="429" t="s">
        <v>11</v>
      </c>
      <c r="C651" s="437" t="s">
        <v>1066</v>
      </c>
      <c r="D651" s="395">
        <v>2020</v>
      </c>
      <c r="E651" s="553">
        <v>12500</v>
      </c>
      <c r="F651" s="432"/>
    </row>
    <row r="652" spans="2:8">
      <c r="B652" s="429" t="s">
        <v>12</v>
      </c>
      <c r="C652" s="437" t="s">
        <v>1067</v>
      </c>
      <c r="D652" s="395">
        <v>2020</v>
      </c>
      <c r="E652" s="553">
        <v>9400</v>
      </c>
      <c r="F652" s="432"/>
    </row>
    <row r="653" spans="2:8">
      <c r="B653" s="429" t="s">
        <v>13</v>
      </c>
      <c r="C653" s="437" t="s">
        <v>1068</v>
      </c>
      <c r="D653" s="395">
        <v>2020</v>
      </c>
      <c r="E653" s="553">
        <v>987</v>
      </c>
      <c r="F653" s="432"/>
    </row>
    <row r="654" spans="2:8">
      <c r="B654" s="429" t="s">
        <v>23</v>
      </c>
      <c r="C654" s="437" t="s">
        <v>1069</v>
      </c>
      <c r="D654" s="395">
        <v>2020</v>
      </c>
      <c r="E654" s="431">
        <v>3149</v>
      </c>
      <c r="F654" s="432"/>
    </row>
    <row r="655" spans="2:8">
      <c r="B655" s="429" t="s">
        <v>24</v>
      </c>
      <c r="C655" s="437" t="s">
        <v>1070</v>
      </c>
      <c r="D655" s="395">
        <v>2020</v>
      </c>
      <c r="E655" s="431">
        <v>1500</v>
      </c>
      <c r="F655" s="432"/>
    </row>
    <row r="656" spans="2:8">
      <c r="B656" s="429" t="s">
        <v>25</v>
      </c>
      <c r="C656" s="437" t="s">
        <v>1444</v>
      </c>
      <c r="D656" s="395">
        <v>2021</v>
      </c>
      <c r="E656" s="431">
        <v>700</v>
      </c>
      <c r="F656" s="432"/>
    </row>
    <row r="657" spans="1:6">
      <c r="B657" s="429" t="s">
        <v>26</v>
      </c>
      <c r="C657" s="437" t="s">
        <v>1445</v>
      </c>
      <c r="D657" s="395">
        <v>2021</v>
      </c>
      <c r="E657" s="431">
        <v>9000</v>
      </c>
      <c r="F657" s="432"/>
    </row>
    <row r="658" spans="1:6">
      <c r="B658" s="429" t="s">
        <v>27</v>
      </c>
      <c r="C658" s="437" t="s">
        <v>844</v>
      </c>
      <c r="D658" s="395">
        <v>2021</v>
      </c>
      <c r="E658" s="433">
        <v>4000</v>
      </c>
      <c r="F658" s="432"/>
    </row>
    <row r="659" spans="1:6" ht="39" customHeight="1">
      <c r="A659" s="537"/>
      <c r="B659" s="426" t="s">
        <v>664</v>
      </c>
      <c r="C659" s="554"/>
      <c r="D659" s="554"/>
      <c r="E659" s="555"/>
      <c r="F659" s="432"/>
    </row>
    <row r="660" spans="1:6">
      <c r="B660" s="453" t="s">
        <v>1</v>
      </c>
      <c r="C660" s="460" t="s">
        <v>292</v>
      </c>
      <c r="D660" s="455">
        <v>2012</v>
      </c>
      <c r="E660" s="456">
        <v>2500</v>
      </c>
      <c r="F660" s="432"/>
    </row>
    <row r="661" spans="1:6">
      <c r="B661" s="453" t="s">
        <v>2</v>
      </c>
      <c r="C661" s="460" t="s">
        <v>293</v>
      </c>
      <c r="D661" s="455">
        <v>2012</v>
      </c>
      <c r="E661" s="456">
        <v>976</v>
      </c>
      <c r="F661" s="432"/>
    </row>
    <row r="662" spans="1:6">
      <c r="B662" s="453" t="s">
        <v>3</v>
      </c>
      <c r="C662" s="460" t="s">
        <v>293</v>
      </c>
      <c r="D662" s="455">
        <v>2012</v>
      </c>
      <c r="E662" s="456">
        <v>1049.2</v>
      </c>
      <c r="F662" s="432"/>
    </row>
    <row r="663" spans="1:6">
      <c r="B663" s="453" t="s">
        <v>4</v>
      </c>
      <c r="C663" s="460" t="s">
        <v>295</v>
      </c>
      <c r="D663" s="455">
        <v>2012</v>
      </c>
      <c r="E663" s="456">
        <v>378</v>
      </c>
      <c r="F663" s="432"/>
    </row>
    <row r="664" spans="1:6">
      <c r="B664" s="453" t="s">
        <v>5</v>
      </c>
      <c r="C664" s="460" t="s">
        <v>297</v>
      </c>
      <c r="D664" s="455">
        <v>2012</v>
      </c>
      <c r="E664" s="456">
        <v>530</v>
      </c>
      <c r="F664" s="432"/>
    </row>
    <row r="665" spans="1:6">
      <c r="B665" s="453" t="s">
        <v>6</v>
      </c>
      <c r="C665" s="460" t="s">
        <v>190</v>
      </c>
      <c r="D665" s="455">
        <v>2012</v>
      </c>
      <c r="E665" s="456">
        <v>228.78</v>
      </c>
      <c r="F665" s="432"/>
    </row>
    <row r="666" spans="1:6">
      <c r="B666" s="453" t="s">
        <v>7</v>
      </c>
      <c r="C666" s="460" t="s">
        <v>744</v>
      </c>
      <c r="D666" s="455">
        <v>2013</v>
      </c>
      <c r="E666" s="456">
        <v>2097.4</v>
      </c>
      <c r="F666" s="432"/>
    </row>
    <row r="667" spans="1:6">
      <c r="B667" s="453" t="s">
        <v>8</v>
      </c>
      <c r="C667" s="460" t="s">
        <v>294</v>
      </c>
      <c r="D667" s="455">
        <v>2014</v>
      </c>
      <c r="E667" s="556">
        <v>1515</v>
      </c>
      <c r="F667" s="432"/>
    </row>
    <row r="668" spans="1:6">
      <c r="B668" s="453" t="s">
        <v>9</v>
      </c>
      <c r="C668" s="460" t="s">
        <v>296</v>
      </c>
      <c r="D668" s="455">
        <v>2015</v>
      </c>
      <c r="E668" s="456">
        <v>861</v>
      </c>
      <c r="F668" s="432"/>
    </row>
    <row r="669" spans="1:6">
      <c r="B669" s="453" t="s">
        <v>10</v>
      </c>
      <c r="C669" s="460" t="s">
        <v>299</v>
      </c>
      <c r="D669" s="455">
        <v>2015</v>
      </c>
      <c r="E669" s="456">
        <v>861</v>
      </c>
      <c r="F669" s="432" t="s">
        <v>1756</v>
      </c>
    </row>
    <row r="670" spans="1:6">
      <c r="B670" s="453" t="s">
        <v>11</v>
      </c>
      <c r="C670" s="460" t="s">
        <v>1608</v>
      </c>
      <c r="D670" s="455">
        <v>2015</v>
      </c>
      <c r="E670" s="456">
        <v>399</v>
      </c>
      <c r="F670" s="432"/>
    </row>
    <row r="671" spans="1:6">
      <c r="B671" s="453" t="s">
        <v>12</v>
      </c>
      <c r="C671" s="460" t="s">
        <v>946</v>
      </c>
      <c r="D671" s="455">
        <v>2015</v>
      </c>
      <c r="E671" s="557">
        <v>1476</v>
      </c>
      <c r="F671" s="432"/>
    </row>
    <row r="672" spans="1:6">
      <c r="B672" s="453" t="s">
        <v>13</v>
      </c>
      <c r="C672" s="460" t="s">
        <v>298</v>
      </c>
      <c r="D672" s="455">
        <v>2015</v>
      </c>
      <c r="E672" s="557">
        <v>400</v>
      </c>
      <c r="F672" s="432" t="s">
        <v>1756</v>
      </c>
    </row>
    <row r="673" spans="1:6">
      <c r="B673" s="453" t="s">
        <v>23</v>
      </c>
      <c r="C673" s="460" t="s">
        <v>843</v>
      </c>
      <c r="D673" s="455">
        <v>2018</v>
      </c>
      <c r="E673" s="456">
        <v>10000</v>
      </c>
      <c r="F673" s="432"/>
    </row>
    <row r="674" spans="1:6">
      <c r="B674" s="453" t="s">
        <v>24</v>
      </c>
      <c r="C674" s="460" t="s">
        <v>843</v>
      </c>
      <c r="D674" s="455">
        <v>2018</v>
      </c>
      <c r="E674" s="456">
        <v>10000</v>
      </c>
      <c r="F674" s="432"/>
    </row>
    <row r="675" spans="1:6">
      <c r="B675" s="453" t="s">
        <v>25</v>
      </c>
      <c r="C675" s="460" t="s">
        <v>844</v>
      </c>
      <c r="D675" s="455">
        <v>2018</v>
      </c>
      <c r="E675" s="556">
        <v>3000</v>
      </c>
      <c r="F675" s="432"/>
    </row>
    <row r="676" spans="1:6">
      <c r="B676" s="453" t="s">
        <v>26</v>
      </c>
      <c r="C676" s="460" t="s">
        <v>844</v>
      </c>
      <c r="D676" s="455">
        <v>2018</v>
      </c>
      <c r="E676" s="556">
        <v>3000</v>
      </c>
      <c r="F676" s="432"/>
    </row>
    <row r="677" spans="1:6">
      <c r="B677" s="453" t="s">
        <v>27</v>
      </c>
      <c r="C677" s="460" t="s">
        <v>844</v>
      </c>
      <c r="D677" s="455">
        <v>2018</v>
      </c>
      <c r="E677" s="556">
        <v>3000</v>
      </c>
      <c r="F677" s="432"/>
    </row>
    <row r="678" spans="1:6">
      <c r="B678" s="453" t="s">
        <v>28</v>
      </c>
      <c r="C678" s="460" t="s">
        <v>844</v>
      </c>
      <c r="D678" s="455">
        <v>2018</v>
      </c>
      <c r="E678" s="556">
        <v>3000</v>
      </c>
      <c r="F678" s="432"/>
    </row>
    <row r="679" spans="1:6">
      <c r="B679" s="453" t="s">
        <v>29</v>
      </c>
      <c r="C679" s="460" t="s">
        <v>844</v>
      </c>
      <c r="D679" s="455">
        <v>2018</v>
      </c>
      <c r="E679" s="556">
        <v>3000</v>
      </c>
      <c r="F679" s="432"/>
    </row>
    <row r="680" spans="1:6">
      <c r="B680" s="453" t="s">
        <v>30</v>
      </c>
      <c r="C680" s="460" t="s">
        <v>844</v>
      </c>
      <c r="D680" s="455">
        <v>2018</v>
      </c>
      <c r="E680" s="556">
        <v>3000</v>
      </c>
      <c r="F680" s="432"/>
    </row>
    <row r="681" spans="1:6">
      <c r="B681" s="453" t="s">
        <v>31</v>
      </c>
      <c r="C681" s="460" t="s">
        <v>844</v>
      </c>
      <c r="D681" s="455">
        <v>2018</v>
      </c>
      <c r="E681" s="556">
        <v>3000</v>
      </c>
      <c r="F681" s="432"/>
    </row>
    <row r="682" spans="1:6">
      <c r="B682" s="453" t="s">
        <v>32</v>
      </c>
      <c r="C682" s="460" t="s">
        <v>947</v>
      </c>
      <c r="D682" s="455">
        <v>2019</v>
      </c>
      <c r="E682" s="456">
        <v>8750</v>
      </c>
      <c r="F682" s="432"/>
    </row>
    <row r="683" spans="1:6">
      <c r="B683" s="453" t="s">
        <v>33</v>
      </c>
      <c r="C683" s="460" t="s">
        <v>947</v>
      </c>
      <c r="D683" s="455">
        <v>2019</v>
      </c>
      <c r="E683" s="456">
        <v>8750</v>
      </c>
      <c r="F683" s="432"/>
    </row>
    <row r="684" spans="1:6">
      <c r="A684" s="33" cm="1">
        <f t="array" aca="1" ref="A684" ca="1">674:684</f>
        <v>0</v>
      </c>
      <c r="B684" s="453" t="s">
        <v>34</v>
      </c>
      <c r="C684" s="460" t="s">
        <v>845</v>
      </c>
      <c r="D684" s="455">
        <v>2018</v>
      </c>
      <c r="E684" s="557">
        <v>2100</v>
      </c>
      <c r="F684" s="432"/>
    </row>
    <row r="685" spans="1:6">
      <c r="B685" s="453" t="s">
        <v>35</v>
      </c>
      <c r="C685" s="460" t="s">
        <v>948</v>
      </c>
      <c r="D685" s="455">
        <v>2019</v>
      </c>
      <c r="E685" s="456">
        <v>4000</v>
      </c>
      <c r="F685" s="432"/>
    </row>
    <row r="686" spans="1:6">
      <c r="B686" s="453" t="s">
        <v>36</v>
      </c>
      <c r="C686" s="460" t="s">
        <v>846</v>
      </c>
      <c r="D686" s="455">
        <v>2018</v>
      </c>
      <c r="E686" s="556">
        <v>1000</v>
      </c>
      <c r="F686" s="432"/>
    </row>
    <row r="687" spans="1:6">
      <c r="B687" s="453" t="s">
        <v>37</v>
      </c>
      <c r="C687" s="460" t="s">
        <v>1609</v>
      </c>
      <c r="D687" s="455">
        <v>2019</v>
      </c>
      <c r="E687" s="456">
        <v>26500</v>
      </c>
      <c r="F687" s="432"/>
    </row>
    <row r="688" spans="1:6">
      <c r="B688" s="453" t="s">
        <v>38</v>
      </c>
      <c r="C688" s="460" t="s">
        <v>1071</v>
      </c>
      <c r="D688" s="455">
        <v>2019</v>
      </c>
      <c r="E688" s="456">
        <v>1079.94</v>
      </c>
      <c r="F688" s="432"/>
    </row>
    <row r="689" spans="2:8">
      <c r="B689" s="453" t="s">
        <v>39</v>
      </c>
      <c r="C689" s="460" t="s">
        <v>1072</v>
      </c>
      <c r="D689" s="455">
        <v>2019</v>
      </c>
      <c r="E689" s="456">
        <v>1350</v>
      </c>
      <c r="F689" s="432"/>
    </row>
    <row r="690" spans="2:8">
      <c r="B690" s="453" t="s">
        <v>40</v>
      </c>
      <c r="C690" s="460" t="s">
        <v>1446</v>
      </c>
      <c r="D690" s="455">
        <v>2020</v>
      </c>
      <c r="E690" s="556">
        <v>7520</v>
      </c>
      <c r="F690" s="432"/>
    </row>
    <row r="691" spans="2:8">
      <c r="B691" s="453" t="s">
        <v>41</v>
      </c>
      <c r="C691" s="460" t="s">
        <v>1073</v>
      </c>
      <c r="D691" s="455">
        <v>2020</v>
      </c>
      <c r="E691" s="556">
        <v>1880</v>
      </c>
      <c r="F691" s="432"/>
    </row>
    <row r="692" spans="2:8">
      <c r="B692" s="453" t="s">
        <v>42</v>
      </c>
      <c r="C692" s="460" t="s">
        <v>1074</v>
      </c>
      <c r="D692" s="455">
        <v>2020</v>
      </c>
      <c r="E692" s="456">
        <v>650.01</v>
      </c>
      <c r="F692" s="432"/>
    </row>
    <row r="693" spans="2:8">
      <c r="B693" s="453" t="s">
        <v>43</v>
      </c>
      <c r="C693" s="460" t="s">
        <v>1075</v>
      </c>
      <c r="D693" s="455">
        <v>2020</v>
      </c>
      <c r="E693" s="556">
        <v>12500</v>
      </c>
      <c r="F693" s="432"/>
    </row>
    <row r="694" spans="2:8">
      <c r="B694" s="453" t="s">
        <v>134</v>
      </c>
      <c r="C694" s="460" t="s">
        <v>1076</v>
      </c>
      <c r="D694" s="455">
        <v>2020</v>
      </c>
      <c r="E694" s="456">
        <v>255</v>
      </c>
      <c r="F694" s="432"/>
    </row>
    <row r="695" spans="2:8">
      <c r="B695" s="558" t="s">
        <v>135</v>
      </c>
      <c r="C695" s="559" t="s">
        <v>1077</v>
      </c>
      <c r="D695" s="560">
        <v>2020</v>
      </c>
      <c r="E695" s="561">
        <v>1745</v>
      </c>
      <c r="F695" s="432"/>
    </row>
    <row r="696" spans="2:8">
      <c r="B696" s="403" t="s">
        <v>136</v>
      </c>
      <c r="C696" s="460" t="s">
        <v>1192</v>
      </c>
      <c r="D696" s="403">
        <v>2021</v>
      </c>
      <c r="E696" s="562">
        <v>23999.759999999998</v>
      </c>
      <c r="F696" s="432"/>
    </row>
    <row r="697" spans="2:8">
      <c r="B697" s="403" t="s">
        <v>137</v>
      </c>
      <c r="C697" s="460" t="s">
        <v>1447</v>
      </c>
      <c r="D697" s="403">
        <v>2021</v>
      </c>
      <c r="E697" s="563">
        <v>1950.01</v>
      </c>
      <c r="F697" s="432"/>
    </row>
    <row r="698" spans="2:8">
      <c r="B698" s="403" t="s">
        <v>138</v>
      </c>
      <c r="C698" s="460" t="s">
        <v>1448</v>
      </c>
      <c r="D698" s="403">
        <v>2021</v>
      </c>
      <c r="E698" s="563">
        <v>849.99</v>
      </c>
      <c r="F698" s="432"/>
      <c r="H698" s="564"/>
    </row>
    <row r="699" spans="2:8">
      <c r="B699" s="403" t="s">
        <v>139</v>
      </c>
      <c r="C699" s="460" t="s">
        <v>1449</v>
      </c>
      <c r="D699" s="403">
        <v>2021</v>
      </c>
      <c r="E699" s="563">
        <v>3900</v>
      </c>
      <c r="F699" s="432"/>
    </row>
    <row r="700" spans="2:8">
      <c r="B700" s="403" t="s">
        <v>140</v>
      </c>
      <c r="C700" s="460" t="s">
        <v>65</v>
      </c>
      <c r="D700" s="403">
        <v>2021</v>
      </c>
      <c r="E700" s="562">
        <v>2820</v>
      </c>
      <c r="F700" s="432"/>
    </row>
    <row r="701" spans="2:8">
      <c r="B701" s="403" t="s">
        <v>141</v>
      </c>
      <c r="C701" s="460" t="s">
        <v>1450</v>
      </c>
      <c r="D701" s="403">
        <v>2021</v>
      </c>
      <c r="E701" s="562">
        <v>990</v>
      </c>
      <c r="F701" s="432"/>
    </row>
    <row r="702" spans="2:8">
      <c r="B702" s="403" t="s">
        <v>143</v>
      </c>
      <c r="C702" s="460" t="s">
        <v>1451</v>
      </c>
      <c r="D702" s="403">
        <v>2021</v>
      </c>
      <c r="E702" s="563">
        <v>600</v>
      </c>
      <c r="F702" s="432"/>
    </row>
    <row r="703" spans="2:8">
      <c r="B703" s="403" t="s">
        <v>144</v>
      </c>
      <c r="C703" s="460" t="s">
        <v>1452</v>
      </c>
      <c r="D703" s="403">
        <v>2021</v>
      </c>
      <c r="E703" s="563">
        <v>550</v>
      </c>
      <c r="F703" s="432"/>
    </row>
    <row r="704" spans="2:8">
      <c r="B704" s="403" t="s">
        <v>145</v>
      </c>
      <c r="C704" s="460" t="s">
        <v>1453</v>
      </c>
      <c r="D704" s="403">
        <v>2021</v>
      </c>
      <c r="E704" s="562">
        <v>1200</v>
      </c>
      <c r="F704" s="432"/>
    </row>
    <row r="705" spans="1:6">
      <c r="B705" s="403" t="s">
        <v>146</v>
      </c>
      <c r="C705" s="460" t="s">
        <v>299</v>
      </c>
      <c r="D705" s="403">
        <v>2021</v>
      </c>
      <c r="E705" s="563">
        <v>7000</v>
      </c>
      <c r="F705" s="432"/>
    </row>
    <row r="706" spans="1:6">
      <c r="B706" s="403" t="s">
        <v>147</v>
      </c>
      <c r="C706" s="460" t="s">
        <v>1454</v>
      </c>
      <c r="D706" s="403">
        <v>2021</v>
      </c>
      <c r="E706" s="562">
        <v>6000</v>
      </c>
      <c r="F706" s="432"/>
    </row>
    <row r="707" spans="1:6">
      <c r="B707" s="403" t="s">
        <v>148</v>
      </c>
      <c r="C707" s="460" t="s">
        <v>1455</v>
      </c>
      <c r="D707" s="403">
        <v>2021</v>
      </c>
      <c r="E707" s="563">
        <v>3000</v>
      </c>
      <c r="F707" s="432"/>
    </row>
    <row r="708" spans="1:6" ht="45" customHeight="1">
      <c r="A708" s="552"/>
      <c r="B708" s="565" t="s">
        <v>1708</v>
      </c>
      <c r="C708" s="566"/>
      <c r="D708" s="567"/>
      <c r="E708" s="567"/>
      <c r="F708" s="432"/>
    </row>
    <row r="709" spans="1:6">
      <c r="B709" s="568" t="s">
        <v>1</v>
      </c>
      <c r="C709" s="569" t="s">
        <v>65</v>
      </c>
      <c r="D709" s="570">
        <v>2014</v>
      </c>
      <c r="E709" s="571">
        <v>1049</v>
      </c>
      <c r="F709" s="432"/>
    </row>
    <row r="710" spans="1:6">
      <c r="B710" s="568" t="s">
        <v>2</v>
      </c>
      <c r="C710" s="569" t="s">
        <v>930</v>
      </c>
      <c r="D710" s="570">
        <v>2016</v>
      </c>
      <c r="E710" s="571">
        <v>1950</v>
      </c>
      <c r="F710" s="432"/>
    </row>
    <row r="711" spans="1:6">
      <c r="B711" s="568" t="s">
        <v>3</v>
      </c>
      <c r="C711" s="572" t="s">
        <v>931</v>
      </c>
      <c r="D711" s="570">
        <v>2016</v>
      </c>
      <c r="E711" s="573">
        <v>1950</v>
      </c>
      <c r="F711" s="432"/>
    </row>
    <row r="712" spans="1:6">
      <c r="B712" s="568" t="s">
        <v>4</v>
      </c>
      <c r="C712" s="572" t="s">
        <v>932</v>
      </c>
      <c r="D712" s="570">
        <v>2016</v>
      </c>
      <c r="E712" s="573">
        <v>700</v>
      </c>
      <c r="F712" s="432"/>
    </row>
    <row r="713" spans="1:6">
      <c r="B713" s="568" t="s">
        <v>5</v>
      </c>
      <c r="C713" s="572" t="s">
        <v>933</v>
      </c>
      <c r="D713" s="570">
        <v>2016</v>
      </c>
      <c r="E713" s="573">
        <v>139</v>
      </c>
      <c r="F713" s="432"/>
    </row>
    <row r="714" spans="1:6">
      <c r="B714" s="568" t="s">
        <v>6</v>
      </c>
      <c r="C714" s="572" t="s">
        <v>934</v>
      </c>
      <c r="D714" s="570">
        <v>2016</v>
      </c>
      <c r="E714" s="573">
        <v>259.98</v>
      </c>
      <c r="F714" s="432"/>
    </row>
    <row r="715" spans="1:6">
      <c r="B715" s="568" t="s">
        <v>7</v>
      </c>
      <c r="C715" s="572" t="s">
        <v>935</v>
      </c>
      <c r="D715" s="570">
        <v>2016</v>
      </c>
      <c r="E715" s="571">
        <v>1349</v>
      </c>
      <c r="F715" s="432"/>
    </row>
    <row r="716" spans="1:6">
      <c r="B716" s="568" t="s">
        <v>8</v>
      </c>
      <c r="C716" s="572" t="s">
        <v>936</v>
      </c>
      <c r="D716" s="570">
        <v>2017</v>
      </c>
      <c r="E716" s="571">
        <v>2697</v>
      </c>
      <c r="F716" s="432"/>
    </row>
    <row r="717" spans="1:6">
      <c r="B717" s="568" t="s">
        <v>9</v>
      </c>
      <c r="C717" s="572" t="s">
        <v>65</v>
      </c>
      <c r="D717" s="570">
        <v>2017</v>
      </c>
      <c r="E717" s="571">
        <v>1480</v>
      </c>
      <c r="F717" s="432"/>
    </row>
    <row r="718" spans="1:6">
      <c r="B718" s="568" t="s">
        <v>10</v>
      </c>
      <c r="C718" s="572" t="s">
        <v>937</v>
      </c>
      <c r="D718" s="570">
        <v>2017</v>
      </c>
      <c r="E718" s="573">
        <v>359</v>
      </c>
      <c r="F718" s="432"/>
    </row>
    <row r="719" spans="1:6">
      <c r="B719" s="568" t="s">
        <v>11</v>
      </c>
      <c r="C719" s="572" t="s">
        <v>938</v>
      </c>
      <c r="D719" s="570">
        <v>2018</v>
      </c>
      <c r="E719" s="571">
        <v>2170</v>
      </c>
      <c r="F719" s="432"/>
    </row>
    <row r="720" spans="1:6">
      <c r="B720" s="568" t="s">
        <v>12</v>
      </c>
      <c r="C720" s="572" t="s">
        <v>939</v>
      </c>
      <c r="D720" s="570">
        <v>2018</v>
      </c>
      <c r="E720" s="573">
        <v>555</v>
      </c>
      <c r="F720" s="432"/>
    </row>
    <row r="721" spans="2:6">
      <c r="B721" s="568" t="s">
        <v>13</v>
      </c>
      <c r="C721" s="572" t="s">
        <v>65</v>
      </c>
      <c r="D721" s="570">
        <v>2018</v>
      </c>
      <c r="E721" s="571">
        <v>3012.59</v>
      </c>
      <c r="F721" s="432"/>
    </row>
    <row r="722" spans="2:6">
      <c r="B722" s="568" t="s">
        <v>23</v>
      </c>
      <c r="C722" s="572" t="s">
        <v>940</v>
      </c>
      <c r="D722" s="570">
        <v>2019</v>
      </c>
      <c r="E722" s="573">
        <v>2590</v>
      </c>
      <c r="F722" s="432"/>
    </row>
    <row r="723" spans="2:6">
      <c r="B723" s="568" t="s">
        <v>24</v>
      </c>
      <c r="C723" s="572" t="s">
        <v>941</v>
      </c>
      <c r="D723" s="570">
        <v>2019</v>
      </c>
      <c r="E723" s="574">
        <v>2779.8</v>
      </c>
      <c r="F723" s="432"/>
    </row>
    <row r="724" spans="2:6">
      <c r="B724" s="568" t="s">
        <v>25</v>
      </c>
      <c r="C724" s="572" t="s">
        <v>1610</v>
      </c>
      <c r="D724" s="570">
        <v>2020</v>
      </c>
      <c r="E724" s="575">
        <v>9400</v>
      </c>
      <c r="F724" s="432"/>
    </row>
    <row r="725" spans="2:6">
      <c r="B725" s="568" t="s">
        <v>26</v>
      </c>
      <c r="C725" s="572" t="s">
        <v>1611</v>
      </c>
      <c r="D725" s="570">
        <v>2020</v>
      </c>
      <c r="E725" s="576">
        <v>12500</v>
      </c>
      <c r="F725" s="432"/>
    </row>
    <row r="726" spans="2:6">
      <c r="B726" s="568" t="s">
        <v>27</v>
      </c>
      <c r="C726" s="572" t="s">
        <v>1193</v>
      </c>
      <c r="D726" s="570">
        <v>2020</v>
      </c>
      <c r="E726" s="573">
        <v>29967</v>
      </c>
      <c r="F726" s="432"/>
    </row>
    <row r="727" spans="2:6">
      <c r="B727" s="568" t="s">
        <v>28</v>
      </c>
      <c r="C727" s="572" t="s">
        <v>1194</v>
      </c>
      <c r="D727" s="570">
        <v>2020</v>
      </c>
      <c r="E727" s="577">
        <v>3076</v>
      </c>
      <c r="F727" s="432"/>
    </row>
    <row r="728" spans="2:6">
      <c r="B728" s="568" t="s">
        <v>29</v>
      </c>
      <c r="C728" s="572" t="s">
        <v>1195</v>
      </c>
      <c r="D728" s="570">
        <v>2021</v>
      </c>
      <c r="E728" s="577">
        <v>11980</v>
      </c>
      <c r="F728" s="432"/>
    </row>
    <row r="729" spans="2:6">
      <c r="B729" s="568" t="s">
        <v>30</v>
      </c>
      <c r="C729" s="572" t="s">
        <v>1196</v>
      </c>
      <c r="D729" s="570">
        <v>2021</v>
      </c>
      <c r="E729" s="577">
        <v>23999.759999999998</v>
      </c>
      <c r="F729" s="432"/>
    </row>
    <row r="730" spans="2:6">
      <c r="B730" s="568" t="s">
        <v>31</v>
      </c>
      <c r="C730" s="572" t="s">
        <v>65</v>
      </c>
      <c r="D730" s="570">
        <v>2021</v>
      </c>
      <c r="E730" s="578">
        <v>4100</v>
      </c>
      <c r="F730" s="432"/>
    </row>
    <row r="731" spans="2:6">
      <c r="B731" s="568" t="s">
        <v>32</v>
      </c>
      <c r="C731" s="572" t="s">
        <v>1456</v>
      </c>
      <c r="D731" s="570">
        <v>2021</v>
      </c>
      <c r="E731" s="573">
        <v>9900</v>
      </c>
      <c r="F731" s="432"/>
    </row>
    <row r="732" spans="2:6">
      <c r="B732" s="568" t="s">
        <v>33</v>
      </c>
      <c r="C732" s="572" t="s">
        <v>1457</v>
      </c>
      <c r="D732" s="570">
        <v>2021</v>
      </c>
      <c r="E732" s="579">
        <v>950</v>
      </c>
      <c r="F732" s="432"/>
    </row>
    <row r="733" spans="2:6">
      <c r="B733" s="568" t="s">
        <v>34</v>
      </c>
      <c r="C733" s="572" t="s">
        <v>1458</v>
      </c>
      <c r="D733" s="570">
        <v>2021</v>
      </c>
      <c r="E733" s="579">
        <v>3500</v>
      </c>
      <c r="F733" s="432"/>
    </row>
    <row r="734" spans="2:6">
      <c r="B734" s="568" t="s">
        <v>35</v>
      </c>
      <c r="C734" s="572" t="s">
        <v>1459</v>
      </c>
      <c r="D734" s="570">
        <v>2021</v>
      </c>
      <c r="E734" s="579">
        <v>1200</v>
      </c>
      <c r="F734" s="432"/>
    </row>
    <row r="735" spans="2:6">
      <c r="B735" s="568" t="s">
        <v>36</v>
      </c>
      <c r="C735" s="572" t="s">
        <v>1453</v>
      </c>
      <c r="D735" s="570">
        <v>2021</v>
      </c>
      <c r="E735" s="578">
        <v>3060</v>
      </c>
      <c r="F735" s="432"/>
    </row>
    <row r="736" spans="2:6">
      <c r="B736" s="568" t="s">
        <v>37</v>
      </c>
      <c r="C736" s="572" t="s">
        <v>1707</v>
      </c>
      <c r="D736" s="570">
        <v>2021</v>
      </c>
      <c r="E736" s="580">
        <v>925</v>
      </c>
      <c r="F736" s="432"/>
    </row>
    <row r="737" spans="1:6">
      <c r="B737" s="568" t="s">
        <v>38</v>
      </c>
      <c r="C737" s="581" t="s">
        <v>941</v>
      </c>
      <c r="D737" s="582">
        <v>2023</v>
      </c>
      <c r="E737" s="583">
        <v>2999.99</v>
      </c>
      <c r="F737" s="432"/>
    </row>
    <row r="738" spans="1:6">
      <c r="B738" s="568" t="s">
        <v>39</v>
      </c>
      <c r="C738" s="430" t="s">
        <v>1836</v>
      </c>
      <c r="D738" s="399">
        <v>2024</v>
      </c>
      <c r="E738" s="584">
        <v>1677.99</v>
      </c>
      <c r="F738" s="432"/>
    </row>
    <row r="739" spans="1:6">
      <c r="B739" s="568" t="s">
        <v>40</v>
      </c>
      <c r="C739" s="430" t="s">
        <v>1837</v>
      </c>
      <c r="D739" s="399">
        <v>2024</v>
      </c>
      <c r="E739" s="584">
        <v>398.01</v>
      </c>
      <c r="F739" s="432"/>
    </row>
    <row r="740" spans="1:6">
      <c r="B740" s="568" t="s">
        <v>41</v>
      </c>
      <c r="C740" s="430" t="s">
        <v>1838</v>
      </c>
      <c r="D740" s="399">
        <v>2024</v>
      </c>
      <c r="E740" s="584">
        <v>659</v>
      </c>
      <c r="F740" s="432"/>
    </row>
    <row r="741" spans="1:6">
      <c r="B741" s="568" t="s">
        <v>42</v>
      </c>
      <c r="C741" s="430" t="s">
        <v>1839</v>
      </c>
      <c r="D741" s="399">
        <v>2024</v>
      </c>
      <c r="E741" s="584">
        <v>479</v>
      </c>
      <c r="F741" s="432"/>
    </row>
    <row r="742" spans="1:6">
      <c r="B742" s="568" t="s">
        <v>43</v>
      </c>
      <c r="C742" s="430" t="s">
        <v>1836</v>
      </c>
      <c r="D742" s="399">
        <v>2024</v>
      </c>
      <c r="E742" s="584">
        <v>796</v>
      </c>
      <c r="F742" s="432"/>
    </row>
    <row r="743" spans="1:6">
      <c r="B743" s="568" t="s">
        <v>134</v>
      </c>
      <c r="C743" s="430" t="s">
        <v>1840</v>
      </c>
      <c r="D743" s="399">
        <v>2024</v>
      </c>
      <c r="E743" s="584">
        <v>1234.01</v>
      </c>
      <c r="F743" s="432"/>
    </row>
    <row r="744" spans="1:6" ht="30.75" customHeight="1">
      <c r="A744" s="537"/>
      <c r="B744" s="426" t="s">
        <v>665</v>
      </c>
      <c r="C744" s="427"/>
      <c r="D744" s="427"/>
      <c r="E744" s="428"/>
      <c r="F744" s="432"/>
    </row>
    <row r="745" spans="1:6">
      <c r="B745" s="429" t="s">
        <v>1</v>
      </c>
      <c r="C745" s="430" t="s">
        <v>83</v>
      </c>
      <c r="D745" s="513">
        <v>2013</v>
      </c>
      <c r="E745" s="754">
        <v>3758</v>
      </c>
      <c r="F745" s="432"/>
    </row>
    <row r="746" spans="1:6">
      <c r="B746" s="429" t="s">
        <v>2</v>
      </c>
      <c r="C746" s="430" t="s">
        <v>942</v>
      </c>
      <c r="D746" s="513">
        <v>2014</v>
      </c>
      <c r="E746" s="754">
        <v>341</v>
      </c>
      <c r="F746" s="432"/>
    </row>
    <row r="747" spans="1:6">
      <c r="B747" s="429" t="s">
        <v>3</v>
      </c>
      <c r="C747" s="430" t="s">
        <v>73</v>
      </c>
      <c r="D747" s="513">
        <v>2015</v>
      </c>
      <c r="E747" s="435">
        <v>1927</v>
      </c>
      <c r="F747" s="432"/>
    </row>
    <row r="748" spans="1:6">
      <c r="B748" s="429" t="s">
        <v>4</v>
      </c>
      <c r="C748" s="430" t="s">
        <v>82</v>
      </c>
      <c r="D748" s="513">
        <v>2015</v>
      </c>
      <c r="E748" s="435">
        <v>1839</v>
      </c>
      <c r="F748" s="432"/>
    </row>
    <row r="749" spans="1:6">
      <c r="B749" s="429" t="s">
        <v>5</v>
      </c>
      <c r="C749" s="430" t="s">
        <v>806</v>
      </c>
      <c r="D749" s="513">
        <v>2018</v>
      </c>
      <c r="E749" s="431">
        <v>6100</v>
      </c>
      <c r="F749" s="432"/>
    </row>
    <row r="750" spans="1:6">
      <c r="B750" s="429" t="s">
        <v>6</v>
      </c>
      <c r="C750" s="430" t="s">
        <v>807</v>
      </c>
      <c r="D750" s="513">
        <v>2018</v>
      </c>
      <c r="E750" s="435">
        <v>9900</v>
      </c>
      <c r="F750" s="432"/>
    </row>
    <row r="751" spans="1:6">
      <c r="B751" s="429" t="s">
        <v>7</v>
      </c>
      <c r="C751" s="529" t="s">
        <v>1609</v>
      </c>
      <c r="D751" s="513">
        <v>2019</v>
      </c>
      <c r="E751" s="585">
        <v>26500</v>
      </c>
      <c r="F751" s="432"/>
    </row>
    <row r="752" spans="1:6">
      <c r="B752" s="429" t="s">
        <v>8</v>
      </c>
      <c r="C752" s="430" t="s">
        <v>925</v>
      </c>
      <c r="D752" s="513">
        <v>2019</v>
      </c>
      <c r="E752" s="435">
        <v>3744</v>
      </c>
      <c r="F752" s="432"/>
    </row>
    <row r="753" spans="1:6">
      <c r="B753" s="429" t="s">
        <v>9</v>
      </c>
      <c r="C753" s="430" t="s">
        <v>1078</v>
      </c>
      <c r="D753" s="513">
        <v>2019</v>
      </c>
      <c r="E753" s="553">
        <v>2039</v>
      </c>
      <c r="F753" s="432"/>
    </row>
    <row r="754" spans="1:6">
      <c r="B754" s="429" t="s">
        <v>10</v>
      </c>
      <c r="C754" s="430" t="s">
        <v>1079</v>
      </c>
      <c r="D754" s="513">
        <v>2020</v>
      </c>
      <c r="E754" s="553">
        <v>9400</v>
      </c>
      <c r="F754" s="432"/>
    </row>
    <row r="755" spans="1:6">
      <c r="B755" s="429" t="s">
        <v>11</v>
      </c>
      <c r="C755" s="430" t="s">
        <v>1080</v>
      </c>
      <c r="D755" s="513">
        <v>2020</v>
      </c>
      <c r="E755" s="434">
        <v>15000</v>
      </c>
      <c r="F755" s="432"/>
    </row>
    <row r="756" spans="1:6">
      <c r="B756" s="429" t="s">
        <v>12</v>
      </c>
      <c r="C756" s="430" t="s">
        <v>1191</v>
      </c>
      <c r="D756" s="513">
        <v>2021</v>
      </c>
      <c r="E756" s="434">
        <v>20999</v>
      </c>
      <c r="F756" s="432"/>
    </row>
    <row r="757" spans="1:6">
      <c r="B757" s="429" t="s">
        <v>13</v>
      </c>
      <c r="C757" s="430" t="s">
        <v>1460</v>
      </c>
      <c r="D757" s="513">
        <v>2021</v>
      </c>
      <c r="E757" s="435">
        <v>5560</v>
      </c>
      <c r="F757" s="432"/>
    </row>
    <row r="758" spans="1:6">
      <c r="B758" s="429" t="s">
        <v>23</v>
      </c>
      <c r="C758" s="430" t="s">
        <v>1461</v>
      </c>
      <c r="D758" s="513">
        <v>2021</v>
      </c>
      <c r="E758" s="434">
        <v>2500</v>
      </c>
      <c r="F758" s="432"/>
    </row>
    <row r="759" spans="1:6">
      <c r="B759" s="429" t="s">
        <v>24</v>
      </c>
      <c r="C759" s="430" t="s">
        <v>1462</v>
      </c>
      <c r="D759" s="513">
        <v>2022</v>
      </c>
      <c r="E759" s="435">
        <v>9000</v>
      </c>
      <c r="F759" s="432"/>
    </row>
    <row r="760" spans="1:6">
      <c r="B760" s="429" t="s">
        <v>25</v>
      </c>
      <c r="C760" s="430" t="s">
        <v>1463</v>
      </c>
      <c r="D760" s="513">
        <v>2022</v>
      </c>
      <c r="E760" s="435">
        <v>9999</v>
      </c>
      <c r="F760" s="432"/>
    </row>
    <row r="761" spans="1:6" ht="30" customHeight="1">
      <c r="A761" s="552"/>
      <c r="B761" s="426" t="s">
        <v>666</v>
      </c>
      <c r="C761" s="427"/>
      <c r="D761" s="427"/>
      <c r="E761" s="428"/>
      <c r="F761" s="432"/>
    </row>
    <row r="762" spans="1:6">
      <c r="B762" s="586" t="s">
        <v>1</v>
      </c>
      <c r="C762" s="587" t="s">
        <v>800</v>
      </c>
      <c r="D762" s="588">
        <v>2017</v>
      </c>
      <c r="E762" s="589">
        <v>325</v>
      </c>
      <c r="F762" s="432"/>
    </row>
    <row r="763" spans="1:6">
      <c r="B763" s="586" t="s">
        <v>2</v>
      </c>
      <c r="C763" s="587" t="s">
        <v>801</v>
      </c>
      <c r="D763" s="588">
        <v>2018</v>
      </c>
      <c r="E763" s="589">
        <v>1860</v>
      </c>
      <c r="F763" s="432"/>
    </row>
    <row r="764" spans="1:6">
      <c r="B764" s="586" t="s">
        <v>3</v>
      </c>
      <c r="C764" s="587" t="s">
        <v>802</v>
      </c>
      <c r="D764" s="588">
        <v>2018</v>
      </c>
      <c r="E764" s="590">
        <v>269</v>
      </c>
      <c r="F764" s="432"/>
    </row>
    <row r="765" spans="1:6">
      <c r="B765" s="586" t="s">
        <v>4</v>
      </c>
      <c r="C765" s="587" t="s">
        <v>721</v>
      </c>
      <c r="D765" s="588">
        <v>2017</v>
      </c>
      <c r="E765" s="591">
        <v>1537</v>
      </c>
      <c r="F765" s="432"/>
    </row>
    <row r="766" spans="1:6">
      <c r="B766" s="586" t="s">
        <v>5</v>
      </c>
      <c r="C766" s="587" t="s">
        <v>193</v>
      </c>
      <c r="D766" s="588">
        <v>2012</v>
      </c>
      <c r="E766" s="591">
        <v>2500</v>
      </c>
      <c r="F766" s="432"/>
    </row>
    <row r="767" spans="1:6">
      <c r="B767" s="586" t="s">
        <v>6</v>
      </c>
      <c r="C767" s="587" t="s">
        <v>261</v>
      </c>
      <c r="D767" s="588">
        <v>2015</v>
      </c>
      <c r="E767" s="590">
        <v>3000</v>
      </c>
      <c r="F767" s="432"/>
    </row>
    <row r="768" spans="1:6">
      <c r="B768" s="586" t="s">
        <v>7</v>
      </c>
      <c r="C768" s="587" t="s">
        <v>949</v>
      </c>
      <c r="D768" s="588">
        <v>2019</v>
      </c>
      <c r="E768" s="591">
        <v>502.99</v>
      </c>
      <c r="F768" s="432"/>
    </row>
    <row r="769" spans="1:6">
      <c r="B769" s="586" t="s">
        <v>8</v>
      </c>
      <c r="C769" s="587" t="s">
        <v>950</v>
      </c>
      <c r="D769" s="588">
        <v>2018</v>
      </c>
      <c r="E769" s="592">
        <v>503.07</v>
      </c>
      <c r="F769" s="432"/>
    </row>
    <row r="770" spans="1:6">
      <c r="B770" s="586" t="s">
        <v>9</v>
      </c>
      <c r="C770" s="587" t="s">
        <v>1465</v>
      </c>
      <c r="D770" s="588">
        <v>2020</v>
      </c>
      <c r="E770" s="591">
        <v>1479</v>
      </c>
      <c r="F770" s="432"/>
    </row>
    <row r="771" spans="1:6">
      <c r="B771" s="586" t="s">
        <v>10</v>
      </c>
      <c r="C771" s="587" t="s">
        <v>1466</v>
      </c>
      <c r="D771" s="588">
        <v>2022</v>
      </c>
      <c r="E771" s="593">
        <v>2999</v>
      </c>
      <c r="F771" s="432"/>
    </row>
    <row r="772" spans="1:6">
      <c r="B772" s="586" t="s">
        <v>11</v>
      </c>
      <c r="C772" s="587" t="s">
        <v>1467</v>
      </c>
      <c r="D772" s="588">
        <v>2022</v>
      </c>
      <c r="E772" s="594">
        <v>340</v>
      </c>
      <c r="F772" s="432"/>
    </row>
    <row r="773" spans="1:6">
      <c r="B773" s="586" t="s">
        <v>12</v>
      </c>
      <c r="C773" s="587" t="s">
        <v>1697</v>
      </c>
      <c r="D773" s="588">
        <v>2023</v>
      </c>
      <c r="E773" s="595">
        <v>1870</v>
      </c>
      <c r="F773" s="432"/>
    </row>
    <row r="774" spans="1:6">
      <c r="B774" s="586" t="s">
        <v>13</v>
      </c>
      <c r="C774" s="587" t="s">
        <v>1698</v>
      </c>
      <c r="D774" s="588">
        <v>2023</v>
      </c>
      <c r="E774" s="595">
        <v>1179</v>
      </c>
      <c r="F774" s="432"/>
    </row>
    <row r="775" spans="1:6">
      <c r="B775" s="389"/>
      <c r="C775" s="402"/>
      <c r="D775" s="389"/>
      <c r="E775" s="596"/>
      <c r="F775" s="432"/>
    </row>
    <row r="776" spans="1:6" ht="33.75" customHeight="1">
      <c r="A776" s="537"/>
      <c r="B776" s="426" t="s">
        <v>667</v>
      </c>
      <c r="C776" s="427"/>
      <c r="D776" s="427"/>
      <c r="E776" s="428"/>
      <c r="F776" s="432"/>
    </row>
    <row r="777" spans="1:6">
      <c r="B777" s="597" t="s">
        <v>1</v>
      </c>
      <c r="C777" s="598" t="s">
        <v>85</v>
      </c>
      <c r="D777" s="599">
        <v>2010</v>
      </c>
      <c r="E777" s="434">
        <v>2500</v>
      </c>
      <c r="F777" s="432"/>
    </row>
    <row r="778" spans="1:6">
      <c r="B778" s="597" t="s">
        <v>2</v>
      </c>
      <c r="C778" s="598" t="s">
        <v>86</v>
      </c>
      <c r="D778" s="599">
        <v>2010</v>
      </c>
      <c r="E778" s="435">
        <v>3300</v>
      </c>
      <c r="F778" s="432"/>
    </row>
    <row r="779" spans="1:6">
      <c r="B779" s="597" t="s">
        <v>3</v>
      </c>
      <c r="C779" s="598" t="s">
        <v>88</v>
      </c>
      <c r="D779" s="599">
        <v>2011</v>
      </c>
      <c r="E779" s="431">
        <v>156</v>
      </c>
      <c r="F779" s="432"/>
    </row>
    <row r="780" spans="1:6">
      <c r="B780" s="597" t="s">
        <v>4</v>
      </c>
      <c r="C780" s="598" t="s">
        <v>87</v>
      </c>
      <c r="D780" s="599">
        <v>2011</v>
      </c>
      <c r="E780" s="434">
        <v>2500</v>
      </c>
      <c r="F780" s="432"/>
    </row>
    <row r="781" spans="1:6">
      <c r="B781" s="597" t="s">
        <v>5</v>
      </c>
      <c r="C781" s="598" t="s">
        <v>611</v>
      </c>
      <c r="D781" s="599">
        <v>2014</v>
      </c>
      <c r="E781" s="431">
        <v>345</v>
      </c>
      <c r="F781" s="432"/>
    </row>
    <row r="782" spans="1:6">
      <c r="B782" s="597" t="s">
        <v>6</v>
      </c>
      <c r="C782" s="598" t="s">
        <v>218</v>
      </c>
      <c r="D782" s="599">
        <v>2016</v>
      </c>
      <c r="E782" s="431">
        <v>366.54</v>
      </c>
      <c r="F782" s="432"/>
    </row>
    <row r="783" spans="1:6">
      <c r="B783" s="597" t="s">
        <v>7</v>
      </c>
      <c r="C783" s="598" t="s">
        <v>723</v>
      </c>
      <c r="D783" s="599">
        <v>2017</v>
      </c>
      <c r="E783" s="431">
        <v>1997.4</v>
      </c>
      <c r="F783" s="432"/>
    </row>
    <row r="784" spans="1:6">
      <c r="B784" s="597" t="s">
        <v>8</v>
      </c>
      <c r="C784" s="598" t="s">
        <v>1468</v>
      </c>
      <c r="D784" s="599">
        <v>2021</v>
      </c>
      <c r="E784" s="431">
        <v>2212</v>
      </c>
      <c r="F784" s="432"/>
    </row>
    <row r="785" spans="1:6">
      <c r="B785" s="597" t="s">
        <v>9</v>
      </c>
      <c r="C785" s="598" t="s">
        <v>851</v>
      </c>
      <c r="D785" s="599">
        <v>2018</v>
      </c>
      <c r="E785" s="431">
        <v>2460</v>
      </c>
      <c r="F785" s="432"/>
    </row>
    <row r="786" spans="1:6" ht="30.75" customHeight="1">
      <c r="A786" s="552"/>
      <c r="B786" s="426" t="s">
        <v>668</v>
      </c>
      <c r="C786" s="427"/>
      <c r="D786" s="427"/>
      <c r="E786" s="428"/>
      <c r="F786" s="432"/>
    </row>
    <row r="787" spans="1:6">
      <c r="B787" s="429" t="s">
        <v>1</v>
      </c>
      <c r="C787" s="430" t="s">
        <v>288</v>
      </c>
      <c r="D787" s="395">
        <v>2009</v>
      </c>
      <c r="E787" s="515">
        <v>2500</v>
      </c>
      <c r="F787" s="432"/>
    </row>
    <row r="788" spans="1:6">
      <c r="B788" s="429" t="s">
        <v>2</v>
      </c>
      <c r="C788" s="430" t="s">
        <v>289</v>
      </c>
      <c r="D788" s="395">
        <v>2010</v>
      </c>
      <c r="E788" s="515">
        <v>2500</v>
      </c>
      <c r="F788" s="432"/>
    </row>
    <row r="789" spans="1:6">
      <c r="B789" s="429" t="s">
        <v>3</v>
      </c>
      <c r="C789" s="430" t="s">
        <v>288</v>
      </c>
      <c r="D789" s="395">
        <v>2011</v>
      </c>
      <c r="E789" s="515">
        <v>2500</v>
      </c>
      <c r="F789" s="432"/>
    </row>
    <row r="790" spans="1:6">
      <c r="B790" s="429" t="s">
        <v>4</v>
      </c>
      <c r="C790" s="430" t="s">
        <v>290</v>
      </c>
      <c r="D790" s="395">
        <v>2015</v>
      </c>
      <c r="E790" s="517">
        <v>300</v>
      </c>
      <c r="F790" s="432"/>
    </row>
    <row r="791" spans="1:6">
      <c r="B791" s="429" t="s">
        <v>5</v>
      </c>
      <c r="C791" s="430" t="s">
        <v>612</v>
      </c>
      <c r="D791" s="395">
        <v>2016</v>
      </c>
      <c r="E791" s="515">
        <v>2900</v>
      </c>
      <c r="F791" s="432"/>
    </row>
    <row r="792" spans="1:6">
      <c r="B792" s="429" t="s">
        <v>6</v>
      </c>
      <c r="C792" s="430" t="s">
        <v>809</v>
      </c>
      <c r="D792" s="395">
        <v>2016</v>
      </c>
      <c r="E792" s="514">
        <v>250</v>
      </c>
      <c r="F792" s="432"/>
    </row>
    <row r="793" spans="1:6">
      <c r="B793" s="429" t="s">
        <v>7</v>
      </c>
      <c r="C793" s="430" t="s">
        <v>727</v>
      </c>
      <c r="D793" s="395">
        <v>2017</v>
      </c>
      <c r="E793" s="515">
        <v>200</v>
      </c>
      <c r="F793" s="432"/>
    </row>
    <row r="794" spans="1:6">
      <c r="B794" s="429" t="s">
        <v>8</v>
      </c>
      <c r="C794" s="430" t="s">
        <v>809</v>
      </c>
      <c r="D794" s="395">
        <v>2017</v>
      </c>
      <c r="E794" s="514">
        <v>220</v>
      </c>
      <c r="F794" s="432"/>
    </row>
    <row r="795" spans="1:6">
      <c r="B795" s="429" t="s">
        <v>9</v>
      </c>
      <c r="C795" s="430" t="s">
        <v>984</v>
      </c>
      <c r="D795" s="395">
        <v>2019</v>
      </c>
      <c r="E795" s="514">
        <v>2000</v>
      </c>
      <c r="F795" s="432"/>
    </row>
    <row r="796" spans="1:6">
      <c r="B796" s="429" t="s">
        <v>10</v>
      </c>
      <c r="C796" s="33" t="s">
        <v>1085</v>
      </c>
      <c r="D796" s="395">
        <v>2020</v>
      </c>
      <c r="E796" s="600">
        <v>899</v>
      </c>
      <c r="F796" s="432"/>
    </row>
    <row r="797" spans="1:6">
      <c r="B797" s="429" t="s">
        <v>11</v>
      </c>
      <c r="C797" s="211" t="s">
        <v>1381</v>
      </c>
      <c r="D797" s="399">
        <v>2022</v>
      </c>
      <c r="E797" s="601">
        <v>470</v>
      </c>
      <c r="F797" s="432"/>
    </row>
    <row r="798" spans="1:6">
      <c r="B798" s="429" t="s">
        <v>12</v>
      </c>
      <c r="C798" s="211" t="s">
        <v>1726</v>
      </c>
      <c r="D798" s="399">
        <v>2022</v>
      </c>
      <c r="E798" s="601">
        <v>1845</v>
      </c>
      <c r="F798" s="432"/>
    </row>
    <row r="799" spans="1:6">
      <c r="B799" s="429" t="s">
        <v>13</v>
      </c>
      <c r="C799" s="211" t="s">
        <v>1780</v>
      </c>
      <c r="D799" s="602">
        <v>2022</v>
      </c>
      <c r="E799" s="601">
        <v>3000</v>
      </c>
      <c r="F799" s="432"/>
    </row>
    <row r="800" spans="1:6" ht="34.5" customHeight="1">
      <c r="B800" s="426" t="s">
        <v>669</v>
      </c>
      <c r="C800" s="427"/>
      <c r="D800" s="427"/>
      <c r="E800" s="428"/>
      <c r="F800" s="432"/>
    </row>
    <row r="801" spans="1:6">
      <c r="B801" s="453" t="s">
        <v>1</v>
      </c>
      <c r="C801" s="460" t="s">
        <v>258</v>
      </c>
      <c r="D801" s="455">
        <v>2017</v>
      </c>
      <c r="E801" s="456">
        <v>700</v>
      </c>
      <c r="F801" s="432"/>
    </row>
    <row r="802" spans="1:6">
      <c r="B802" s="453" t="s">
        <v>3</v>
      </c>
      <c r="C802" s="460" t="s">
        <v>670</v>
      </c>
      <c r="D802" s="455">
        <v>2017</v>
      </c>
      <c r="E802" s="556">
        <v>2000</v>
      </c>
      <c r="F802" s="432"/>
    </row>
    <row r="803" spans="1:6">
      <c r="B803" s="453" t="s">
        <v>4</v>
      </c>
      <c r="C803" s="460" t="s">
        <v>671</v>
      </c>
      <c r="D803" s="455">
        <v>2017</v>
      </c>
      <c r="E803" s="556">
        <v>150</v>
      </c>
      <c r="F803" s="432"/>
    </row>
    <row r="804" spans="1:6" ht="36" customHeight="1">
      <c r="A804" s="537"/>
      <c r="B804" s="426" t="s">
        <v>725</v>
      </c>
      <c r="C804" s="427"/>
      <c r="D804" s="427"/>
      <c r="E804" s="428"/>
      <c r="F804" s="432"/>
    </row>
    <row r="805" spans="1:6">
      <c r="B805" s="603">
        <v>1</v>
      </c>
      <c r="C805" s="604" t="s">
        <v>1477</v>
      </c>
      <c r="D805" s="603">
        <v>2012</v>
      </c>
      <c r="E805" s="605">
        <v>6200</v>
      </c>
      <c r="F805" s="432"/>
    </row>
    <row r="806" spans="1:6">
      <c r="B806" s="603">
        <v>2</v>
      </c>
      <c r="C806" s="604" t="s">
        <v>179</v>
      </c>
      <c r="D806" s="603">
        <v>2013</v>
      </c>
      <c r="E806" s="605">
        <v>3800</v>
      </c>
      <c r="F806" s="432"/>
    </row>
    <row r="807" spans="1:6">
      <c r="B807" s="603">
        <v>3</v>
      </c>
      <c r="C807" s="604" t="s">
        <v>179</v>
      </c>
      <c r="D807" s="603" t="s">
        <v>1087</v>
      </c>
      <c r="E807" s="605">
        <v>3100</v>
      </c>
      <c r="F807" s="432"/>
    </row>
    <row r="808" spans="1:6">
      <c r="B808" s="603">
        <v>4</v>
      </c>
      <c r="C808" s="604" t="s">
        <v>179</v>
      </c>
      <c r="D808" s="603">
        <v>2014</v>
      </c>
      <c r="E808" s="605">
        <v>3000</v>
      </c>
      <c r="F808" s="432"/>
    </row>
    <row r="809" spans="1:6">
      <c r="B809" s="603">
        <v>5</v>
      </c>
      <c r="C809" s="604" t="s">
        <v>179</v>
      </c>
      <c r="D809" s="603">
        <v>2015</v>
      </c>
      <c r="E809" s="605">
        <v>3000</v>
      </c>
      <c r="F809" s="432"/>
    </row>
    <row r="810" spans="1:6">
      <c r="B810" s="603">
        <v>6</v>
      </c>
      <c r="C810" s="604" t="s">
        <v>190</v>
      </c>
      <c r="D810" s="603">
        <v>2015</v>
      </c>
      <c r="E810" s="605">
        <v>4000</v>
      </c>
      <c r="F810" s="432"/>
    </row>
    <row r="811" spans="1:6">
      <c r="B811" s="603">
        <v>7</v>
      </c>
      <c r="C811" s="604" t="s">
        <v>179</v>
      </c>
      <c r="D811" s="603">
        <v>2015</v>
      </c>
      <c r="E811" s="605">
        <v>3000</v>
      </c>
      <c r="F811" s="432"/>
    </row>
    <row r="812" spans="1:6">
      <c r="B812" s="603">
        <v>8</v>
      </c>
      <c r="C812" s="604" t="s">
        <v>179</v>
      </c>
      <c r="D812" s="603" t="s">
        <v>1088</v>
      </c>
      <c r="E812" s="605">
        <v>3500</v>
      </c>
      <c r="F812" s="432"/>
    </row>
    <row r="813" spans="1:6">
      <c r="B813" s="603">
        <v>9</v>
      </c>
      <c r="C813" s="604" t="s">
        <v>179</v>
      </c>
      <c r="D813" s="603" t="s">
        <v>1088</v>
      </c>
      <c r="E813" s="605">
        <v>3500</v>
      </c>
      <c r="F813" s="432"/>
    </row>
    <row r="814" spans="1:6">
      <c r="B814" s="603">
        <v>10</v>
      </c>
      <c r="C814" s="604" t="s">
        <v>179</v>
      </c>
      <c r="D814" s="603" t="s">
        <v>1088</v>
      </c>
      <c r="E814" s="605">
        <v>3500</v>
      </c>
      <c r="F814" s="432"/>
    </row>
    <row r="815" spans="1:6">
      <c r="B815" s="603">
        <v>11</v>
      </c>
      <c r="C815" s="604" t="s">
        <v>179</v>
      </c>
      <c r="D815" s="603" t="s">
        <v>1088</v>
      </c>
      <c r="E815" s="605">
        <v>3500</v>
      </c>
      <c r="F815" s="432"/>
    </row>
    <row r="816" spans="1:6">
      <c r="B816" s="603">
        <v>12</v>
      </c>
      <c r="C816" s="604" t="s">
        <v>812</v>
      </c>
      <c r="D816" s="603" t="s">
        <v>1089</v>
      </c>
      <c r="E816" s="605">
        <v>10000</v>
      </c>
      <c r="F816" s="432"/>
    </row>
    <row r="817" spans="2:6">
      <c r="B817" s="603">
        <v>13</v>
      </c>
      <c r="C817" s="604" t="s">
        <v>813</v>
      </c>
      <c r="D817" s="603" t="s">
        <v>811</v>
      </c>
      <c r="E817" s="605">
        <v>7800</v>
      </c>
      <c r="F817" s="432"/>
    </row>
    <row r="818" spans="2:6">
      <c r="B818" s="603">
        <v>14</v>
      </c>
      <c r="C818" s="604" t="s">
        <v>179</v>
      </c>
      <c r="D818" s="603" t="s">
        <v>1090</v>
      </c>
      <c r="E818" s="605">
        <v>5000</v>
      </c>
      <c r="F818" s="432"/>
    </row>
    <row r="819" spans="2:6">
      <c r="B819" s="603">
        <v>15</v>
      </c>
      <c r="C819" s="604" t="s">
        <v>179</v>
      </c>
      <c r="D819" s="603">
        <v>2017</v>
      </c>
      <c r="E819" s="605">
        <v>4400</v>
      </c>
      <c r="F819" s="432"/>
    </row>
    <row r="820" spans="2:6">
      <c r="B820" s="603">
        <v>16</v>
      </c>
      <c r="C820" s="604" t="s">
        <v>179</v>
      </c>
      <c r="D820" s="603">
        <v>2017</v>
      </c>
      <c r="E820" s="605">
        <v>3800</v>
      </c>
      <c r="F820" s="432"/>
    </row>
    <row r="821" spans="2:6">
      <c r="B821" s="603">
        <v>17</v>
      </c>
      <c r="C821" s="604" t="s">
        <v>65</v>
      </c>
      <c r="D821" s="603">
        <v>2017</v>
      </c>
      <c r="E821" s="608">
        <v>3000</v>
      </c>
      <c r="F821" s="432"/>
    </row>
    <row r="822" spans="2:6">
      <c r="B822" s="603">
        <v>18</v>
      </c>
      <c r="C822" s="604" t="s">
        <v>179</v>
      </c>
      <c r="D822" s="603">
        <v>2018</v>
      </c>
      <c r="E822" s="605">
        <v>4600</v>
      </c>
      <c r="F822" s="432"/>
    </row>
    <row r="823" spans="2:6">
      <c r="B823" s="603">
        <v>19</v>
      </c>
      <c r="C823" s="604" t="s">
        <v>179</v>
      </c>
      <c r="D823" s="603">
        <v>2018</v>
      </c>
      <c r="E823" s="605">
        <v>3900</v>
      </c>
      <c r="F823" s="432"/>
    </row>
    <row r="824" spans="2:6">
      <c r="B824" s="603">
        <v>20</v>
      </c>
      <c r="C824" s="604" t="s">
        <v>179</v>
      </c>
      <c r="D824" s="603">
        <v>2018</v>
      </c>
      <c r="E824" s="605">
        <v>3900</v>
      </c>
      <c r="F824" s="432"/>
    </row>
    <row r="825" spans="2:6">
      <c r="B825" s="603">
        <v>21</v>
      </c>
      <c r="C825" s="604" t="s">
        <v>814</v>
      </c>
      <c r="D825" s="603" t="s">
        <v>815</v>
      </c>
      <c r="E825" s="605">
        <v>800</v>
      </c>
      <c r="F825" s="432"/>
    </row>
    <row r="826" spans="2:6">
      <c r="B826" s="603">
        <v>22</v>
      </c>
      <c r="C826" s="604" t="s">
        <v>1478</v>
      </c>
      <c r="D826" s="603">
        <v>2017</v>
      </c>
      <c r="E826" s="605">
        <v>3500</v>
      </c>
      <c r="F826" s="432"/>
    </row>
    <row r="827" spans="2:6">
      <c r="B827" s="603">
        <v>23</v>
      </c>
      <c r="C827" s="604" t="s">
        <v>816</v>
      </c>
      <c r="D827" s="603" t="s">
        <v>817</v>
      </c>
      <c r="E827" s="605">
        <v>3200</v>
      </c>
      <c r="F827" s="432"/>
    </row>
    <row r="828" spans="2:6">
      <c r="B828" s="603">
        <v>24</v>
      </c>
      <c r="C828" s="604" t="s">
        <v>179</v>
      </c>
      <c r="D828" s="603">
        <v>2018</v>
      </c>
      <c r="E828" s="605">
        <v>3900</v>
      </c>
      <c r="F828" s="432"/>
    </row>
    <row r="829" spans="2:6">
      <c r="B829" s="603">
        <v>25</v>
      </c>
      <c r="C829" s="604" t="s">
        <v>813</v>
      </c>
      <c r="D829" s="603">
        <v>2019</v>
      </c>
      <c r="E829" s="605">
        <v>600</v>
      </c>
      <c r="F829" s="432"/>
    </row>
    <row r="830" spans="2:6">
      <c r="B830" s="603">
        <v>26</v>
      </c>
      <c r="C830" s="606" t="s">
        <v>1479</v>
      </c>
      <c r="D830" s="603">
        <v>2020</v>
      </c>
      <c r="E830" s="605">
        <v>78000</v>
      </c>
      <c r="F830" s="432"/>
    </row>
    <row r="831" spans="2:6">
      <c r="B831" s="603">
        <v>27</v>
      </c>
      <c r="C831" s="607" t="s">
        <v>1091</v>
      </c>
      <c r="D831" s="603">
        <v>2020</v>
      </c>
      <c r="E831" s="605">
        <v>8140</v>
      </c>
      <c r="F831" s="432"/>
    </row>
    <row r="832" spans="2:6">
      <c r="B832" s="603">
        <v>28</v>
      </c>
      <c r="C832" s="607" t="s">
        <v>191</v>
      </c>
      <c r="D832" s="603">
        <v>2020</v>
      </c>
      <c r="E832" s="605">
        <v>10332</v>
      </c>
      <c r="F832" s="432"/>
    </row>
    <row r="833" spans="1:6">
      <c r="B833" s="603">
        <v>29</v>
      </c>
      <c r="C833" s="607" t="s">
        <v>1092</v>
      </c>
      <c r="D833" s="603">
        <v>2020</v>
      </c>
      <c r="E833" s="605">
        <v>2214</v>
      </c>
      <c r="F833" s="432"/>
    </row>
    <row r="834" spans="1:6">
      <c r="B834" s="603">
        <v>30</v>
      </c>
      <c r="C834" s="607" t="s">
        <v>1480</v>
      </c>
      <c r="D834" s="603">
        <v>2020</v>
      </c>
      <c r="E834" s="756">
        <v>1760</v>
      </c>
      <c r="F834" s="432"/>
    </row>
    <row r="835" spans="1:6">
      <c r="B835" s="603">
        <v>31</v>
      </c>
      <c r="C835" s="607" t="s">
        <v>1481</v>
      </c>
      <c r="D835" s="603">
        <v>2021</v>
      </c>
      <c r="E835" s="605">
        <v>1500</v>
      </c>
      <c r="F835" s="432"/>
    </row>
    <row r="836" spans="1:6">
      <c r="B836" s="603">
        <v>32</v>
      </c>
      <c r="C836" s="607" t="s">
        <v>1482</v>
      </c>
      <c r="D836" s="603">
        <v>2021</v>
      </c>
      <c r="E836" s="605">
        <v>9800</v>
      </c>
      <c r="F836" s="432"/>
    </row>
    <row r="837" spans="1:6">
      <c r="B837" s="603">
        <v>33</v>
      </c>
      <c r="C837" s="607" t="s">
        <v>1092</v>
      </c>
      <c r="D837" s="603">
        <v>2021</v>
      </c>
      <c r="E837" s="605">
        <v>2580</v>
      </c>
      <c r="F837" s="432"/>
    </row>
    <row r="838" spans="1:6">
      <c r="B838" s="603">
        <v>34</v>
      </c>
      <c r="C838" s="607" t="s">
        <v>1091</v>
      </c>
      <c r="D838" s="603">
        <v>2021</v>
      </c>
      <c r="E838" s="605">
        <v>8200</v>
      </c>
      <c r="F838" s="432"/>
    </row>
    <row r="839" spans="1:6">
      <c r="B839" s="603">
        <v>35</v>
      </c>
      <c r="C839" s="607" t="s">
        <v>1483</v>
      </c>
      <c r="D839" s="603">
        <v>2021</v>
      </c>
      <c r="E839" s="608">
        <v>4700</v>
      </c>
      <c r="F839" s="432"/>
    </row>
    <row r="840" spans="1:6">
      <c r="B840" s="603">
        <v>36</v>
      </c>
      <c r="C840" s="607" t="s">
        <v>1484</v>
      </c>
      <c r="D840" s="603">
        <v>2021</v>
      </c>
      <c r="E840" s="608">
        <v>3350</v>
      </c>
      <c r="F840" s="432"/>
    </row>
    <row r="841" spans="1:6">
      <c r="B841" s="603">
        <v>37</v>
      </c>
      <c r="C841" s="607" t="s">
        <v>1484</v>
      </c>
      <c r="D841" s="603">
        <v>2021</v>
      </c>
      <c r="E841" s="608">
        <v>3350</v>
      </c>
      <c r="F841" s="432"/>
    </row>
    <row r="842" spans="1:6">
      <c r="B842" s="603">
        <v>38</v>
      </c>
      <c r="C842" s="607" t="s">
        <v>1485</v>
      </c>
      <c r="D842" s="603">
        <v>2021</v>
      </c>
      <c r="E842" s="605">
        <v>5000</v>
      </c>
      <c r="F842" s="432"/>
    </row>
    <row r="843" spans="1:6" ht="31.5">
      <c r="B843" s="603">
        <v>39</v>
      </c>
      <c r="C843" s="606" t="s">
        <v>1757</v>
      </c>
      <c r="D843" s="603">
        <v>2022</v>
      </c>
      <c r="E843" s="608">
        <f>2990+2990+12000</f>
        <v>17980</v>
      </c>
      <c r="F843" s="432"/>
    </row>
    <row r="844" spans="1:6">
      <c r="B844" s="603">
        <v>40</v>
      </c>
      <c r="C844" s="606" t="s">
        <v>1486</v>
      </c>
      <c r="D844" s="603">
        <v>2022</v>
      </c>
      <c r="E844" s="605">
        <v>2700</v>
      </c>
      <c r="F844" s="432"/>
    </row>
    <row r="845" spans="1:6">
      <c r="B845" s="603">
        <v>41</v>
      </c>
      <c r="C845" s="606" t="s">
        <v>1487</v>
      </c>
      <c r="D845" s="603">
        <v>2022</v>
      </c>
      <c r="E845" s="756">
        <v>2360</v>
      </c>
      <c r="F845" s="432"/>
    </row>
    <row r="846" spans="1:6">
      <c r="A846" s="552"/>
      <c r="B846" s="603">
        <v>42</v>
      </c>
      <c r="C846" s="609" t="s">
        <v>1648</v>
      </c>
      <c r="D846" s="399">
        <v>2023</v>
      </c>
      <c r="E846" s="608">
        <v>500</v>
      </c>
      <c r="F846" s="425"/>
    </row>
    <row r="847" spans="1:6">
      <c r="A847" s="552"/>
      <c r="B847" s="603">
        <v>43</v>
      </c>
      <c r="C847" s="609" t="s">
        <v>1649</v>
      </c>
      <c r="D847" s="399">
        <v>2023</v>
      </c>
      <c r="E847" s="756">
        <v>2700</v>
      </c>
      <c r="F847" s="425"/>
    </row>
    <row r="848" spans="1:6">
      <c r="B848" s="565" t="s">
        <v>1670</v>
      </c>
      <c r="C848" s="567"/>
      <c r="D848" s="567"/>
      <c r="E848" s="610"/>
    </row>
    <row r="849" spans="2:5">
      <c r="B849" s="612" t="s">
        <v>1</v>
      </c>
      <c r="C849" s="613" t="s">
        <v>1671</v>
      </c>
      <c r="D849" s="614">
        <v>2020</v>
      </c>
      <c r="E849" s="615">
        <v>3599</v>
      </c>
    </row>
    <row r="850" spans="2:5">
      <c r="B850" s="612" t="s">
        <v>2</v>
      </c>
      <c r="C850" s="613" t="s">
        <v>1671</v>
      </c>
      <c r="D850" s="614">
        <v>2020</v>
      </c>
      <c r="E850" s="615">
        <v>3599</v>
      </c>
    </row>
    <row r="851" spans="2:5">
      <c r="B851" s="612" t="s">
        <v>3</v>
      </c>
      <c r="C851" s="613" t="s">
        <v>1672</v>
      </c>
      <c r="D851" s="614">
        <v>2020</v>
      </c>
      <c r="E851" s="615">
        <v>2899</v>
      </c>
    </row>
    <row r="852" spans="2:5">
      <c r="B852" s="612" t="s">
        <v>4</v>
      </c>
      <c r="C852" s="616" t="s">
        <v>1672</v>
      </c>
      <c r="D852" s="617">
        <v>2020</v>
      </c>
      <c r="E852" s="618">
        <v>2899</v>
      </c>
    </row>
    <row r="853" spans="2:5">
      <c r="B853" s="612" t="s">
        <v>5</v>
      </c>
      <c r="C853" s="472" t="s">
        <v>1672</v>
      </c>
      <c r="D853" s="603">
        <v>2020</v>
      </c>
      <c r="E853" s="619">
        <v>2899</v>
      </c>
    </row>
    <row r="854" spans="2:5">
      <c r="B854" s="612" t="s">
        <v>6</v>
      </c>
      <c r="C854" s="472" t="s">
        <v>1672</v>
      </c>
      <c r="D854" s="603">
        <v>2020</v>
      </c>
      <c r="E854" s="619">
        <v>2899</v>
      </c>
    </row>
    <row r="855" spans="2:5">
      <c r="B855" s="612" t="s">
        <v>7</v>
      </c>
      <c r="C855" s="472" t="s">
        <v>1672</v>
      </c>
      <c r="D855" s="603">
        <v>2020</v>
      </c>
      <c r="E855" s="619">
        <v>2899</v>
      </c>
    </row>
    <row r="856" spans="2:5">
      <c r="B856" s="612" t="s">
        <v>8</v>
      </c>
      <c r="C856" s="472" t="s">
        <v>1672</v>
      </c>
      <c r="D856" s="603">
        <v>2020</v>
      </c>
      <c r="E856" s="619">
        <v>2899</v>
      </c>
    </row>
    <row r="857" spans="2:5">
      <c r="B857" s="612" t="s">
        <v>9</v>
      </c>
      <c r="C857" s="472" t="s">
        <v>1672</v>
      </c>
      <c r="D857" s="603">
        <v>2020</v>
      </c>
      <c r="E857" s="619">
        <v>2899</v>
      </c>
    </row>
    <row r="858" spans="2:5">
      <c r="B858" s="612" t="s">
        <v>10</v>
      </c>
      <c r="C858" s="472" t="s">
        <v>1673</v>
      </c>
      <c r="D858" s="603">
        <v>2020</v>
      </c>
      <c r="E858" s="620">
        <v>4500</v>
      </c>
    </row>
    <row r="859" spans="2:5">
      <c r="B859" s="612" t="s">
        <v>11</v>
      </c>
      <c r="C859" s="472" t="s">
        <v>1674</v>
      </c>
      <c r="D859" s="603">
        <v>2023</v>
      </c>
      <c r="E859" s="621">
        <v>2690</v>
      </c>
    </row>
    <row r="860" spans="2:5">
      <c r="B860" s="612" t="s">
        <v>12</v>
      </c>
      <c r="C860" s="472" t="s">
        <v>1675</v>
      </c>
      <c r="D860" s="603">
        <v>2023</v>
      </c>
      <c r="E860" s="621">
        <v>7959</v>
      </c>
    </row>
    <row r="861" spans="2:5">
      <c r="B861" s="612" t="s">
        <v>13</v>
      </c>
      <c r="C861" s="472" t="s">
        <v>1676</v>
      </c>
      <c r="D861" s="603">
        <v>2023</v>
      </c>
      <c r="E861" s="621">
        <v>1764</v>
      </c>
    </row>
    <row r="862" spans="2:5">
      <c r="B862" s="612" t="s">
        <v>23</v>
      </c>
      <c r="C862" s="472" t="s">
        <v>1677</v>
      </c>
      <c r="D862" s="603">
        <v>2023</v>
      </c>
      <c r="E862" s="621">
        <v>3034</v>
      </c>
    </row>
    <row r="863" spans="2:5">
      <c r="B863" s="612" t="s">
        <v>24</v>
      </c>
      <c r="C863" s="472" t="s">
        <v>1860</v>
      </c>
      <c r="D863" s="603">
        <v>2023</v>
      </c>
      <c r="E863" s="622">
        <v>5100</v>
      </c>
    </row>
    <row r="864" spans="2:5">
      <c r="B864" s="612" t="s">
        <v>25</v>
      </c>
      <c r="C864" s="472" t="s">
        <v>1861</v>
      </c>
      <c r="D864" s="603">
        <v>2023</v>
      </c>
      <c r="E864" s="622">
        <v>7500</v>
      </c>
    </row>
    <row r="865" spans="2:5">
      <c r="B865" s="612" t="s">
        <v>26</v>
      </c>
      <c r="C865" s="472" t="s">
        <v>1862</v>
      </c>
      <c r="D865" s="603">
        <v>2023</v>
      </c>
      <c r="E865" s="621">
        <v>1872.06</v>
      </c>
    </row>
    <row r="868" spans="2:5">
      <c r="E868" s="624">
        <f>SUM(E1:E867)</f>
        <v>4212512.8899999987</v>
      </c>
    </row>
  </sheetData>
  <mergeCells count="1">
    <mergeCell ref="B632:C632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4"/>
  <sheetViews>
    <sheetView topLeftCell="A45" zoomScale="80" zoomScaleNormal="80" workbookViewId="0">
      <selection activeCell="C54" sqref="A1:XFD1048576"/>
    </sheetView>
  </sheetViews>
  <sheetFormatPr defaultRowHeight="15.75"/>
  <cols>
    <col min="1" max="1" width="3.5703125" style="8" bestFit="1" customWidth="1"/>
    <col min="2" max="2" width="31.140625" style="8" customWidth="1"/>
    <col min="3" max="3" width="47.85546875" style="8" customWidth="1"/>
    <col min="4" max="4" width="49.42578125" style="8" customWidth="1"/>
    <col min="5" max="16384" width="9.140625" style="8"/>
  </cols>
  <sheetData>
    <row r="1" spans="1:4" ht="17.25" thickTop="1" thickBot="1">
      <c r="A1" s="625" t="s">
        <v>0</v>
      </c>
      <c r="B1" s="626" t="s">
        <v>1093</v>
      </c>
      <c r="C1" s="627" t="s">
        <v>1094</v>
      </c>
      <c r="D1" s="628" t="s">
        <v>1095</v>
      </c>
    </row>
    <row r="2" spans="1:4" ht="17.25" thickTop="1" thickBot="1">
      <c r="A2" s="793">
        <v>1</v>
      </c>
      <c r="B2" s="794" t="s">
        <v>47</v>
      </c>
      <c r="C2" s="794"/>
      <c r="D2" s="794"/>
    </row>
    <row r="3" spans="1:4" ht="64.5" thickTop="1" thickBot="1">
      <c r="A3" s="793"/>
      <c r="B3" s="629" t="s">
        <v>400</v>
      </c>
      <c r="C3" s="630" t="s">
        <v>1096</v>
      </c>
      <c r="D3" s="630" t="s">
        <v>1661</v>
      </c>
    </row>
    <row r="4" spans="1:4" ht="64.5" thickTop="1" thickBot="1">
      <c r="A4" s="793"/>
      <c r="B4" s="629" t="s">
        <v>1097</v>
      </c>
      <c r="C4" s="630" t="s">
        <v>1098</v>
      </c>
      <c r="D4" s="630" t="s">
        <v>1099</v>
      </c>
    </row>
    <row r="5" spans="1:4" ht="17.25" thickTop="1" thickBot="1">
      <c r="A5" s="795">
        <v>2</v>
      </c>
      <c r="B5" s="794" t="s">
        <v>48</v>
      </c>
      <c r="C5" s="794"/>
      <c r="D5" s="794"/>
    </row>
    <row r="6" spans="1:4" ht="64.5" thickTop="1" thickBot="1">
      <c r="A6" s="796"/>
      <c r="B6" s="629" t="s">
        <v>1100</v>
      </c>
      <c r="C6" s="630" t="s">
        <v>1101</v>
      </c>
      <c r="D6" s="630" t="s">
        <v>1102</v>
      </c>
    </row>
    <row r="7" spans="1:4" ht="64.5" thickTop="1" thickBot="1">
      <c r="A7" s="796"/>
      <c r="B7" s="629" t="s">
        <v>223</v>
      </c>
      <c r="C7" s="630" t="s">
        <v>1103</v>
      </c>
      <c r="D7" s="630" t="s">
        <v>1104</v>
      </c>
    </row>
    <row r="8" spans="1:4" ht="33" thickTop="1" thickBot="1">
      <c r="A8" s="796"/>
      <c r="B8" s="629" t="s">
        <v>530</v>
      </c>
      <c r="C8" s="630" t="s">
        <v>1105</v>
      </c>
      <c r="D8" s="630" t="s">
        <v>1106</v>
      </c>
    </row>
    <row r="9" spans="1:4" ht="48.75" thickTop="1" thickBot="1">
      <c r="A9" s="796"/>
      <c r="B9" s="629" t="s">
        <v>224</v>
      </c>
      <c r="C9" s="630" t="s">
        <v>1107</v>
      </c>
      <c r="D9" s="630" t="s">
        <v>1108</v>
      </c>
    </row>
    <row r="10" spans="1:4" ht="48.75" thickTop="1" thickBot="1">
      <c r="A10" s="796"/>
      <c r="B10" s="629" t="s">
        <v>1151</v>
      </c>
      <c r="C10" s="630" t="s">
        <v>1152</v>
      </c>
      <c r="D10" s="630" t="s">
        <v>1153</v>
      </c>
    </row>
    <row r="11" spans="1:4" ht="64.5" thickTop="1" thickBot="1">
      <c r="A11" s="796"/>
      <c r="B11" s="629" t="s">
        <v>1154</v>
      </c>
      <c r="C11" s="630" t="s">
        <v>1179</v>
      </c>
      <c r="D11" s="630" t="s">
        <v>1155</v>
      </c>
    </row>
    <row r="12" spans="1:4" ht="48.75" thickTop="1" thickBot="1">
      <c r="A12" s="796"/>
      <c r="B12" s="629" t="s">
        <v>1156</v>
      </c>
      <c r="C12" s="630" t="s">
        <v>1157</v>
      </c>
      <c r="D12" s="630" t="s">
        <v>1153</v>
      </c>
    </row>
    <row r="13" spans="1:4" ht="48.75" thickTop="1" thickBot="1">
      <c r="A13" s="796"/>
      <c r="B13" s="629" t="s">
        <v>1158</v>
      </c>
      <c r="C13" s="630" t="s">
        <v>1107</v>
      </c>
      <c r="D13" s="630" t="s">
        <v>1153</v>
      </c>
    </row>
    <row r="14" spans="1:4" ht="48.75" thickTop="1" thickBot="1">
      <c r="A14" s="796"/>
      <c r="B14" s="629" t="s">
        <v>1159</v>
      </c>
      <c r="C14" s="630" t="s">
        <v>1157</v>
      </c>
      <c r="D14" s="630" t="s">
        <v>1160</v>
      </c>
    </row>
    <row r="15" spans="1:4" ht="64.5" thickTop="1" thickBot="1">
      <c r="A15" s="796"/>
      <c r="B15" s="629" t="s">
        <v>1161</v>
      </c>
      <c r="C15" s="630" t="s">
        <v>1162</v>
      </c>
      <c r="D15" s="630" t="s">
        <v>1163</v>
      </c>
    </row>
    <row r="16" spans="1:4" ht="64.5" thickTop="1" thickBot="1">
      <c r="A16" s="796"/>
      <c r="B16" s="629" t="s">
        <v>1164</v>
      </c>
      <c r="C16" s="630" t="s">
        <v>1165</v>
      </c>
      <c r="D16" s="630" t="s">
        <v>1166</v>
      </c>
    </row>
    <row r="17" spans="1:4" ht="48.75" thickTop="1" thickBot="1">
      <c r="A17" s="796"/>
      <c r="B17" s="629" t="s">
        <v>1167</v>
      </c>
      <c r="C17" s="630" t="s">
        <v>1157</v>
      </c>
      <c r="D17" s="630" t="s">
        <v>1155</v>
      </c>
    </row>
    <row r="18" spans="1:4" ht="64.5" thickTop="1" thickBot="1">
      <c r="A18" s="796"/>
      <c r="B18" s="629" t="s">
        <v>1168</v>
      </c>
      <c r="C18" s="630" t="s">
        <v>1169</v>
      </c>
      <c r="D18" s="630" t="s">
        <v>1155</v>
      </c>
    </row>
    <row r="19" spans="1:4" ht="48.75" thickTop="1" thickBot="1">
      <c r="A19" s="796"/>
      <c r="B19" s="629" t="s">
        <v>1170</v>
      </c>
      <c r="C19" s="630" t="s">
        <v>1157</v>
      </c>
      <c r="D19" s="630" t="s">
        <v>1155</v>
      </c>
    </row>
    <row r="20" spans="1:4" ht="64.5" thickTop="1" thickBot="1">
      <c r="A20" s="796"/>
      <c r="B20" s="629" t="s">
        <v>1171</v>
      </c>
      <c r="C20" s="630" t="s">
        <v>1172</v>
      </c>
      <c r="D20" s="630" t="s">
        <v>1173</v>
      </c>
    </row>
    <row r="21" spans="1:4" ht="64.5" thickTop="1" thickBot="1">
      <c r="A21" s="796"/>
      <c r="B21" s="629" t="s">
        <v>1174</v>
      </c>
      <c r="C21" s="630" t="s">
        <v>1175</v>
      </c>
      <c r="D21" s="630" t="s">
        <v>1153</v>
      </c>
    </row>
    <row r="22" spans="1:4" ht="48.75" thickTop="1" thickBot="1">
      <c r="A22" s="796"/>
      <c r="B22" s="629" t="s">
        <v>1176</v>
      </c>
      <c r="C22" s="630" t="s">
        <v>1125</v>
      </c>
      <c r="D22" s="630" t="s">
        <v>1163</v>
      </c>
    </row>
    <row r="23" spans="1:4" ht="48.75" thickTop="1" thickBot="1">
      <c r="A23" s="796"/>
      <c r="B23" s="629" t="s">
        <v>1177</v>
      </c>
      <c r="C23" s="630" t="s">
        <v>1107</v>
      </c>
      <c r="D23" s="630" t="s">
        <v>1153</v>
      </c>
    </row>
    <row r="24" spans="1:4" ht="48.75" thickTop="1" thickBot="1">
      <c r="A24" s="796"/>
      <c r="B24" s="629" t="s">
        <v>1178</v>
      </c>
      <c r="C24" s="630" t="s">
        <v>1157</v>
      </c>
      <c r="D24" s="630" t="s">
        <v>1153</v>
      </c>
    </row>
    <row r="25" spans="1:4" ht="63.75" thickTop="1">
      <c r="A25" s="798"/>
      <c r="B25" s="606" t="s">
        <v>1335</v>
      </c>
      <c r="C25" s="631" t="s">
        <v>1758</v>
      </c>
      <c r="D25" s="631" t="s">
        <v>1336</v>
      </c>
    </row>
    <row r="26" spans="1:4" ht="63">
      <c r="A26" s="798"/>
      <c r="B26" s="606" t="s">
        <v>1337</v>
      </c>
      <c r="C26" s="631" t="s">
        <v>1759</v>
      </c>
      <c r="D26" s="631" t="s">
        <v>1338</v>
      </c>
    </row>
    <row r="27" spans="1:4" ht="63">
      <c r="A27" s="798"/>
      <c r="B27" s="606" t="s">
        <v>1339</v>
      </c>
      <c r="C27" s="631" t="s">
        <v>1760</v>
      </c>
      <c r="D27" s="631" t="s">
        <v>1340</v>
      </c>
    </row>
    <row r="28" spans="1:4" ht="78.75">
      <c r="A28" s="798"/>
      <c r="B28" s="606" t="s">
        <v>1341</v>
      </c>
      <c r="C28" s="631" t="s">
        <v>1761</v>
      </c>
      <c r="D28" s="631" t="s">
        <v>1106</v>
      </c>
    </row>
    <row r="29" spans="1:4" ht="63">
      <c r="A29" s="798"/>
      <c r="B29" s="606" t="s">
        <v>1342</v>
      </c>
      <c r="C29" s="631" t="s">
        <v>1343</v>
      </c>
      <c r="D29" s="631" t="s">
        <v>1106</v>
      </c>
    </row>
    <row r="30" spans="1:4" ht="63">
      <c r="A30" s="798"/>
      <c r="B30" s="606" t="s">
        <v>1344</v>
      </c>
      <c r="C30" s="631" t="s">
        <v>1345</v>
      </c>
      <c r="D30" s="631" t="s">
        <v>1346</v>
      </c>
    </row>
    <row r="31" spans="1:4" ht="63">
      <c r="A31" s="798"/>
      <c r="B31" s="606" t="s">
        <v>1347</v>
      </c>
      <c r="C31" s="631" t="s">
        <v>1348</v>
      </c>
      <c r="D31" s="631" t="s">
        <v>1106</v>
      </c>
    </row>
    <row r="32" spans="1:4" ht="47.25">
      <c r="A32" s="798"/>
      <c r="B32" s="606" t="s">
        <v>1349</v>
      </c>
      <c r="C32" s="631" t="s">
        <v>1762</v>
      </c>
      <c r="D32" s="631" t="s">
        <v>1350</v>
      </c>
    </row>
    <row r="33" spans="1:4" ht="31.5">
      <c r="A33" s="798"/>
      <c r="B33" s="606" t="s">
        <v>1351</v>
      </c>
      <c r="C33" s="632" t="s">
        <v>1352</v>
      </c>
      <c r="D33" s="631" t="s">
        <v>1353</v>
      </c>
    </row>
    <row r="34" spans="1:4" ht="47.25">
      <c r="A34" s="798"/>
      <c r="B34" s="606" t="s">
        <v>1354</v>
      </c>
      <c r="C34" s="632" t="s">
        <v>1355</v>
      </c>
      <c r="D34" s="631" t="s">
        <v>1106</v>
      </c>
    </row>
    <row r="35" spans="1:4" ht="31.5">
      <c r="A35" s="798"/>
      <c r="B35" s="606" t="s">
        <v>1356</v>
      </c>
      <c r="C35" s="632" t="s">
        <v>1357</v>
      </c>
      <c r="D35" s="631" t="s">
        <v>1358</v>
      </c>
    </row>
    <row r="36" spans="1:4" ht="31.5">
      <c r="A36" s="798"/>
      <c r="B36" s="606" t="s">
        <v>1359</v>
      </c>
      <c r="C36" s="632" t="s">
        <v>1360</v>
      </c>
      <c r="D36" s="631" t="s">
        <v>1360</v>
      </c>
    </row>
    <row r="37" spans="1:4" ht="32.25" thickBot="1">
      <c r="A37" s="797"/>
      <c r="B37" s="606" t="s">
        <v>1361</v>
      </c>
      <c r="C37" s="632" t="s">
        <v>1360</v>
      </c>
      <c r="D37" s="631" t="s">
        <v>1360</v>
      </c>
    </row>
    <row r="38" spans="1:4" ht="17.25" thickTop="1" thickBot="1">
      <c r="A38" s="793">
        <v>4</v>
      </c>
      <c r="B38" s="794" t="s">
        <v>1370</v>
      </c>
      <c r="C38" s="794"/>
      <c r="D38" s="794"/>
    </row>
    <row r="39" spans="1:4" ht="64.5" thickTop="1" thickBot="1">
      <c r="A39" s="793"/>
      <c r="B39" s="633" t="s">
        <v>192</v>
      </c>
      <c r="C39" s="634" t="s">
        <v>1109</v>
      </c>
      <c r="D39" s="634" t="s">
        <v>1110</v>
      </c>
    </row>
    <row r="40" spans="1:4" ht="17.25" thickTop="1" thickBot="1">
      <c r="A40" s="793">
        <v>6</v>
      </c>
      <c r="B40" s="794" t="s">
        <v>1111</v>
      </c>
      <c r="C40" s="794"/>
      <c r="D40" s="794"/>
    </row>
    <row r="41" spans="1:4" ht="111.75" thickTop="1" thickBot="1">
      <c r="A41" s="793"/>
      <c r="B41" s="629" t="s">
        <v>1112</v>
      </c>
      <c r="C41" s="630" t="s">
        <v>1113</v>
      </c>
      <c r="D41" s="630" t="s">
        <v>1114</v>
      </c>
    </row>
    <row r="42" spans="1:4" ht="17.25" thickTop="1" thickBot="1">
      <c r="A42" s="793">
        <v>7</v>
      </c>
      <c r="B42" s="794" t="s">
        <v>655</v>
      </c>
      <c r="C42" s="794"/>
      <c r="D42" s="794"/>
    </row>
    <row r="43" spans="1:4" ht="111.75" thickTop="1" thickBot="1">
      <c r="A43" s="793"/>
      <c r="B43" s="629" t="s">
        <v>197</v>
      </c>
      <c r="C43" s="630" t="s">
        <v>1115</v>
      </c>
      <c r="D43" s="630" t="s">
        <v>1116</v>
      </c>
    </row>
    <row r="44" spans="1:4" ht="17.25" thickTop="1" thickBot="1">
      <c r="A44" s="793">
        <v>8</v>
      </c>
      <c r="B44" s="794" t="s">
        <v>262</v>
      </c>
      <c r="C44" s="794"/>
      <c r="D44" s="794"/>
    </row>
    <row r="45" spans="1:4" ht="80.25" thickTop="1" thickBot="1">
      <c r="A45" s="793"/>
      <c r="B45" s="629" t="s">
        <v>1441</v>
      </c>
      <c r="C45" s="630" t="s">
        <v>1117</v>
      </c>
      <c r="D45" s="630" t="s">
        <v>1118</v>
      </c>
    </row>
    <row r="46" spans="1:4" ht="80.25" thickTop="1" thickBot="1">
      <c r="A46" s="793"/>
      <c r="B46" s="629" t="s">
        <v>1442</v>
      </c>
      <c r="C46" s="630" t="s">
        <v>1443</v>
      </c>
      <c r="D46" s="630" t="s">
        <v>1440</v>
      </c>
    </row>
    <row r="47" spans="1:4" ht="17.25" thickTop="1" thickBot="1">
      <c r="A47" s="793">
        <v>9</v>
      </c>
      <c r="B47" s="794" t="s">
        <v>262</v>
      </c>
      <c r="C47" s="794"/>
      <c r="D47" s="794"/>
    </row>
    <row r="48" spans="1:4" ht="111.75" thickTop="1" thickBot="1">
      <c r="A48" s="793"/>
      <c r="B48" s="629" t="s">
        <v>263</v>
      </c>
      <c r="C48" s="630" t="s">
        <v>1119</v>
      </c>
      <c r="D48" s="630" t="s">
        <v>1120</v>
      </c>
    </row>
    <row r="49" spans="1:4" ht="17.25" thickTop="1" thickBot="1">
      <c r="A49" s="793">
        <v>10</v>
      </c>
      <c r="B49" s="794" t="s">
        <v>658</v>
      </c>
      <c r="C49" s="794"/>
      <c r="D49" s="794"/>
    </row>
    <row r="50" spans="1:4" ht="48.75" thickTop="1" thickBot="1">
      <c r="A50" s="793"/>
      <c r="B50" s="629" t="s">
        <v>66</v>
      </c>
      <c r="C50" s="630" t="s">
        <v>1121</v>
      </c>
      <c r="D50" s="630" t="s">
        <v>1122</v>
      </c>
    </row>
    <row r="51" spans="1:4" ht="48.75" thickTop="1" thickBot="1">
      <c r="A51" s="793"/>
      <c r="B51" s="629" t="s">
        <v>67</v>
      </c>
      <c r="C51" s="630" t="s">
        <v>1123</v>
      </c>
      <c r="D51" s="630" t="s">
        <v>1124</v>
      </c>
    </row>
    <row r="52" spans="1:4" ht="48.75" thickTop="1" thickBot="1">
      <c r="A52" s="793"/>
      <c r="B52" s="629" t="s">
        <v>67</v>
      </c>
      <c r="C52" s="630" t="s">
        <v>1125</v>
      </c>
      <c r="D52" s="630" t="s">
        <v>1126</v>
      </c>
    </row>
    <row r="53" spans="1:4" ht="17.25" thickTop="1" thickBot="1">
      <c r="A53" s="793">
        <v>11</v>
      </c>
      <c r="B53" s="794" t="s">
        <v>291</v>
      </c>
      <c r="C53" s="794"/>
      <c r="D53" s="794"/>
    </row>
    <row r="54" spans="1:4" ht="48.75" thickTop="1" thickBot="1">
      <c r="A54" s="793"/>
      <c r="B54" s="629" t="s">
        <v>1127</v>
      </c>
      <c r="C54" s="630" t="s">
        <v>1128</v>
      </c>
      <c r="D54" s="630" t="s">
        <v>1129</v>
      </c>
    </row>
    <row r="55" spans="1:4" ht="17.25" thickTop="1" thickBot="1">
      <c r="A55" s="793">
        <v>12</v>
      </c>
      <c r="B55" s="794" t="s">
        <v>1705</v>
      </c>
      <c r="C55" s="794"/>
      <c r="D55" s="794"/>
    </row>
    <row r="56" spans="1:4" ht="96" thickTop="1" thickBot="1">
      <c r="A56" s="793"/>
      <c r="B56" s="629" t="s">
        <v>55</v>
      </c>
      <c r="C56" s="630" t="s">
        <v>1130</v>
      </c>
      <c r="D56" s="630" t="s">
        <v>1131</v>
      </c>
    </row>
    <row r="57" spans="1:4" ht="17.25" thickTop="1" thickBot="1">
      <c r="A57" s="793">
        <v>13</v>
      </c>
      <c r="B57" s="794" t="s">
        <v>74</v>
      </c>
      <c r="C57" s="794"/>
      <c r="D57" s="794"/>
    </row>
    <row r="58" spans="1:4" ht="64.5" thickTop="1" thickBot="1">
      <c r="A58" s="793"/>
      <c r="B58" s="629" t="s">
        <v>75</v>
      </c>
      <c r="C58" s="630" t="s">
        <v>1132</v>
      </c>
      <c r="D58" s="630" t="s">
        <v>1133</v>
      </c>
    </row>
    <row r="59" spans="1:4" ht="48.75" thickTop="1" thickBot="1">
      <c r="A59" s="793"/>
      <c r="B59" s="629" t="s">
        <v>81</v>
      </c>
      <c r="C59" s="630" t="s">
        <v>1125</v>
      </c>
      <c r="D59" s="630" t="s">
        <v>1106</v>
      </c>
    </row>
    <row r="60" spans="1:4" ht="17.25" thickTop="1" thickBot="1">
      <c r="A60" s="795">
        <v>14</v>
      </c>
      <c r="B60" s="794" t="s">
        <v>51</v>
      </c>
      <c r="C60" s="794"/>
      <c r="D60" s="794"/>
    </row>
    <row r="61" spans="1:4" ht="111.75" thickTop="1" thickBot="1">
      <c r="A61" s="796"/>
      <c r="B61" s="629" t="s">
        <v>259</v>
      </c>
      <c r="C61" s="630" t="s">
        <v>1699</v>
      </c>
      <c r="D61" s="630" t="s">
        <v>1134</v>
      </c>
    </row>
    <row r="62" spans="1:4" ht="96" thickTop="1" thickBot="1">
      <c r="A62" s="796"/>
      <c r="B62" s="629" t="s">
        <v>1700</v>
      </c>
      <c r="C62" s="630" t="s">
        <v>1763</v>
      </c>
      <c r="D62" s="630" t="s">
        <v>1701</v>
      </c>
    </row>
    <row r="63" spans="1:4" ht="143.25" thickTop="1" thickBot="1">
      <c r="A63" s="797"/>
      <c r="B63" s="629" t="s">
        <v>1135</v>
      </c>
      <c r="C63" s="630" t="s">
        <v>1136</v>
      </c>
      <c r="D63" s="630" t="s">
        <v>1137</v>
      </c>
    </row>
    <row r="64" spans="1:4" ht="17.25" thickTop="1" thickBot="1">
      <c r="A64" s="793">
        <v>15</v>
      </c>
      <c r="B64" s="794" t="s">
        <v>52</v>
      </c>
      <c r="C64" s="794"/>
      <c r="D64" s="794"/>
    </row>
    <row r="65" spans="1:4" ht="64.5" thickTop="1" thickBot="1">
      <c r="A65" s="793"/>
      <c r="B65" s="629" t="s">
        <v>1138</v>
      </c>
      <c r="C65" s="630" t="s">
        <v>1139</v>
      </c>
      <c r="D65" s="630" t="s">
        <v>1140</v>
      </c>
    </row>
    <row r="66" spans="1:4" ht="17.25" thickTop="1" thickBot="1">
      <c r="A66" s="793">
        <v>16</v>
      </c>
      <c r="B66" s="794" t="s">
        <v>53</v>
      </c>
      <c r="C66" s="794"/>
      <c r="D66" s="794"/>
    </row>
    <row r="67" spans="1:4" ht="48.75" thickTop="1" thickBot="1">
      <c r="A67" s="793"/>
      <c r="B67" s="629" t="s">
        <v>284</v>
      </c>
      <c r="C67" s="630" t="s">
        <v>1123</v>
      </c>
      <c r="D67" s="630" t="s">
        <v>1140</v>
      </c>
    </row>
    <row r="68" spans="1:4" ht="17.25" thickTop="1" thickBot="1">
      <c r="A68" s="793">
        <v>17</v>
      </c>
      <c r="B68" s="794" t="s">
        <v>54</v>
      </c>
      <c r="C68" s="794"/>
      <c r="D68" s="794"/>
    </row>
    <row r="69" spans="1:4" ht="64.5" thickTop="1" thickBot="1">
      <c r="A69" s="793"/>
      <c r="B69" s="629" t="s">
        <v>93</v>
      </c>
      <c r="C69" s="630" t="s">
        <v>1141</v>
      </c>
      <c r="D69" s="630" t="s">
        <v>1488</v>
      </c>
    </row>
    <row r="70" spans="1:4" ht="17.25" thickTop="1" thickBot="1">
      <c r="A70" s="793">
        <v>18</v>
      </c>
      <c r="B70" s="794" t="s">
        <v>1665</v>
      </c>
      <c r="C70" s="794"/>
      <c r="D70" s="794"/>
    </row>
    <row r="71" spans="1:4" ht="64.5" thickTop="1" thickBot="1">
      <c r="A71" s="793"/>
      <c r="B71" s="629" t="s">
        <v>1678</v>
      </c>
      <c r="C71" s="630" t="s">
        <v>1679</v>
      </c>
      <c r="D71" s="630" t="s">
        <v>1680</v>
      </c>
    </row>
    <row r="72" spans="1:4" ht="17.25" thickTop="1" thickBot="1">
      <c r="A72" s="788">
        <v>19</v>
      </c>
      <c r="B72" s="790" t="s">
        <v>1777</v>
      </c>
      <c r="C72" s="791"/>
      <c r="D72" s="792"/>
    </row>
    <row r="73" spans="1:4" ht="17.25" thickTop="1" thickBot="1">
      <c r="A73" s="789"/>
      <c r="B73" s="635" t="s">
        <v>1778</v>
      </c>
      <c r="C73" s="636"/>
      <c r="D73" s="636" t="s">
        <v>1779</v>
      </c>
    </row>
    <row r="74" spans="1:4" ht="16.5" thickTop="1"/>
  </sheetData>
  <mergeCells count="34">
    <mergeCell ref="A47:A48"/>
    <mergeCell ref="B47:D47"/>
    <mergeCell ref="A40:A41"/>
    <mergeCell ref="B40:D40"/>
    <mergeCell ref="A42:A43"/>
    <mergeCell ref="B42:D42"/>
    <mergeCell ref="A44:A46"/>
    <mergeCell ref="B44:D44"/>
    <mergeCell ref="A2:A4"/>
    <mergeCell ref="B2:D2"/>
    <mergeCell ref="B5:D5"/>
    <mergeCell ref="A38:A39"/>
    <mergeCell ref="B38:D38"/>
    <mergeCell ref="A5:A37"/>
    <mergeCell ref="A49:A52"/>
    <mergeCell ref="B49:D49"/>
    <mergeCell ref="A53:A54"/>
    <mergeCell ref="B53:D53"/>
    <mergeCell ref="A55:A56"/>
    <mergeCell ref="B55:D55"/>
    <mergeCell ref="A57:A59"/>
    <mergeCell ref="B57:D57"/>
    <mergeCell ref="B60:D60"/>
    <mergeCell ref="A64:A65"/>
    <mergeCell ref="B64:D64"/>
    <mergeCell ref="A60:A63"/>
    <mergeCell ref="A72:A73"/>
    <mergeCell ref="B72:D72"/>
    <mergeCell ref="A66:A67"/>
    <mergeCell ref="B66:D66"/>
    <mergeCell ref="A68:A69"/>
    <mergeCell ref="B68:D68"/>
    <mergeCell ref="A70:A71"/>
    <mergeCell ref="B70:D7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61B5E-F2B2-401F-AD52-89A914D062D1}">
  <dimension ref="A1:AE70"/>
  <sheetViews>
    <sheetView workbookViewId="0">
      <selection activeCell="D11" sqref="D11"/>
    </sheetView>
  </sheetViews>
  <sheetFormatPr defaultColWidth="9.140625" defaultRowHeight="15.75"/>
  <cols>
    <col min="1" max="1" width="3.85546875" style="33" bestFit="1" customWidth="1"/>
    <col min="2" max="2" width="45.7109375" style="33" customWidth="1"/>
    <col min="3" max="3" width="42" style="33" customWidth="1"/>
    <col min="4" max="4" width="10" style="706" bestFit="1" customWidth="1"/>
    <col min="5" max="5" width="14.5703125" style="706" customWidth="1"/>
    <col min="6" max="6" width="12.7109375" style="706" customWidth="1"/>
    <col min="7" max="7" width="19.85546875" style="707" customWidth="1"/>
    <col min="8" max="8" width="12.140625" style="706" customWidth="1"/>
    <col min="9" max="9" width="11.42578125" style="706" customWidth="1"/>
    <col min="10" max="10" width="7.7109375" style="706" customWidth="1"/>
    <col min="11" max="11" width="8.7109375" style="706" customWidth="1"/>
    <col min="12" max="12" width="21.140625" style="706" customWidth="1"/>
    <col min="13" max="14" width="15.7109375" style="708" customWidth="1"/>
    <col min="15" max="15" width="20.28515625" style="706" customWidth="1"/>
    <col min="16" max="16" width="20.42578125" style="706" customWidth="1"/>
    <col min="17" max="17" width="11.140625" style="706" customWidth="1"/>
    <col min="18" max="18" width="13.140625" style="33" customWidth="1"/>
    <col min="19" max="16384" width="9.140625" style="33"/>
  </cols>
  <sheetData>
    <row r="1" spans="1:31" s="643" customFormat="1" ht="32.25" thickBot="1">
      <c r="A1" s="637" t="s">
        <v>0</v>
      </c>
      <c r="B1" s="638" t="s">
        <v>1863</v>
      </c>
      <c r="C1" s="638" t="s">
        <v>1864</v>
      </c>
      <c r="D1" s="638" t="s">
        <v>1865</v>
      </c>
      <c r="E1" s="638" t="s">
        <v>1866</v>
      </c>
      <c r="F1" s="638" t="s">
        <v>1867</v>
      </c>
      <c r="G1" s="638" t="s">
        <v>1868</v>
      </c>
      <c r="H1" s="638" t="s">
        <v>1869</v>
      </c>
      <c r="I1" s="638" t="s">
        <v>1870</v>
      </c>
      <c r="J1" s="638" t="s">
        <v>1871</v>
      </c>
      <c r="K1" s="638" t="s">
        <v>1872</v>
      </c>
      <c r="L1" s="639" t="s">
        <v>1873</v>
      </c>
      <c r="M1" s="640" t="s">
        <v>1874</v>
      </c>
      <c r="N1" s="640" t="s">
        <v>1875</v>
      </c>
      <c r="O1" s="638" t="s">
        <v>1876</v>
      </c>
      <c r="P1" s="641" t="s">
        <v>1877</v>
      </c>
      <c r="Q1" s="641" t="s">
        <v>1878</v>
      </c>
      <c r="R1" s="642" t="s">
        <v>1879</v>
      </c>
    </row>
    <row r="2" spans="1:31">
      <c r="A2" s="644">
        <v>1</v>
      </c>
      <c r="B2" s="645" t="s">
        <v>1880</v>
      </c>
      <c r="C2" s="646" t="s">
        <v>1881</v>
      </c>
      <c r="D2" s="753" t="s">
        <v>1882</v>
      </c>
      <c r="E2" s="647" t="s">
        <v>1883</v>
      </c>
      <c r="F2" s="647">
        <v>4</v>
      </c>
      <c r="G2" s="647" t="s">
        <v>1884</v>
      </c>
      <c r="H2" s="648">
        <v>11100</v>
      </c>
      <c r="I2" s="648" t="s">
        <v>44</v>
      </c>
      <c r="J2" s="648">
        <v>4</v>
      </c>
      <c r="K2" s="648">
        <v>1988</v>
      </c>
      <c r="L2" s="649" t="s">
        <v>1885</v>
      </c>
      <c r="M2" s="650">
        <v>93000</v>
      </c>
      <c r="N2" s="650"/>
      <c r="O2" s="651" t="s">
        <v>1886</v>
      </c>
      <c r="P2" s="652">
        <v>45658</v>
      </c>
      <c r="Q2" s="652">
        <v>46022</v>
      </c>
      <c r="R2" s="653"/>
    </row>
    <row r="3" spans="1:31" s="665" customFormat="1" ht="31.5">
      <c r="A3" s="654">
        <v>2</v>
      </c>
      <c r="B3" s="655" t="s">
        <v>1880</v>
      </c>
      <c r="C3" s="646" t="s">
        <v>1881</v>
      </c>
      <c r="D3" s="656" t="s">
        <v>1887</v>
      </c>
      <c r="E3" s="655" t="s">
        <v>1888</v>
      </c>
      <c r="F3" s="655" t="s">
        <v>1889</v>
      </c>
      <c r="G3" s="657" t="s">
        <v>1884</v>
      </c>
      <c r="H3" s="656">
        <v>2000</v>
      </c>
      <c r="I3" s="658" t="s">
        <v>1890</v>
      </c>
      <c r="J3" s="656">
        <v>5</v>
      </c>
      <c r="K3" s="656">
        <v>1996</v>
      </c>
      <c r="L3" s="659" t="s">
        <v>1891</v>
      </c>
      <c r="M3" s="660">
        <v>79700</v>
      </c>
      <c r="N3" s="661"/>
      <c r="O3" s="662" t="s">
        <v>1886</v>
      </c>
      <c r="P3" s="663">
        <v>45658</v>
      </c>
      <c r="Q3" s="652">
        <v>46022</v>
      </c>
      <c r="R3" s="664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31">
      <c r="A4" s="644">
        <v>3</v>
      </c>
      <c r="B4" s="655" t="s">
        <v>1880</v>
      </c>
      <c r="C4" s="646" t="s">
        <v>1881</v>
      </c>
      <c r="D4" s="656" t="s">
        <v>1892</v>
      </c>
      <c r="E4" s="655" t="s">
        <v>1893</v>
      </c>
      <c r="F4" s="666" t="s">
        <v>1894</v>
      </c>
      <c r="G4" s="657" t="s">
        <v>1895</v>
      </c>
      <c r="H4" s="656" t="s">
        <v>44</v>
      </c>
      <c r="I4" s="656">
        <v>750</v>
      </c>
      <c r="J4" s="656" t="s">
        <v>44</v>
      </c>
      <c r="K4" s="656">
        <v>1987</v>
      </c>
      <c r="L4" s="659" t="s">
        <v>1896</v>
      </c>
      <c r="M4" s="660">
        <v>940</v>
      </c>
      <c r="N4" s="661"/>
      <c r="O4" s="662" t="s">
        <v>1897</v>
      </c>
      <c r="P4" s="663">
        <v>45658</v>
      </c>
      <c r="Q4" s="652">
        <v>46022</v>
      </c>
      <c r="R4" s="664"/>
    </row>
    <row r="5" spans="1:31">
      <c r="A5" s="654">
        <v>4</v>
      </c>
      <c r="B5" s="655" t="s">
        <v>1880</v>
      </c>
      <c r="C5" s="646" t="s">
        <v>1881</v>
      </c>
      <c r="D5" s="656" t="s">
        <v>1898</v>
      </c>
      <c r="E5" s="655" t="s">
        <v>1899</v>
      </c>
      <c r="F5" s="655" t="s">
        <v>1900</v>
      </c>
      <c r="G5" s="657" t="s">
        <v>1901</v>
      </c>
      <c r="H5" s="656" t="s">
        <v>44</v>
      </c>
      <c r="I5" s="656">
        <v>550</v>
      </c>
      <c r="J5" s="656" t="s">
        <v>44</v>
      </c>
      <c r="K5" s="656">
        <v>2020</v>
      </c>
      <c r="L5" s="659" t="s">
        <v>1902</v>
      </c>
      <c r="M5" s="660">
        <v>4048</v>
      </c>
      <c r="N5" s="661"/>
      <c r="O5" s="662" t="s">
        <v>1897</v>
      </c>
      <c r="P5" s="663">
        <v>45658</v>
      </c>
      <c r="Q5" s="652">
        <v>46022</v>
      </c>
      <c r="R5" s="664"/>
    </row>
    <row r="6" spans="1:31">
      <c r="A6" s="644">
        <v>5</v>
      </c>
      <c r="B6" s="655" t="s">
        <v>1880</v>
      </c>
      <c r="C6" s="646" t="s">
        <v>1881</v>
      </c>
      <c r="D6" s="656" t="s">
        <v>1903</v>
      </c>
      <c r="E6" s="655" t="s">
        <v>1904</v>
      </c>
      <c r="F6" s="655" t="s">
        <v>1905</v>
      </c>
      <c r="G6" s="657" t="s">
        <v>1906</v>
      </c>
      <c r="H6" s="656">
        <v>899</v>
      </c>
      <c r="I6" s="656">
        <v>380</v>
      </c>
      <c r="J6" s="656">
        <v>5</v>
      </c>
      <c r="K6" s="656">
        <v>2000</v>
      </c>
      <c r="L6" s="659" t="s">
        <v>1907</v>
      </c>
      <c r="M6" s="667">
        <v>0</v>
      </c>
      <c r="N6" s="668"/>
      <c r="O6" s="669" t="s">
        <v>1908</v>
      </c>
      <c r="P6" s="663">
        <v>45658</v>
      </c>
      <c r="Q6" s="652">
        <v>46022</v>
      </c>
      <c r="R6" s="664"/>
    </row>
    <row r="7" spans="1:31">
      <c r="A7" s="654">
        <v>6</v>
      </c>
      <c r="B7" s="655" t="s">
        <v>1880</v>
      </c>
      <c r="C7" s="646" t="s">
        <v>1909</v>
      </c>
      <c r="D7" s="656" t="s">
        <v>1910</v>
      </c>
      <c r="E7" s="655" t="s">
        <v>1911</v>
      </c>
      <c r="F7" s="655" t="s">
        <v>1912</v>
      </c>
      <c r="G7" s="657" t="s">
        <v>1901</v>
      </c>
      <c r="H7" s="656" t="s">
        <v>44</v>
      </c>
      <c r="I7" s="656">
        <v>200</v>
      </c>
      <c r="J7" s="656" t="s">
        <v>44</v>
      </c>
      <c r="K7" s="656">
        <v>1985</v>
      </c>
      <c r="L7" s="659" t="s">
        <v>1913</v>
      </c>
      <c r="M7" s="667">
        <v>0</v>
      </c>
      <c r="N7" s="668"/>
      <c r="O7" s="669" t="s">
        <v>1914</v>
      </c>
      <c r="P7" s="670">
        <v>45503</v>
      </c>
      <c r="Q7" s="671">
        <v>45867</v>
      </c>
      <c r="R7" s="664"/>
    </row>
    <row r="8" spans="1:31" ht="31.5">
      <c r="A8" s="644">
        <v>7</v>
      </c>
      <c r="B8" s="655" t="s">
        <v>1880</v>
      </c>
      <c r="C8" s="646" t="s">
        <v>1909</v>
      </c>
      <c r="D8" s="656" t="s">
        <v>1915</v>
      </c>
      <c r="E8" s="655" t="s">
        <v>1888</v>
      </c>
      <c r="F8" s="655" t="s">
        <v>1889</v>
      </c>
      <c r="G8" s="657" t="s">
        <v>1884</v>
      </c>
      <c r="H8" s="656">
        <v>1984</v>
      </c>
      <c r="I8" s="658" t="s">
        <v>1890</v>
      </c>
      <c r="J8" s="656">
        <v>6</v>
      </c>
      <c r="K8" s="656">
        <v>1993</v>
      </c>
      <c r="L8" s="659" t="s">
        <v>1916</v>
      </c>
      <c r="M8" s="660">
        <v>51300</v>
      </c>
      <c r="N8" s="661"/>
      <c r="O8" s="662" t="s">
        <v>1886</v>
      </c>
      <c r="P8" s="663">
        <v>45658</v>
      </c>
      <c r="Q8" s="652">
        <v>46022</v>
      </c>
      <c r="R8" s="672"/>
    </row>
    <row r="9" spans="1:31" ht="31.5">
      <c r="A9" s="654">
        <v>8</v>
      </c>
      <c r="B9" s="655" t="s">
        <v>1880</v>
      </c>
      <c r="C9" s="646" t="s">
        <v>1917</v>
      </c>
      <c r="D9" s="656" t="s">
        <v>1918</v>
      </c>
      <c r="E9" s="655" t="s">
        <v>1883</v>
      </c>
      <c r="F9" s="655">
        <v>4</v>
      </c>
      <c r="G9" s="657" t="s">
        <v>1884</v>
      </c>
      <c r="H9" s="656">
        <v>11100</v>
      </c>
      <c r="I9" s="656" t="s">
        <v>44</v>
      </c>
      <c r="J9" s="656">
        <v>4</v>
      </c>
      <c r="K9" s="656">
        <v>1991</v>
      </c>
      <c r="L9" s="659" t="s">
        <v>1919</v>
      </c>
      <c r="M9" s="660">
        <v>70560</v>
      </c>
      <c r="N9" s="661"/>
      <c r="O9" s="662" t="s">
        <v>1886</v>
      </c>
      <c r="P9" s="663">
        <v>45658</v>
      </c>
      <c r="Q9" s="652">
        <v>46022</v>
      </c>
      <c r="R9" s="664"/>
    </row>
    <row r="10" spans="1:31" ht="31.5">
      <c r="A10" s="644">
        <v>9</v>
      </c>
      <c r="B10" s="655" t="s">
        <v>1880</v>
      </c>
      <c r="C10" s="646" t="s">
        <v>1917</v>
      </c>
      <c r="D10" s="656" t="s">
        <v>1920</v>
      </c>
      <c r="E10" s="655" t="s">
        <v>1888</v>
      </c>
      <c r="F10" s="655" t="s">
        <v>1889</v>
      </c>
      <c r="G10" s="657" t="s">
        <v>1884</v>
      </c>
      <c r="H10" s="656">
        <v>2000</v>
      </c>
      <c r="I10" s="658" t="s">
        <v>1890</v>
      </c>
      <c r="J10" s="656">
        <v>5</v>
      </c>
      <c r="K10" s="656">
        <v>1996</v>
      </c>
      <c r="L10" s="659" t="s">
        <v>1921</v>
      </c>
      <c r="M10" s="660">
        <v>7740</v>
      </c>
      <c r="N10" s="661"/>
      <c r="O10" s="662" t="s">
        <v>1886</v>
      </c>
      <c r="P10" s="663">
        <v>45658</v>
      </c>
      <c r="Q10" s="652">
        <v>46022</v>
      </c>
      <c r="R10" s="664"/>
    </row>
    <row r="11" spans="1:31" ht="31.5">
      <c r="A11" s="654">
        <v>10</v>
      </c>
      <c r="B11" s="655" t="s">
        <v>1880</v>
      </c>
      <c r="C11" s="646" t="s">
        <v>1917</v>
      </c>
      <c r="D11" s="656" t="s">
        <v>1922</v>
      </c>
      <c r="E11" s="655" t="s">
        <v>1923</v>
      </c>
      <c r="F11" s="666" t="s">
        <v>1924</v>
      </c>
      <c r="G11" s="657" t="s">
        <v>1884</v>
      </c>
      <c r="H11" s="656">
        <v>3908</v>
      </c>
      <c r="I11" s="656" t="s">
        <v>44</v>
      </c>
      <c r="J11" s="656">
        <v>6</v>
      </c>
      <c r="K11" s="656">
        <v>2006</v>
      </c>
      <c r="L11" s="659" t="s">
        <v>1925</v>
      </c>
      <c r="M11" s="660">
        <v>111920</v>
      </c>
      <c r="N11" s="661"/>
      <c r="O11" s="662" t="s">
        <v>1886</v>
      </c>
      <c r="P11" s="663">
        <v>45658</v>
      </c>
      <c r="Q11" s="652">
        <v>46022</v>
      </c>
      <c r="R11" s="664"/>
    </row>
    <row r="12" spans="1:31">
      <c r="A12" s="644">
        <v>11</v>
      </c>
      <c r="B12" s="655" t="s">
        <v>1880</v>
      </c>
      <c r="C12" s="646" t="s">
        <v>1926</v>
      </c>
      <c r="D12" s="656" t="s">
        <v>1927</v>
      </c>
      <c r="E12" s="655" t="s">
        <v>1928</v>
      </c>
      <c r="F12" s="655" t="s">
        <v>1929</v>
      </c>
      <c r="G12" s="657" t="s">
        <v>1930</v>
      </c>
      <c r="H12" s="656">
        <v>7698</v>
      </c>
      <c r="I12" s="656">
        <v>6635</v>
      </c>
      <c r="J12" s="656">
        <v>6</v>
      </c>
      <c r="K12" s="656">
        <v>2023</v>
      </c>
      <c r="L12" s="659" t="s">
        <v>1931</v>
      </c>
      <c r="M12" s="667">
        <v>1175880</v>
      </c>
      <c r="N12" s="668"/>
      <c r="O12" s="669" t="s">
        <v>1886</v>
      </c>
      <c r="P12" s="663">
        <v>45658</v>
      </c>
      <c r="Q12" s="652">
        <v>46022</v>
      </c>
      <c r="R12" s="664"/>
    </row>
    <row r="13" spans="1:31">
      <c r="A13" s="654">
        <v>12</v>
      </c>
      <c r="B13" s="655" t="s">
        <v>1880</v>
      </c>
      <c r="C13" s="646" t="s">
        <v>1932</v>
      </c>
      <c r="D13" s="656" t="s">
        <v>1933</v>
      </c>
      <c r="E13" s="655" t="s">
        <v>1934</v>
      </c>
      <c r="F13" s="655">
        <v>8115</v>
      </c>
      <c r="G13" s="655" t="s">
        <v>1935</v>
      </c>
      <c r="H13" s="656" t="s">
        <v>44</v>
      </c>
      <c r="I13" s="656">
        <v>475</v>
      </c>
      <c r="J13" s="656" t="s">
        <v>44</v>
      </c>
      <c r="K13" s="656">
        <v>2016</v>
      </c>
      <c r="L13" s="659" t="s">
        <v>1936</v>
      </c>
      <c r="M13" s="660">
        <v>4560</v>
      </c>
      <c r="N13" s="661"/>
      <c r="O13" s="662" t="s">
        <v>1897</v>
      </c>
      <c r="P13" s="663">
        <v>45658</v>
      </c>
      <c r="Q13" s="652">
        <v>46022</v>
      </c>
      <c r="R13" s="664"/>
    </row>
    <row r="14" spans="1:31" ht="31.5">
      <c r="A14" s="644">
        <v>13</v>
      </c>
      <c r="B14" s="655" t="s">
        <v>1880</v>
      </c>
      <c r="C14" s="646" t="s">
        <v>1932</v>
      </c>
      <c r="D14" s="656" t="s">
        <v>1937</v>
      </c>
      <c r="E14" s="655" t="s">
        <v>1938</v>
      </c>
      <c r="F14" s="666" t="s">
        <v>1939</v>
      </c>
      <c r="G14" s="657" t="s">
        <v>1884</v>
      </c>
      <c r="H14" s="656">
        <v>11100</v>
      </c>
      <c r="I14" s="656" t="s">
        <v>44</v>
      </c>
      <c r="J14" s="656">
        <v>6</v>
      </c>
      <c r="K14" s="656">
        <v>1996</v>
      </c>
      <c r="L14" s="659" t="s">
        <v>1940</v>
      </c>
      <c r="M14" s="660">
        <v>70510</v>
      </c>
      <c r="N14" s="661"/>
      <c r="O14" s="662" t="s">
        <v>1886</v>
      </c>
      <c r="P14" s="663">
        <v>45658</v>
      </c>
      <c r="Q14" s="652">
        <v>46022</v>
      </c>
      <c r="R14" s="673"/>
    </row>
    <row r="15" spans="1:31" ht="31.5">
      <c r="A15" s="654">
        <v>14</v>
      </c>
      <c r="B15" s="655" t="s">
        <v>1880</v>
      </c>
      <c r="C15" s="646" t="s">
        <v>1941</v>
      </c>
      <c r="D15" s="656" t="s">
        <v>1942</v>
      </c>
      <c r="E15" s="655" t="s">
        <v>1943</v>
      </c>
      <c r="F15" s="655">
        <v>200</v>
      </c>
      <c r="G15" s="657" t="s">
        <v>1944</v>
      </c>
      <c r="H15" s="656">
        <v>6842</v>
      </c>
      <c r="I15" s="656"/>
      <c r="J15" s="656">
        <v>6</v>
      </c>
      <c r="K15" s="656">
        <v>1985</v>
      </c>
      <c r="L15" s="659" t="s">
        <v>1945</v>
      </c>
      <c r="M15" s="674">
        <v>40000</v>
      </c>
      <c r="N15" s="675"/>
      <c r="O15" s="676" t="s">
        <v>1946</v>
      </c>
      <c r="P15" s="677">
        <v>45294</v>
      </c>
      <c r="Q15" s="678">
        <v>45659</v>
      </c>
      <c r="R15" s="664"/>
    </row>
    <row r="16" spans="1:31" ht="31.5">
      <c r="A16" s="644">
        <v>15</v>
      </c>
      <c r="B16" s="655" t="s">
        <v>1880</v>
      </c>
      <c r="C16" s="646" t="s">
        <v>1941</v>
      </c>
      <c r="D16" s="656" t="s">
        <v>1947</v>
      </c>
      <c r="E16" s="655" t="s">
        <v>1888</v>
      </c>
      <c r="F16" s="655" t="s">
        <v>1889</v>
      </c>
      <c r="G16" s="657" t="s">
        <v>1884</v>
      </c>
      <c r="H16" s="656">
        <v>1968</v>
      </c>
      <c r="I16" s="656" t="s">
        <v>44</v>
      </c>
      <c r="J16" s="656">
        <v>6</v>
      </c>
      <c r="K16" s="656">
        <v>1996</v>
      </c>
      <c r="L16" s="659" t="s">
        <v>1948</v>
      </c>
      <c r="M16" s="660">
        <v>45180</v>
      </c>
      <c r="N16" s="661"/>
      <c r="O16" s="662" t="s">
        <v>1886</v>
      </c>
      <c r="P16" s="663">
        <v>45658</v>
      </c>
      <c r="Q16" s="652">
        <v>46022</v>
      </c>
      <c r="R16" s="673"/>
    </row>
    <row r="17" spans="1:18">
      <c r="A17" s="654">
        <v>16</v>
      </c>
      <c r="B17" s="655" t="s">
        <v>1880</v>
      </c>
      <c r="C17" s="646" t="s">
        <v>1949</v>
      </c>
      <c r="D17" s="656" t="s">
        <v>1950</v>
      </c>
      <c r="E17" s="655" t="s">
        <v>1938</v>
      </c>
      <c r="F17" s="655" t="s">
        <v>1951</v>
      </c>
      <c r="G17" s="657" t="s">
        <v>1952</v>
      </c>
      <c r="H17" s="656">
        <v>7685</v>
      </c>
      <c r="I17" s="656"/>
      <c r="J17" s="656">
        <v>6</v>
      </c>
      <c r="K17" s="656">
        <v>1993</v>
      </c>
      <c r="L17" s="659" t="s">
        <v>1953</v>
      </c>
      <c r="M17" s="660">
        <v>0</v>
      </c>
      <c r="N17" s="661"/>
      <c r="O17" s="662" t="s">
        <v>1908</v>
      </c>
      <c r="P17" s="663">
        <v>45658</v>
      </c>
      <c r="Q17" s="652">
        <v>46022</v>
      </c>
      <c r="R17" s="664"/>
    </row>
    <row r="18" spans="1:18" ht="31.5">
      <c r="A18" s="644">
        <v>17</v>
      </c>
      <c r="B18" s="655" t="s">
        <v>1880</v>
      </c>
      <c r="C18" s="646" t="s">
        <v>1949</v>
      </c>
      <c r="D18" s="656" t="s">
        <v>1954</v>
      </c>
      <c r="E18" s="655" t="s">
        <v>1955</v>
      </c>
      <c r="F18" s="655">
        <v>3</v>
      </c>
      <c r="G18" s="657" t="s">
        <v>1884</v>
      </c>
      <c r="H18" s="656">
        <v>2417</v>
      </c>
      <c r="I18" s="656" t="s">
        <v>1956</v>
      </c>
      <c r="J18" s="656">
        <v>8</v>
      </c>
      <c r="K18" s="656">
        <v>1997</v>
      </c>
      <c r="L18" s="659" t="s">
        <v>1957</v>
      </c>
      <c r="M18" s="674">
        <v>10000</v>
      </c>
      <c r="N18" s="675"/>
      <c r="O18" s="676" t="s">
        <v>1946</v>
      </c>
      <c r="P18" s="677">
        <v>45294</v>
      </c>
      <c r="Q18" s="678">
        <v>45659</v>
      </c>
      <c r="R18" s="664"/>
    </row>
    <row r="19" spans="1:18" ht="31.5">
      <c r="A19" s="654">
        <v>18</v>
      </c>
      <c r="B19" s="655" t="s">
        <v>1880</v>
      </c>
      <c r="C19" s="646" t="s">
        <v>1958</v>
      </c>
      <c r="D19" s="656" t="s">
        <v>1959</v>
      </c>
      <c r="E19" s="655" t="s">
        <v>1960</v>
      </c>
      <c r="F19" s="655">
        <v>244</v>
      </c>
      <c r="G19" s="657" t="s">
        <v>1884</v>
      </c>
      <c r="H19" s="656">
        <v>6842</v>
      </c>
      <c r="I19" s="656">
        <v>2400</v>
      </c>
      <c r="J19" s="656">
        <v>6</v>
      </c>
      <c r="K19" s="656">
        <v>1987</v>
      </c>
      <c r="L19" s="659" t="s">
        <v>1961</v>
      </c>
      <c r="M19" s="679">
        <v>139890</v>
      </c>
      <c r="N19" s="680"/>
      <c r="O19" s="681" t="s">
        <v>1886</v>
      </c>
      <c r="P19" s="663">
        <v>45658</v>
      </c>
      <c r="Q19" s="652">
        <v>46022</v>
      </c>
      <c r="R19" s="664"/>
    </row>
    <row r="20" spans="1:18" ht="31.5">
      <c r="A20" s="644">
        <v>19</v>
      </c>
      <c r="B20" s="655" t="s">
        <v>1880</v>
      </c>
      <c r="C20" s="646" t="s">
        <v>1962</v>
      </c>
      <c r="D20" s="656" t="s">
        <v>1963</v>
      </c>
      <c r="E20" s="655" t="s">
        <v>1964</v>
      </c>
      <c r="F20" s="655">
        <v>200</v>
      </c>
      <c r="G20" s="657" t="s">
        <v>1884</v>
      </c>
      <c r="H20" s="656">
        <v>6842</v>
      </c>
      <c r="I20" s="656">
        <v>5800</v>
      </c>
      <c r="J20" s="656">
        <v>6</v>
      </c>
      <c r="K20" s="656">
        <v>1984</v>
      </c>
      <c r="L20" s="659" t="s">
        <v>1965</v>
      </c>
      <c r="M20" s="660">
        <v>58930</v>
      </c>
      <c r="N20" s="661"/>
      <c r="O20" s="662" t="s">
        <v>1886</v>
      </c>
      <c r="P20" s="663">
        <v>45658</v>
      </c>
      <c r="Q20" s="652">
        <v>46022</v>
      </c>
      <c r="R20" s="672"/>
    </row>
    <row r="21" spans="1:18" s="665" customFormat="1" ht="31.5">
      <c r="A21" s="654">
        <v>20</v>
      </c>
      <c r="B21" s="655" t="s">
        <v>1880</v>
      </c>
      <c r="C21" s="646" t="s">
        <v>1966</v>
      </c>
      <c r="D21" s="656" t="s">
        <v>1967</v>
      </c>
      <c r="E21" s="655" t="s">
        <v>1955</v>
      </c>
      <c r="F21" s="655" t="s">
        <v>1968</v>
      </c>
      <c r="G21" s="657" t="s">
        <v>1884</v>
      </c>
      <c r="H21" s="656">
        <v>2417</v>
      </c>
      <c r="I21" s="656" t="s">
        <v>44</v>
      </c>
      <c r="J21" s="656">
        <v>7</v>
      </c>
      <c r="K21" s="656">
        <v>1998</v>
      </c>
      <c r="L21" s="659" t="s">
        <v>1969</v>
      </c>
      <c r="M21" s="660">
        <v>45440</v>
      </c>
      <c r="N21" s="661"/>
      <c r="O21" s="662" t="s">
        <v>1886</v>
      </c>
      <c r="P21" s="663">
        <v>45658</v>
      </c>
      <c r="Q21" s="652">
        <v>46022</v>
      </c>
      <c r="R21" s="672"/>
    </row>
    <row r="22" spans="1:18" ht="31.5">
      <c r="A22" s="644">
        <v>21</v>
      </c>
      <c r="B22" s="655" t="s">
        <v>1880</v>
      </c>
      <c r="C22" s="646" t="s">
        <v>1970</v>
      </c>
      <c r="D22" s="656" t="s">
        <v>1971</v>
      </c>
      <c r="E22" s="655" t="s">
        <v>1964</v>
      </c>
      <c r="F22" s="655">
        <v>244</v>
      </c>
      <c r="G22" s="657" t="s">
        <v>1884</v>
      </c>
      <c r="H22" s="656">
        <v>6830</v>
      </c>
      <c r="I22" s="656" t="s">
        <v>44</v>
      </c>
      <c r="J22" s="656">
        <v>6</v>
      </c>
      <c r="K22" s="656">
        <v>1984</v>
      </c>
      <c r="L22" s="659" t="s">
        <v>1972</v>
      </c>
      <c r="M22" s="660">
        <v>77230</v>
      </c>
      <c r="N22" s="661"/>
      <c r="O22" s="662" t="s">
        <v>1886</v>
      </c>
      <c r="P22" s="663">
        <v>45658</v>
      </c>
      <c r="Q22" s="652">
        <v>46022</v>
      </c>
      <c r="R22" s="664" t="s">
        <v>1973</v>
      </c>
    </row>
    <row r="23" spans="1:18">
      <c r="A23" s="654">
        <v>22</v>
      </c>
      <c r="B23" s="655" t="s">
        <v>1880</v>
      </c>
      <c r="C23" s="646" t="s">
        <v>1970</v>
      </c>
      <c r="D23" s="656" t="s">
        <v>1974</v>
      </c>
      <c r="E23" s="655" t="s">
        <v>1904</v>
      </c>
      <c r="F23" s="655" t="s">
        <v>1975</v>
      </c>
      <c r="G23" s="657" t="s">
        <v>1906</v>
      </c>
      <c r="H23" s="656">
        <v>1910</v>
      </c>
      <c r="I23" s="656" t="s">
        <v>44</v>
      </c>
      <c r="J23" s="656">
        <v>5</v>
      </c>
      <c r="K23" s="656">
        <v>2004</v>
      </c>
      <c r="L23" s="659" t="s">
        <v>1976</v>
      </c>
      <c r="M23" s="660">
        <v>5770</v>
      </c>
      <c r="N23" s="661"/>
      <c r="O23" s="662" t="s">
        <v>1886</v>
      </c>
      <c r="P23" s="663">
        <v>45658</v>
      </c>
      <c r="Q23" s="652">
        <v>46022</v>
      </c>
      <c r="R23" s="664"/>
    </row>
    <row r="24" spans="1:18" s="682" customFormat="1">
      <c r="A24" s="644">
        <v>23</v>
      </c>
      <c r="B24" s="655" t="s">
        <v>1880</v>
      </c>
      <c r="C24" s="646" t="s">
        <v>1970</v>
      </c>
      <c r="D24" s="656" t="s">
        <v>1977</v>
      </c>
      <c r="E24" s="655" t="s">
        <v>1978</v>
      </c>
      <c r="F24" s="655" t="s">
        <v>1979</v>
      </c>
      <c r="G24" s="657" t="s">
        <v>1906</v>
      </c>
      <c r="H24" s="656">
        <v>1461</v>
      </c>
      <c r="I24" s="656">
        <v>520</v>
      </c>
      <c r="J24" s="656">
        <v>5</v>
      </c>
      <c r="K24" s="656">
        <v>2016</v>
      </c>
      <c r="L24" s="659" t="s">
        <v>1980</v>
      </c>
      <c r="M24" s="660">
        <v>33350</v>
      </c>
      <c r="N24" s="661"/>
      <c r="O24" s="662" t="s">
        <v>1981</v>
      </c>
      <c r="P24" s="663">
        <v>45658</v>
      </c>
      <c r="Q24" s="652">
        <v>46022</v>
      </c>
      <c r="R24" s="673" t="s">
        <v>1982</v>
      </c>
    </row>
    <row r="25" spans="1:18" s="682" customFormat="1">
      <c r="A25" s="654">
        <v>24</v>
      </c>
      <c r="B25" s="655" t="s">
        <v>1880</v>
      </c>
      <c r="C25" s="646" t="s">
        <v>1970</v>
      </c>
      <c r="D25" s="656" t="s">
        <v>1983</v>
      </c>
      <c r="E25" s="655" t="s">
        <v>1978</v>
      </c>
      <c r="F25" s="655" t="s">
        <v>1979</v>
      </c>
      <c r="G25" s="657" t="s">
        <v>1906</v>
      </c>
      <c r="H25" s="656">
        <v>1598</v>
      </c>
      <c r="I25" s="656">
        <v>0</v>
      </c>
      <c r="J25" s="656">
        <v>5</v>
      </c>
      <c r="K25" s="656">
        <v>2018</v>
      </c>
      <c r="L25" s="659" t="s">
        <v>1984</v>
      </c>
      <c r="M25" s="660">
        <v>36430</v>
      </c>
      <c r="N25" s="661"/>
      <c r="O25" s="662" t="s">
        <v>1886</v>
      </c>
      <c r="P25" s="663">
        <v>45658</v>
      </c>
      <c r="Q25" s="652">
        <v>46022</v>
      </c>
      <c r="R25" s="673"/>
    </row>
    <row r="26" spans="1:18">
      <c r="A26" s="644">
        <v>25</v>
      </c>
      <c r="B26" s="655" t="s">
        <v>1880</v>
      </c>
      <c r="C26" s="646" t="s">
        <v>1970</v>
      </c>
      <c r="D26" s="656" t="s">
        <v>1985</v>
      </c>
      <c r="E26" s="655" t="s">
        <v>1986</v>
      </c>
      <c r="F26" s="655" t="s">
        <v>1987</v>
      </c>
      <c r="G26" s="657" t="s">
        <v>1906</v>
      </c>
      <c r="H26" s="656">
        <v>1598</v>
      </c>
      <c r="I26" s="656" t="s">
        <v>44</v>
      </c>
      <c r="J26" s="656">
        <v>5</v>
      </c>
      <c r="K26" s="656">
        <v>2021</v>
      </c>
      <c r="L26" s="659" t="s">
        <v>1988</v>
      </c>
      <c r="M26" s="660">
        <v>89250</v>
      </c>
      <c r="N26" s="661"/>
      <c r="O26" s="662" t="s">
        <v>1989</v>
      </c>
      <c r="P26" s="663">
        <v>45658</v>
      </c>
      <c r="Q26" s="652">
        <v>46022</v>
      </c>
      <c r="R26" s="664"/>
    </row>
    <row r="27" spans="1:18">
      <c r="A27" s="654">
        <v>26</v>
      </c>
      <c r="B27" s="655" t="s">
        <v>1880</v>
      </c>
      <c r="C27" s="646" t="s">
        <v>1990</v>
      </c>
      <c r="D27" s="656" t="s">
        <v>1991</v>
      </c>
      <c r="E27" s="655" t="s">
        <v>1904</v>
      </c>
      <c r="F27" s="655" t="s">
        <v>1992</v>
      </c>
      <c r="G27" s="657" t="s">
        <v>1906</v>
      </c>
      <c r="H27" s="656">
        <v>1108</v>
      </c>
      <c r="I27" s="656" t="s">
        <v>44</v>
      </c>
      <c r="J27" s="656">
        <v>3</v>
      </c>
      <c r="K27" s="656">
        <v>2008</v>
      </c>
      <c r="L27" s="659" t="s">
        <v>1993</v>
      </c>
      <c r="M27" s="683">
        <v>14670</v>
      </c>
      <c r="N27" s="684"/>
      <c r="O27" s="685" t="s">
        <v>1886</v>
      </c>
      <c r="P27" s="663">
        <v>45658</v>
      </c>
      <c r="Q27" s="652">
        <v>46022</v>
      </c>
      <c r="R27" s="664"/>
    </row>
    <row r="28" spans="1:18" ht="31.5">
      <c r="A28" s="644">
        <v>27</v>
      </c>
      <c r="B28" s="655" t="s">
        <v>1994</v>
      </c>
      <c r="C28" s="646" t="s">
        <v>1994</v>
      </c>
      <c r="D28" s="656" t="s">
        <v>1995</v>
      </c>
      <c r="E28" s="655" t="s">
        <v>1996</v>
      </c>
      <c r="F28" s="655" t="s">
        <v>1997</v>
      </c>
      <c r="G28" s="657" t="s">
        <v>1998</v>
      </c>
      <c r="H28" s="656" t="s">
        <v>44</v>
      </c>
      <c r="I28" s="656">
        <v>1500</v>
      </c>
      <c r="J28" s="656" t="s">
        <v>44</v>
      </c>
      <c r="K28" s="656">
        <v>2019</v>
      </c>
      <c r="L28" s="659" t="s">
        <v>1999</v>
      </c>
      <c r="M28" s="660">
        <v>9000</v>
      </c>
      <c r="N28" s="661"/>
      <c r="O28" s="662" t="s">
        <v>1897</v>
      </c>
      <c r="P28" s="663">
        <v>45658</v>
      </c>
      <c r="Q28" s="652">
        <v>46022</v>
      </c>
      <c r="R28" s="664" t="s">
        <v>2000</v>
      </c>
    </row>
    <row r="29" spans="1:18">
      <c r="A29" s="654">
        <v>28</v>
      </c>
      <c r="B29" s="655" t="s">
        <v>1994</v>
      </c>
      <c r="C29" s="646" t="s">
        <v>1994</v>
      </c>
      <c r="D29" s="656" t="s">
        <v>2001</v>
      </c>
      <c r="E29" s="655" t="s">
        <v>2002</v>
      </c>
      <c r="F29" s="655" t="s">
        <v>2003</v>
      </c>
      <c r="G29" s="657" t="s">
        <v>2004</v>
      </c>
      <c r="H29" s="656">
        <v>2198</v>
      </c>
      <c r="I29" s="656">
        <v>3500</v>
      </c>
      <c r="J29" s="656">
        <v>9</v>
      </c>
      <c r="K29" s="656">
        <v>2008</v>
      </c>
      <c r="L29" s="659" t="s">
        <v>2005</v>
      </c>
      <c r="M29" s="660">
        <v>15060</v>
      </c>
      <c r="N29" s="661"/>
      <c r="O29" s="662" t="s">
        <v>2006</v>
      </c>
      <c r="P29" s="663">
        <v>45658</v>
      </c>
      <c r="Q29" s="652">
        <v>46022</v>
      </c>
      <c r="R29" s="664" t="s">
        <v>2000</v>
      </c>
    </row>
    <row r="30" spans="1:18">
      <c r="A30" s="644">
        <v>29</v>
      </c>
      <c r="B30" s="655" t="s">
        <v>1880</v>
      </c>
      <c r="C30" s="646" t="s">
        <v>2007</v>
      </c>
      <c r="D30" s="656" t="s">
        <v>2008</v>
      </c>
      <c r="E30" s="655" t="s">
        <v>1938</v>
      </c>
      <c r="F30" s="655" t="s">
        <v>2009</v>
      </c>
      <c r="G30" s="657" t="s">
        <v>2010</v>
      </c>
      <c r="H30" s="656">
        <v>4580</v>
      </c>
      <c r="I30" s="656" t="s">
        <v>44</v>
      </c>
      <c r="J30" s="656">
        <v>59</v>
      </c>
      <c r="K30" s="656">
        <v>2001</v>
      </c>
      <c r="L30" s="659" t="s">
        <v>2011</v>
      </c>
      <c r="M30" s="660">
        <v>44510</v>
      </c>
      <c r="N30" s="661"/>
      <c r="O30" s="662" t="s">
        <v>1886</v>
      </c>
      <c r="P30" s="663">
        <v>45658</v>
      </c>
      <c r="Q30" s="652">
        <v>46022</v>
      </c>
      <c r="R30" s="664"/>
    </row>
    <row r="31" spans="1:18">
      <c r="A31" s="654">
        <v>30</v>
      </c>
      <c r="B31" s="655" t="s">
        <v>1880</v>
      </c>
      <c r="C31" s="646" t="s">
        <v>2007</v>
      </c>
      <c r="D31" s="656" t="s">
        <v>2012</v>
      </c>
      <c r="E31" s="655" t="s">
        <v>1938</v>
      </c>
      <c r="F31" s="655" t="s">
        <v>2009</v>
      </c>
      <c r="G31" s="657" t="s">
        <v>2010</v>
      </c>
      <c r="H31" s="656">
        <v>4580</v>
      </c>
      <c r="I31" s="656" t="s">
        <v>44</v>
      </c>
      <c r="J31" s="656">
        <v>43</v>
      </c>
      <c r="K31" s="656">
        <v>2001</v>
      </c>
      <c r="L31" s="659" t="s">
        <v>2013</v>
      </c>
      <c r="M31" s="660">
        <v>38950</v>
      </c>
      <c r="N31" s="661"/>
      <c r="O31" s="662" t="s">
        <v>1886</v>
      </c>
      <c r="P31" s="663">
        <v>45658</v>
      </c>
      <c r="Q31" s="652">
        <v>46022</v>
      </c>
      <c r="R31" s="664"/>
    </row>
    <row r="32" spans="1:18">
      <c r="A32" s="644">
        <v>31</v>
      </c>
      <c r="B32" s="655" t="s">
        <v>1880</v>
      </c>
      <c r="C32" s="646" t="s">
        <v>2007</v>
      </c>
      <c r="D32" s="656" t="s">
        <v>2014</v>
      </c>
      <c r="E32" s="655" t="s">
        <v>1938</v>
      </c>
      <c r="F32" s="655" t="s">
        <v>2009</v>
      </c>
      <c r="G32" s="657" t="s">
        <v>2010</v>
      </c>
      <c r="H32" s="656">
        <v>4580</v>
      </c>
      <c r="I32" s="656" t="s">
        <v>44</v>
      </c>
      <c r="J32" s="656">
        <v>43</v>
      </c>
      <c r="K32" s="656">
        <v>2002</v>
      </c>
      <c r="L32" s="659" t="s">
        <v>2015</v>
      </c>
      <c r="M32" s="660">
        <v>36970</v>
      </c>
      <c r="N32" s="661"/>
      <c r="O32" s="662" t="s">
        <v>1886</v>
      </c>
      <c r="P32" s="663">
        <v>45658</v>
      </c>
      <c r="Q32" s="652">
        <v>46022</v>
      </c>
      <c r="R32" s="664"/>
    </row>
    <row r="33" spans="1:18">
      <c r="A33" s="654">
        <v>32</v>
      </c>
      <c r="B33" s="655" t="s">
        <v>1880</v>
      </c>
      <c r="C33" s="646" t="s">
        <v>2007</v>
      </c>
      <c r="D33" s="656" t="s">
        <v>2016</v>
      </c>
      <c r="E33" s="655" t="s">
        <v>2017</v>
      </c>
      <c r="F33" s="655" t="s">
        <v>2018</v>
      </c>
      <c r="G33" s="657" t="s">
        <v>2010</v>
      </c>
      <c r="H33" s="656">
        <v>4461</v>
      </c>
      <c r="I33" s="656" t="s">
        <v>44</v>
      </c>
      <c r="J33" s="656">
        <v>55</v>
      </c>
      <c r="K33" s="656">
        <v>2008</v>
      </c>
      <c r="L33" s="659" t="s">
        <v>2019</v>
      </c>
      <c r="M33" s="660">
        <v>95520</v>
      </c>
      <c r="N33" s="661"/>
      <c r="O33" s="662" t="s">
        <v>1886</v>
      </c>
      <c r="P33" s="663">
        <v>45658</v>
      </c>
      <c r="Q33" s="652">
        <v>46022</v>
      </c>
      <c r="R33" s="664"/>
    </row>
    <row r="34" spans="1:18">
      <c r="A34" s="644">
        <v>33</v>
      </c>
      <c r="B34" s="655" t="s">
        <v>1880</v>
      </c>
      <c r="C34" s="646" t="s">
        <v>2007</v>
      </c>
      <c r="D34" s="656" t="s">
        <v>2020</v>
      </c>
      <c r="E34" s="655" t="s">
        <v>2017</v>
      </c>
      <c r="F34" s="655" t="s">
        <v>2018</v>
      </c>
      <c r="G34" s="657" t="s">
        <v>2010</v>
      </c>
      <c r="H34" s="656">
        <v>5900</v>
      </c>
      <c r="I34" s="656" t="s">
        <v>44</v>
      </c>
      <c r="J34" s="656">
        <v>56</v>
      </c>
      <c r="K34" s="656">
        <v>2003</v>
      </c>
      <c r="L34" s="659" t="s">
        <v>2021</v>
      </c>
      <c r="M34" s="660">
        <v>54230</v>
      </c>
      <c r="N34" s="661"/>
      <c r="O34" s="662" t="s">
        <v>1886</v>
      </c>
      <c r="P34" s="663">
        <v>45658</v>
      </c>
      <c r="Q34" s="652">
        <v>46022</v>
      </c>
      <c r="R34" s="664"/>
    </row>
    <row r="35" spans="1:18">
      <c r="A35" s="654">
        <v>34</v>
      </c>
      <c r="B35" s="655" t="s">
        <v>1880</v>
      </c>
      <c r="C35" s="646" t="s">
        <v>2007</v>
      </c>
      <c r="D35" s="656" t="s">
        <v>2022</v>
      </c>
      <c r="E35" s="655" t="s">
        <v>2023</v>
      </c>
      <c r="F35" s="655">
        <v>345</v>
      </c>
      <c r="G35" s="657" t="s">
        <v>2010</v>
      </c>
      <c r="H35" s="656">
        <v>11967</v>
      </c>
      <c r="I35" s="656" t="s">
        <v>44</v>
      </c>
      <c r="J35" s="656">
        <v>86</v>
      </c>
      <c r="K35" s="656">
        <v>1999</v>
      </c>
      <c r="L35" s="659" t="s">
        <v>2024</v>
      </c>
      <c r="M35" s="660">
        <v>47370</v>
      </c>
      <c r="N35" s="661"/>
      <c r="O35" s="662" t="s">
        <v>1886</v>
      </c>
      <c r="P35" s="663">
        <v>45658</v>
      </c>
      <c r="Q35" s="652">
        <v>46022</v>
      </c>
      <c r="R35" s="664"/>
    </row>
    <row r="36" spans="1:18">
      <c r="A36" s="644">
        <v>35</v>
      </c>
      <c r="B36" s="655" t="s">
        <v>1880</v>
      </c>
      <c r="C36" s="646" t="s">
        <v>2007</v>
      </c>
      <c r="D36" s="656" t="s">
        <v>2025</v>
      </c>
      <c r="E36" s="655" t="s">
        <v>2026</v>
      </c>
      <c r="F36" s="655" t="s">
        <v>2027</v>
      </c>
      <c r="G36" s="657" t="s">
        <v>1906</v>
      </c>
      <c r="H36" s="656">
        <v>1896</v>
      </c>
      <c r="I36" s="656" t="s">
        <v>44</v>
      </c>
      <c r="J36" s="656">
        <v>8</v>
      </c>
      <c r="K36" s="656">
        <v>2005</v>
      </c>
      <c r="L36" s="659" t="s">
        <v>2028</v>
      </c>
      <c r="M36" s="660">
        <v>20130</v>
      </c>
      <c r="N36" s="661"/>
      <c r="O36" s="662" t="s">
        <v>1886</v>
      </c>
      <c r="P36" s="663">
        <v>45658</v>
      </c>
      <c r="Q36" s="652">
        <v>46022</v>
      </c>
      <c r="R36" s="664"/>
    </row>
    <row r="37" spans="1:18">
      <c r="A37" s="654">
        <v>36</v>
      </c>
      <c r="B37" s="655" t="s">
        <v>1880</v>
      </c>
      <c r="C37" s="646" t="s">
        <v>2007</v>
      </c>
      <c r="D37" s="656" t="s">
        <v>2029</v>
      </c>
      <c r="E37" s="655" t="s">
        <v>2030</v>
      </c>
      <c r="F37" s="655" t="s">
        <v>44</v>
      </c>
      <c r="G37" s="657" t="s">
        <v>1901</v>
      </c>
      <c r="H37" s="656" t="s">
        <v>44</v>
      </c>
      <c r="I37" s="656" t="s">
        <v>44</v>
      </c>
      <c r="J37" s="656" t="s">
        <v>44</v>
      </c>
      <c r="K37" s="656">
        <v>2001</v>
      </c>
      <c r="L37" s="659" t="s">
        <v>2031</v>
      </c>
      <c r="M37" s="660">
        <v>0</v>
      </c>
      <c r="N37" s="661"/>
      <c r="O37" s="662" t="s">
        <v>1914</v>
      </c>
      <c r="P37" s="663">
        <v>45658</v>
      </c>
      <c r="Q37" s="652">
        <v>46022</v>
      </c>
      <c r="R37" s="664"/>
    </row>
    <row r="38" spans="1:18">
      <c r="A38" s="644">
        <v>37</v>
      </c>
      <c r="B38" s="655" t="s">
        <v>1880</v>
      </c>
      <c r="C38" s="646" t="s">
        <v>2007</v>
      </c>
      <c r="D38" s="656" t="s">
        <v>2032</v>
      </c>
      <c r="E38" s="655" t="s">
        <v>2033</v>
      </c>
      <c r="F38" s="655" t="s">
        <v>2034</v>
      </c>
      <c r="G38" s="657" t="s">
        <v>1901</v>
      </c>
      <c r="H38" s="656" t="s">
        <v>44</v>
      </c>
      <c r="I38" s="656" t="s">
        <v>44</v>
      </c>
      <c r="J38" s="656" t="s">
        <v>44</v>
      </c>
      <c r="K38" s="656">
        <v>2002</v>
      </c>
      <c r="L38" s="659" t="s">
        <v>2035</v>
      </c>
      <c r="M38" s="660">
        <v>0</v>
      </c>
      <c r="N38" s="661"/>
      <c r="O38" s="662" t="s">
        <v>1914</v>
      </c>
      <c r="P38" s="663">
        <v>45658</v>
      </c>
      <c r="Q38" s="652">
        <v>46022</v>
      </c>
      <c r="R38" s="664"/>
    </row>
    <row r="39" spans="1:18">
      <c r="A39" s="654">
        <v>38</v>
      </c>
      <c r="B39" s="655" t="s">
        <v>1880</v>
      </c>
      <c r="C39" s="646" t="s">
        <v>2007</v>
      </c>
      <c r="D39" s="656" t="s">
        <v>2036</v>
      </c>
      <c r="E39" s="655" t="s">
        <v>2037</v>
      </c>
      <c r="F39" s="655" t="s">
        <v>2038</v>
      </c>
      <c r="G39" s="655" t="s">
        <v>2039</v>
      </c>
      <c r="H39" s="656">
        <v>2198</v>
      </c>
      <c r="I39" s="656" t="s">
        <v>44</v>
      </c>
      <c r="J39" s="656">
        <v>9</v>
      </c>
      <c r="K39" s="656">
        <v>2012</v>
      </c>
      <c r="L39" s="659" t="s">
        <v>2040</v>
      </c>
      <c r="M39" s="660">
        <v>47830</v>
      </c>
      <c r="N39" s="661"/>
      <c r="O39" s="662" t="s">
        <v>2041</v>
      </c>
      <c r="P39" s="663">
        <v>45658</v>
      </c>
      <c r="Q39" s="652">
        <v>46022</v>
      </c>
      <c r="R39" s="664"/>
    </row>
    <row r="40" spans="1:18">
      <c r="A40" s="644">
        <v>39</v>
      </c>
      <c r="B40" s="655" t="s">
        <v>1880</v>
      </c>
      <c r="C40" s="646" t="s">
        <v>2007</v>
      </c>
      <c r="D40" s="656" t="s">
        <v>2042</v>
      </c>
      <c r="E40" s="655" t="s">
        <v>2023</v>
      </c>
      <c r="F40" s="655" t="s">
        <v>2043</v>
      </c>
      <c r="G40" s="657" t="s">
        <v>2010</v>
      </c>
      <c r="H40" s="656">
        <v>11967</v>
      </c>
      <c r="I40" s="656" t="s">
        <v>44</v>
      </c>
      <c r="J40" s="656">
        <v>57</v>
      </c>
      <c r="K40" s="656">
        <v>2002</v>
      </c>
      <c r="L40" s="659" t="s">
        <v>2044</v>
      </c>
      <c r="M40" s="660">
        <v>77090</v>
      </c>
      <c r="N40" s="661"/>
      <c r="O40" s="662" t="s">
        <v>1886</v>
      </c>
      <c r="P40" s="663">
        <v>45658</v>
      </c>
      <c r="Q40" s="652">
        <v>46022</v>
      </c>
      <c r="R40" s="664"/>
    </row>
    <row r="41" spans="1:18">
      <c r="A41" s="654">
        <v>40</v>
      </c>
      <c r="B41" s="655" t="s">
        <v>1880</v>
      </c>
      <c r="C41" s="646" t="s">
        <v>2007</v>
      </c>
      <c r="D41" s="656" t="s">
        <v>2045</v>
      </c>
      <c r="E41" s="655" t="s">
        <v>2046</v>
      </c>
      <c r="F41" s="655" t="s">
        <v>2047</v>
      </c>
      <c r="G41" s="655" t="s">
        <v>2039</v>
      </c>
      <c r="H41" s="656">
        <v>1598</v>
      </c>
      <c r="I41" s="656" t="s">
        <v>44</v>
      </c>
      <c r="J41" s="656">
        <v>9</v>
      </c>
      <c r="K41" s="656">
        <v>2015</v>
      </c>
      <c r="L41" s="659" t="s">
        <v>2048</v>
      </c>
      <c r="M41" s="660">
        <v>51150</v>
      </c>
      <c r="N41" s="661"/>
      <c r="O41" s="662" t="s">
        <v>1886</v>
      </c>
      <c r="P41" s="663">
        <v>45658</v>
      </c>
      <c r="Q41" s="652">
        <v>46022</v>
      </c>
      <c r="R41" s="664"/>
    </row>
    <row r="42" spans="1:18">
      <c r="A42" s="644">
        <v>41</v>
      </c>
      <c r="B42" s="655" t="s">
        <v>1880</v>
      </c>
      <c r="C42" s="646" t="s">
        <v>2007</v>
      </c>
      <c r="D42" s="656" t="s">
        <v>2049</v>
      </c>
      <c r="E42" s="655" t="s">
        <v>2002</v>
      </c>
      <c r="F42" s="655" t="s">
        <v>2050</v>
      </c>
      <c r="G42" s="657" t="s">
        <v>1906</v>
      </c>
      <c r="H42" s="656">
        <v>1560</v>
      </c>
      <c r="I42" s="656">
        <v>6635</v>
      </c>
      <c r="J42" s="656">
        <v>5</v>
      </c>
      <c r="K42" s="656">
        <v>2009</v>
      </c>
      <c r="L42" s="659" t="s">
        <v>2051</v>
      </c>
      <c r="M42" s="667">
        <v>16500</v>
      </c>
      <c r="N42" s="668"/>
      <c r="O42" s="669" t="s">
        <v>1886</v>
      </c>
      <c r="P42" s="663">
        <v>45658</v>
      </c>
      <c r="Q42" s="652">
        <v>46022</v>
      </c>
      <c r="R42" s="664"/>
    </row>
    <row r="43" spans="1:18">
      <c r="A43" s="654">
        <v>42</v>
      </c>
      <c r="B43" s="655" t="s">
        <v>1880</v>
      </c>
      <c r="C43" s="646" t="s">
        <v>2007</v>
      </c>
      <c r="D43" s="656" t="s">
        <v>2052</v>
      </c>
      <c r="E43" s="655" t="s">
        <v>2053</v>
      </c>
      <c r="F43" s="655" t="s">
        <v>2054</v>
      </c>
      <c r="G43" s="657" t="s">
        <v>2010</v>
      </c>
      <c r="H43" s="656">
        <v>11967</v>
      </c>
      <c r="I43" s="656">
        <v>6145</v>
      </c>
      <c r="J43" s="656">
        <v>64</v>
      </c>
      <c r="K43" s="656">
        <v>2008</v>
      </c>
      <c r="L43" s="659" t="s">
        <v>2055</v>
      </c>
      <c r="M43" s="667">
        <v>99630</v>
      </c>
      <c r="N43" s="668"/>
      <c r="O43" s="669" t="s">
        <v>1886</v>
      </c>
      <c r="P43" s="670">
        <v>45362</v>
      </c>
      <c r="Q43" s="671">
        <v>45726</v>
      </c>
      <c r="R43" s="664"/>
    </row>
    <row r="44" spans="1:18">
      <c r="A44" s="644">
        <v>43</v>
      </c>
      <c r="B44" s="655" t="s">
        <v>1880</v>
      </c>
      <c r="C44" s="646" t="s">
        <v>2056</v>
      </c>
      <c r="D44" s="656" t="s">
        <v>2057</v>
      </c>
      <c r="E44" s="655" t="s">
        <v>2058</v>
      </c>
      <c r="F44" s="655" t="s">
        <v>2059</v>
      </c>
      <c r="G44" s="657" t="s">
        <v>2060</v>
      </c>
      <c r="H44" s="656">
        <v>1997</v>
      </c>
      <c r="I44" s="656">
        <v>2200</v>
      </c>
      <c r="J44" s="656">
        <v>2</v>
      </c>
      <c r="K44" s="656">
        <v>1989</v>
      </c>
      <c r="L44" s="659" t="s">
        <v>2061</v>
      </c>
      <c r="M44" s="660">
        <v>0</v>
      </c>
      <c r="N44" s="661"/>
      <c r="O44" s="662" t="s">
        <v>1908</v>
      </c>
      <c r="P44" s="663">
        <v>45658</v>
      </c>
      <c r="Q44" s="652">
        <v>46022</v>
      </c>
      <c r="R44" s="664"/>
    </row>
    <row r="45" spans="1:18">
      <c r="A45" s="654">
        <v>44</v>
      </c>
      <c r="B45" s="655" t="s">
        <v>1880</v>
      </c>
      <c r="C45" s="646" t="s">
        <v>2056</v>
      </c>
      <c r="D45" s="656" t="s">
        <v>2062</v>
      </c>
      <c r="E45" s="655" t="s">
        <v>2063</v>
      </c>
      <c r="F45" s="655">
        <v>7340</v>
      </c>
      <c r="G45" s="657" t="s">
        <v>2064</v>
      </c>
      <c r="H45" s="656">
        <v>3922</v>
      </c>
      <c r="I45" s="656" t="s">
        <v>44</v>
      </c>
      <c r="J45" s="656">
        <v>1</v>
      </c>
      <c r="K45" s="656">
        <v>2000</v>
      </c>
      <c r="L45" s="659" t="s">
        <v>2065</v>
      </c>
      <c r="M45" s="660">
        <v>0</v>
      </c>
      <c r="N45" s="661"/>
      <c r="O45" s="662" t="s">
        <v>1908</v>
      </c>
      <c r="P45" s="663">
        <v>45658</v>
      </c>
      <c r="Q45" s="652">
        <v>46022</v>
      </c>
      <c r="R45" s="664"/>
    </row>
    <row r="46" spans="1:18">
      <c r="A46" s="644">
        <v>45</v>
      </c>
      <c r="B46" s="655" t="s">
        <v>1880</v>
      </c>
      <c r="C46" s="646" t="s">
        <v>2056</v>
      </c>
      <c r="D46" s="656" t="s">
        <v>2066</v>
      </c>
      <c r="E46" s="655" t="s">
        <v>2037</v>
      </c>
      <c r="F46" s="655" t="s">
        <v>2067</v>
      </c>
      <c r="G46" s="657" t="s">
        <v>2068</v>
      </c>
      <c r="H46" s="656">
        <v>1360</v>
      </c>
      <c r="I46" s="656">
        <v>715</v>
      </c>
      <c r="J46" s="656">
        <v>5</v>
      </c>
      <c r="K46" s="656">
        <v>2004</v>
      </c>
      <c r="L46" s="659" t="s">
        <v>2069</v>
      </c>
      <c r="M46" s="660">
        <v>0</v>
      </c>
      <c r="N46" s="661"/>
      <c r="O46" s="662" t="s">
        <v>1908</v>
      </c>
      <c r="P46" s="663">
        <v>45658</v>
      </c>
      <c r="Q46" s="652">
        <v>46022</v>
      </c>
      <c r="R46" s="664"/>
    </row>
    <row r="47" spans="1:18">
      <c r="A47" s="654">
        <v>46</v>
      </c>
      <c r="B47" s="655" t="s">
        <v>1880</v>
      </c>
      <c r="C47" s="646" t="s">
        <v>2056</v>
      </c>
      <c r="D47" s="656" t="s">
        <v>44</v>
      </c>
      <c r="E47" s="655" t="s">
        <v>2070</v>
      </c>
      <c r="F47" s="655" t="s">
        <v>44</v>
      </c>
      <c r="G47" s="655" t="s">
        <v>2071</v>
      </c>
      <c r="H47" s="656">
        <v>4412</v>
      </c>
      <c r="I47" s="656" t="s">
        <v>44</v>
      </c>
      <c r="J47" s="656">
        <v>1</v>
      </c>
      <c r="K47" s="656">
        <v>2001</v>
      </c>
      <c r="L47" s="659" t="s">
        <v>2072</v>
      </c>
      <c r="M47" s="660">
        <v>0</v>
      </c>
      <c r="N47" s="661"/>
      <c r="O47" s="662" t="s">
        <v>1908</v>
      </c>
      <c r="P47" s="663">
        <v>45658</v>
      </c>
      <c r="Q47" s="652">
        <v>46022</v>
      </c>
      <c r="R47" s="664"/>
    </row>
    <row r="48" spans="1:18">
      <c r="A48" s="644">
        <v>47</v>
      </c>
      <c r="B48" s="655" t="s">
        <v>1880</v>
      </c>
      <c r="C48" s="646" t="s">
        <v>2056</v>
      </c>
      <c r="D48" s="686" t="s">
        <v>2073</v>
      </c>
      <c r="E48" s="655" t="s">
        <v>2074</v>
      </c>
      <c r="F48" s="655" t="s">
        <v>44</v>
      </c>
      <c r="G48" s="657" t="s">
        <v>1895</v>
      </c>
      <c r="H48" s="656" t="s">
        <v>44</v>
      </c>
      <c r="I48" s="656">
        <v>4500</v>
      </c>
      <c r="J48" s="656" t="s">
        <v>44</v>
      </c>
      <c r="K48" s="656">
        <v>1980</v>
      </c>
      <c r="L48" s="659" t="s">
        <v>2075</v>
      </c>
      <c r="M48" s="660">
        <v>0</v>
      </c>
      <c r="N48" s="661"/>
      <c r="O48" s="662" t="s">
        <v>1914</v>
      </c>
      <c r="P48" s="663">
        <v>45658</v>
      </c>
      <c r="Q48" s="652">
        <v>46022</v>
      </c>
      <c r="R48" s="664"/>
    </row>
    <row r="49" spans="1:18">
      <c r="A49" s="654">
        <v>48</v>
      </c>
      <c r="B49" s="655" t="s">
        <v>1880</v>
      </c>
      <c r="C49" s="646" t="s">
        <v>2056</v>
      </c>
      <c r="D49" s="656" t="s">
        <v>2076</v>
      </c>
      <c r="E49" s="655">
        <v>215</v>
      </c>
      <c r="F49" s="655" t="s">
        <v>44</v>
      </c>
      <c r="G49" s="657" t="s">
        <v>1895</v>
      </c>
      <c r="H49" s="656" t="s">
        <v>44</v>
      </c>
      <c r="I49" s="656">
        <v>490</v>
      </c>
      <c r="J49" s="656" t="s">
        <v>44</v>
      </c>
      <c r="K49" s="656">
        <v>1998</v>
      </c>
      <c r="L49" s="659" t="s">
        <v>2077</v>
      </c>
      <c r="M49" s="660">
        <v>0</v>
      </c>
      <c r="N49" s="661"/>
      <c r="O49" s="662" t="s">
        <v>1914</v>
      </c>
      <c r="P49" s="663">
        <v>45658</v>
      </c>
      <c r="Q49" s="652">
        <v>46022</v>
      </c>
      <c r="R49" s="664"/>
    </row>
    <row r="50" spans="1:18">
      <c r="A50" s="644">
        <v>49</v>
      </c>
      <c r="B50" s="655" t="s">
        <v>1880</v>
      </c>
      <c r="C50" s="646" t="s">
        <v>2056</v>
      </c>
      <c r="D50" s="656" t="s">
        <v>44</v>
      </c>
      <c r="E50" s="655" t="s">
        <v>2078</v>
      </c>
      <c r="F50" s="655" t="s">
        <v>44</v>
      </c>
      <c r="G50" s="657" t="s">
        <v>1895</v>
      </c>
      <c r="H50" s="656" t="s">
        <v>44</v>
      </c>
      <c r="I50" s="656">
        <v>2100</v>
      </c>
      <c r="J50" s="656" t="s">
        <v>44</v>
      </c>
      <c r="K50" s="656">
        <v>2003</v>
      </c>
      <c r="L50" s="659" t="s">
        <v>2079</v>
      </c>
      <c r="M50" s="660">
        <v>0</v>
      </c>
      <c r="N50" s="661"/>
      <c r="O50" s="662" t="s">
        <v>1914</v>
      </c>
      <c r="P50" s="663">
        <v>45658</v>
      </c>
      <c r="Q50" s="652">
        <v>46022</v>
      </c>
      <c r="R50" s="664"/>
    </row>
    <row r="51" spans="1:18">
      <c r="A51" s="654">
        <v>50</v>
      </c>
      <c r="B51" s="655" t="s">
        <v>1880</v>
      </c>
      <c r="C51" s="646" t="s">
        <v>2056</v>
      </c>
      <c r="D51" s="686" t="s">
        <v>2080</v>
      </c>
      <c r="E51" s="687" t="s">
        <v>2081</v>
      </c>
      <c r="F51" s="687" t="s">
        <v>2082</v>
      </c>
      <c r="G51" s="688" t="s">
        <v>2083</v>
      </c>
      <c r="H51" s="656">
        <v>3120</v>
      </c>
      <c r="I51" s="656" t="s">
        <v>44</v>
      </c>
      <c r="J51" s="656">
        <v>1</v>
      </c>
      <c r="K51" s="656">
        <v>1993</v>
      </c>
      <c r="L51" s="659" t="s">
        <v>2084</v>
      </c>
      <c r="M51" s="660">
        <v>0</v>
      </c>
      <c r="N51" s="661"/>
      <c r="O51" s="662" t="s">
        <v>1908</v>
      </c>
      <c r="P51" s="663">
        <v>45658</v>
      </c>
      <c r="Q51" s="652">
        <v>46022</v>
      </c>
      <c r="R51" s="664"/>
    </row>
    <row r="52" spans="1:18">
      <c r="A52" s="644">
        <v>51</v>
      </c>
      <c r="B52" s="655" t="s">
        <v>1880</v>
      </c>
      <c r="C52" s="646" t="s">
        <v>2056</v>
      </c>
      <c r="D52" s="686" t="s">
        <v>2085</v>
      </c>
      <c r="E52" s="687" t="s">
        <v>2086</v>
      </c>
      <c r="F52" s="687" t="s">
        <v>2087</v>
      </c>
      <c r="G52" s="688" t="s">
        <v>2088</v>
      </c>
      <c r="H52" s="656">
        <v>2799</v>
      </c>
      <c r="I52" s="656">
        <v>1615</v>
      </c>
      <c r="J52" s="656">
        <v>3</v>
      </c>
      <c r="K52" s="656">
        <v>1998</v>
      </c>
      <c r="L52" s="659" t="s">
        <v>2089</v>
      </c>
      <c r="M52" s="660">
        <v>0</v>
      </c>
      <c r="N52" s="661"/>
      <c r="O52" s="662" t="s">
        <v>1908</v>
      </c>
      <c r="P52" s="663">
        <v>45658</v>
      </c>
      <c r="Q52" s="652">
        <v>46022</v>
      </c>
      <c r="R52" s="664"/>
    </row>
    <row r="53" spans="1:18">
      <c r="A53" s="654">
        <v>52</v>
      </c>
      <c r="B53" s="655" t="s">
        <v>1880</v>
      </c>
      <c r="C53" s="646" t="s">
        <v>2056</v>
      </c>
      <c r="D53" s="686" t="s">
        <v>2090</v>
      </c>
      <c r="E53" s="687" t="s">
        <v>2091</v>
      </c>
      <c r="F53" s="687">
        <v>8441</v>
      </c>
      <c r="G53" s="688" t="s">
        <v>2092</v>
      </c>
      <c r="H53" s="686">
        <v>4156</v>
      </c>
      <c r="I53" s="686" t="s">
        <v>44</v>
      </c>
      <c r="J53" s="686">
        <v>2</v>
      </c>
      <c r="K53" s="686">
        <v>2007</v>
      </c>
      <c r="L53" s="689" t="s">
        <v>2093</v>
      </c>
      <c r="M53" s="660">
        <v>0</v>
      </c>
      <c r="N53" s="661"/>
      <c r="O53" s="662" t="s">
        <v>1908</v>
      </c>
      <c r="P53" s="663">
        <v>45658</v>
      </c>
      <c r="Q53" s="652">
        <v>46022</v>
      </c>
      <c r="R53" s="664"/>
    </row>
    <row r="54" spans="1:18">
      <c r="A54" s="644">
        <v>53</v>
      </c>
      <c r="B54" s="655" t="s">
        <v>1880</v>
      </c>
      <c r="C54" s="646" t="s">
        <v>2056</v>
      </c>
      <c r="D54" s="686" t="s">
        <v>2094</v>
      </c>
      <c r="E54" s="687" t="s">
        <v>2095</v>
      </c>
      <c r="F54" s="687" t="s">
        <v>2096</v>
      </c>
      <c r="G54" s="688" t="s">
        <v>2092</v>
      </c>
      <c r="H54" s="686">
        <v>3120</v>
      </c>
      <c r="I54" s="686" t="s">
        <v>44</v>
      </c>
      <c r="J54" s="686">
        <v>1</v>
      </c>
      <c r="K54" s="686">
        <v>1970</v>
      </c>
      <c r="L54" s="689">
        <v>104881</v>
      </c>
      <c r="M54" s="660">
        <v>0</v>
      </c>
      <c r="N54" s="661"/>
      <c r="O54" s="662" t="s">
        <v>1908</v>
      </c>
      <c r="P54" s="663">
        <v>45658</v>
      </c>
      <c r="Q54" s="652">
        <v>46022</v>
      </c>
      <c r="R54" s="664"/>
    </row>
    <row r="55" spans="1:18">
      <c r="A55" s="654">
        <v>54</v>
      </c>
      <c r="B55" s="655" t="s">
        <v>1880</v>
      </c>
      <c r="C55" s="646" t="s">
        <v>2056</v>
      </c>
      <c r="D55" s="686" t="s">
        <v>2097</v>
      </c>
      <c r="E55" s="687" t="s">
        <v>2098</v>
      </c>
      <c r="F55" s="687" t="s">
        <v>2099</v>
      </c>
      <c r="G55" s="687" t="s">
        <v>2100</v>
      </c>
      <c r="H55" s="686">
        <v>6871</v>
      </c>
      <c r="I55" s="686">
        <v>5900</v>
      </c>
      <c r="J55" s="686">
        <v>3</v>
      </c>
      <c r="K55" s="686">
        <v>2006</v>
      </c>
      <c r="L55" s="689" t="s">
        <v>2101</v>
      </c>
      <c r="M55" s="660">
        <v>0</v>
      </c>
      <c r="N55" s="661"/>
      <c r="O55" s="662" t="s">
        <v>1908</v>
      </c>
      <c r="P55" s="663">
        <v>45658</v>
      </c>
      <c r="Q55" s="652">
        <v>46022</v>
      </c>
      <c r="R55" s="664"/>
    </row>
    <row r="56" spans="1:18">
      <c r="A56" s="644">
        <v>55</v>
      </c>
      <c r="B56" s="655" t="s">
        <v>1880</v>
      </c>
      <c r="C56" s="646" t="s">
        <v>2056</v>
      </c>
      <c r="D56" s="686" t="s">
        <v>2102</v>
      </c>
      <c r="E56" s="687" t="s">
        <v>2103</v>
      </c>
      <c r="F56" s="687" t="s">
        <v>2104</v>
      </c>
      <c r="G56" s="688" t="s">
        <v>2088</v>
      </c>
      <c r="H56" s="686">
        <v>2198</v>
      </c>
      <c r="I56" s="686">
        <v>991</v>
      </c>
      <c r="J56" s="686">
        <v>3</v>
      </c>
      <c r="K56" s="686">
        <v>2008</v>
      </c>
      <c r="L56" s="689" t="s">
        <v>2105</v>
      </c>
      <c r="M56" s="660">
        <v>0</v>
      </c>
      <c r="N56" s="661"/>
      <c r="O56" s="662" t="s">
        <v>1908</v>
      </c>
      <c r="P56" s="663">
        <v>45658</v>
      </c>
      <c r="Q56" s="652">
        <v>46022</v>
      </c>
      <c r="R56" s="664"/>
    </row>
    <row r="57" spans="1:18" ht="31.5">
      <c r="A57" s="654">
        <v>56</v>
      </c>
      <c r="B57" s="655" t="s">
        <v>1880</v>
      </c>
      <c r="C57" s="646" t="s">
        <v>2056</v>
      </c>
      <c r="D57" s="656" t="s">
        <v>44</v>
      </c>
      <c r="E57" s="687" t="s">
        <v>2106</v>
      </c>
      <c r="F57" s="687" t="s">
        <v>2107</v>
      </c>
      <c r="G57" s="688" t="s">
        <v>2108</v>
      </c>
      <c r="H57" s="686" t="s">
        <v>44</v>
      </c>
      <c r="I57" s="686">
        <v>9000</v>
      </c>
      <c r="J57" s="686" t="s">
        <v>44</v>
      </c>
      <c r="K57" s="686">
        <v>2008</v>
      </c>
      <c r="L57" s="689" t="s">
        <v>2109</v>
      </c>
      <c r="M57" s="660">
        <v>0</v>
      </c>
      <c r="N57" s="661"/>
      <c r="O57" s="662" t="s">
        <v>1914</v>
      </c>
      <c r="P57" s="663">
        <v>45658</v>
      </c>
      <c r="Q57" s="652">
        <v>46022</v>
      </c>
      <c r="R57" s="664"/>
    </row>
    <row r="58" spans="1:18">
      <c r="A58" s="644">
        <v>57</v>
      </c>
      <c r="B58" s="655" t="s">
        <v>1880</v>
      </c>
      <c r="C58" s="646" t="s">
        <v>2056</v>
      </c>
      <c r="D58" s="686" t="s">
        <v>2110</v>
      </c>
      <c r="E58" s="687" t="s">
        <v>2037</v>
      </c>
      <c r="F58" s="687" t="s">
        <v>2111</v>
      </c>
      <c r="G58" s="688" t="s">
        <v>2088</v>
      </c>
      <c r="H58" s="686">
        <v>1587</v>
      </c>
      <c r="I58" s="686">
        <v>726</v>
      </c>
      <c r="J58" s="686">
        <v>5</v>
      </c>
      <c r="K58" s="686">
        <v>2009</v>
      </c>
      <c r="L58" s="689" t="s">
        <v>2112</v>
      </c>
      <c r="M58" s="660">
        <v>0</v>
      </c>
      <c r="N58" s="661"/>
      <c r="O58" s="662" t="s">
        <v>1908</v>
      </c>
      <c r="P58" s="663">
        <v>45658</v>
      </c>
      <c r="Q58" s="652">
        <v>46022</v>
      </c>
      <c r="R58" s="664"/>
    </row>
    <row r="59" spans="1:18">
      <c r="A59" s="654">
        <v>58</v>
      </c>
      <c r="B59" s="655" t="s">
        <v>1880</v>
      </c>
      <c r="C59" s="646" t="s">
        <v>2056</v>
      </c>
      <c r="D59" s="686" t="s">
        <v>2113</v>
      </c>
      <c r="E59" s="687" t="s">
        <v>2037</v>
      </c>
      <c r="F59" s="687" t="s">
        <v>2111</v>
      </c>
      <c r="G59" s="688" t="s">
        <v>2088</v>
      </c>
      <c r="H59" s="686">
        <v>1587</v>
      </c>
      <c r="I59" s="686">
        <v>726</v>
      </c>
      <c r="J59" s="686">
        <v>5</v>
      </c>
      <c r="K59" s="686">
        <v>2009</v>
      </c>
      <c r="L59" s="689" t="s">
        <v>2114</v>
      </c>
      <c r="M59" s="660">
        <v>0</v>
      </c>
      <c r="N59" s="661"/>
      <c r="O59" s="662" t="s">
        <v>1908</v>
      </c>
      <c r="P59" s="663">
        <v>45658</v>
      </c>
      <c r="Q59" s="652">
        <v>46022</v>
      </c>
      <c r="R59" s="664"/>
    </row>
    <row r="60" spans="1:18">
      <c r="A60" s="644">
        <v>59</v>
      </c>
      <c r="B60" s="655" t="s">
        <v>1880</v>
      </c>
      <c r="C60" s="646" t="s">
        <v>2056</v>
      </c>
      <c r="D60" s="686" t="s">
        <v>2115</v>
      </c>
      <c r="E60" s="687" t="s">
        <v>2116</v>
      </c>
      <c r="F60" s="687" t="s">
        <v>2117</v>
      </c>
      <c r="G60" s="687" t="s">
        <v>2118</v>
      </c>
      <c r="H60" s="686" t="s">
        <v>44</v>
      </c>
      <c r="I60" s="686">
        <v>1060</v>
      </c>
      <c r="J60" s="686" t="s">
        <v>44</v>
      </c>
      <c r="K60" s="686">
        <v>2012</v>
      </c>
      <c r="L60" s="689" t="s">
        <v>2119</v>
      </c>
      <c r="M60" s="660">
        <v>0</v>
      </c>
      <c r="N60" s="661"/>
      <c r="O60" s="662" t="s">
        <v>1914</v>
      </c>
      <c r="P60" s="663">
        <v>45658</v>
      </c>
      <c r="Q60" s="652">
        <v>46022</v>
      </c>
      <c r="R60" s="664"/>
    </row>
    <row r="61" spans="1:18">
      <c r="A61" s="654">
        <v>60</v>
      </c>
      <c r="B61" s="655" t="s">
        <v>1880</v>
      </c>
      <c r="C61" s="646" t="s">
        <v>2056</v>
      </c>
      <c r="D61" s="686" t="s">
        <v>2120</v>
      </c>
      <c r="E61" s="687" t="s">
        <v>2116</v>
      </c>
      <c r="F61" s="687" t="s">
        <v>2117</v>
      </c>
      <c r="G61" s="687" t="s">
        <v>2118</v>
      </c>
      <c r="H61" s="686" t="s">
        <v>44</v>
      </c>
      <c r="I61" s="686">
        <v>1060</v>
      </c>
      <c r="J61" s="686" t="s">
        <v>44</v>
      </c>
      <c r="K61" s="686">
        <v>2012</v>
      </c>
      <c r="L61" s="689" t="s">
        <v>2121</v>
      </c>
      <c r="M61" s="660">
        <v>0</v>
      </c>
      <c r="N61" s="661"/>
      <c r="O61" s="662" t="s">
        <v>1914</v>
      </c>
      <c r="P61" s="663">
        <v>45658</v>
      </c>
      <c r="Q61" s="652">
        <v>46022</v>
      </c>
      <c r="R61" s="664"/>
    </row>
    <row r="62" spans="1:18">
      <c r="A62" s="644">
        <v>61</v>
      </c>
      <c r="B62" s="655" t="s">
        <v>1880</v>
      </c>
      <c r="C62" s="646" t="s">
        <v>2056</v>
      </c>
      <c r="D62" s="686" t="s">
        <v>2122</v>
      </c>
      <c r="E62" s="687" t="s">
        <v>2123</v>
      </c>
      <c r="F62" s="687" t="s">
        <v>2124</v>
      </c>
      <c r="G62" s="688" t="s">
        <v>1895</v>
      </c>
      <c r="H62" s="686" t="s">
        <v>44</v>
      </c>
      <c r="I62" s="686">
        <v>610</v>
      </c>
      <c r="J62" s="686" t="s">
        <v>44</v>
      </c>
      <c r="K62" s="686">
        <v>2008</v>
      </c>
      <c r="L62" s="689" t="s">
        <v>2125</v>
      </c>
      <c r="M62" s="660">
        <v>0</v>
      </c>
      <c r="N62" s="661"/>
      <c r="O62" s="662" t="s">
        <v>1914</v>
      </c>
      <c r="P62" s="663">
        <v>45658</v>
      </c>
      <c r="Q62" s="652">
        <v>46022</v>
      </c>
      <c r="R62" s="664"/>
    </row>
    <row r="63" spans="1:18">
      <c r="A63" s="654">
        <v>62</v>
      </c>
      <c r="B63" s="655" t="s">
        <v>1880</v>
      </c>
      <c r="C63" s="646" t="s">
        <v>2056</v>
      </c>
      <c r="D63" s="656" t="s">
        <v>2126</v>
      </c>
      <c r="E63" s="655" t="s">
        <v>1904</v>
      </c>
      <c r="F63" s="655" t="s">
        <v>2127</v>
      </c>
      <c r="G63" s="657" t="s">
        <v>2068</v>
      </c>
      <c r="H63" s="656">
        <v>2287</v>
      </c>
      <c r="I63" s="656">
        <v>1440</v>
      </c>
      <c r="J63" s="656">
        <v>3</v>
      </c>
      <c r="K63" s="656">
        <v>2020</v>
      </c>
      <c r="L63" s="659" t="s">
        <v>2128</v>
      </c>
      <c r="M63" s="690">
        <v>65700</v>
      </c>
      <c r="N63" s="691" t="s">
        <v>2129</v>
      </c>
      <c r="O63" s="692" t="s">
        <v>1886</v>
      </c>
      <c r="P63" s="663">
        <v>45658</v>
      </c>
      <c r="Q63" s="652">
        <v>46022</v>
      </c>
      <c r="R63" s="664"/>
    </row>
    <row r="64" spans="1:18">
      <c r="A64" s="644">
        <v>63</v>
      </c>
      <c r="B64" s="655" t="s">
        <v>1880</v>
      </c>
      <c r="C64" s="646" t="s">
        <v>2056</v>
      </c>
      <c r="D64" s="686" t="s">
        <v>2130</v>
      </c>
      <c r="E64" s="687" t="s">
        <v>2131</v>
      </c>
      <c r="F64" s="687" t="s">
        <v>2132</v>
      </c>
      <c r="G64" s="688" t="s">
        <v>2133</v>
      </c>
      <c r="H64" s="686">
        <v>2287</v>
      </c>
      <c r="I64" s="686">
        <v>1100</v>
      </c>
      <c r="J64" s="686">
        <v>3</v>
      </c>
      <c r="K64" s="686">
        <v>2018</v>
      </c>
      <c r="L64" s="689" t="s">
        <v>2134</v>
      </c>
      <c r="M64" s="660">
        <v>47710</v>
      </c>
      <c r="N64" s="691" t="s">
        <v>2129</v>
      </c>
      <c r="O64" s="662" t="s">
        <v>1886</v>
      </c>
      <c r="P64" s="663">
        <v>45658</v>
      </c>
      <c r="Q64" s="652">
        <v>46022</v>
      </c>
      <c r="R64" s="664"/>
    </row>
    <row r="65" spans="1:18">
      <c r="A65" s="654">
        <v>64</v>
      </c>
      <c r="B65" s="655" t="s">
        <v>1880</v>
      </c>
      <c r="C65" s="646" t="s">
        <v>2056</v>
      </c>
      <c r="D65" s="686" t="s">
        <v>44</v>
      </c>
      <c r="E65" s="687" t="s">
        <v>2135</v>
      </c>
      <c r="F65" s="687" t="s">
        <v>2136</v>
      </c>
      <c r="G65" s="687" t="s">
        <v>2137</v>
      </c>
      <c r="H65" s="686">
        <v>962</v>
      </c>
      <c r="I65" s="686">
        <v>670</v>
      </c>
      <c r="J65" s="686">
        <v>1</v>
      </c>
      <c r="K65" s="686">
        <v>2023</v>
      </c>
      <c r="L65" s="689" t="s">
        <v>2138</v>
      </c>
      <c r="M65" s="660">
        <v>284302</v>
      </c>
      <c r="N65" s="661"/>
      <c r="O65" s="662" t="s">
        <v>1886</v>
      </c>
      <c r="P65" s="663">
        <v>45658</v>
      </c>
      <c r="Q65" s="652">
        <v>46022</v>
      </c>
      <c r="R65" s="664" t="s">
        <v>2139</v>
      </c>
    </row>
    <row r="66" spans="1:18">
      <c r="A66" s="644">
        <v>65</v>
      </c>
      <c r="B66" s="655" t="s">
        <v>1880</v>
      </c>
      <c r="C66" s="646" t="s">
        <v>2056</v>
      </c>
      <c r="D66" s="686" t="s">
        <v>2140</v>
      </c>
      <c r="E66" s="687" t="s">
        <v>2086</v>
      </c>
      <c r="F66" s="687" t="s">
        <v>2141</v>
      </c>
      <c r="G66" s="687" t="s">
        <v>2142</v>
      </c>
      <c r="H66" s="686">
        <v>7146</v>
      </c>
      <c r="I66" s="686">
        <v>9990</v>
      </c>
      <c r="J66" s="686">
        <v>2</v>
      </c>
      <c r="K66" s="686">
        <v>2012</v>
      </c>
      <c r="L66" s="689" t="s">
        <v>2143</v>
      </c>
      <c r="M66" s="660">
        <v>129900</v>
      </c>
      <c r="N66" s="691" t="s">
        <v>2129</v>
      </c>
      <c r="O66" s="662" t="s">
        <v>1886</v>
      </c>
      <c r="P66" s="663">
        <v>45658</v>
      </c>
      <c r="Q66" s="652">
        <v>46022</v>
      </c>
      <c r="R66" s="664"/>
    </row>
    <row r="67" spans="1:18">
      <c r="A67" s="693">
        <v>66</v>
      </c>
      <c r="B67" s="694" t="s">
        <v>1880</v>
      </c>
      <c r="C67" s="695" t="s">
        <v>2056</v>
      </c>
      <c r="D67" s="696" t="s">
        <v>2144</v>
      </c>
      <c r="E67" s="697" t="s">
        <v>2145</v>
      </c>
      <c r="F67" s="697" t="s">
        <v>2146</v>
      </c>
      <c r="G67" s="698" t="s">
        <v>1895</v>
      </c>
      <c r="H67" s="696"/>
      <c r="I67" s="696">
        <v>1460</v>
      </c>
      <c r="J67" s="696"/>
      <c r="K67" s="696">
        <v>2022</v>
      </c>
      <c r="L67" s="699" t="s">
        <v>2147</v>
      </c>
      <c r="M67" s="700">
        <v>18286</v>
      </c>
      <c r="N67" s="701" t="s">
        <v>2129</v>
      </c>
      <c r="O67" s="702" t="s">
        <v>1914</v>
      </c>
      <c r="P67" s="703">
        <v>45658</v>
      </c>
      <c r="Q67" s="704">
        <v>46022</v>
      </c>
      <c r="R67" s="705"/>
    </row>
    <row r="68" spans="1:18" s="37" customFormat="1">
      <c r="A68" s="736">
        <v>67</v>
      </c>
      <c r="B68" s="752" t="s">
        <v>1880</v>
      </c>
      <c r="C68" s="752" t="s">
        <v>1970</v>
      </c>
      <c r="D68" s="735" t="s">
        <v>44</v>
      </c>
      <c r="E68" s="746" t="s">
        <v>2149</v>
      </c>
      <c r="F68" s="746" t="s">
        <v>2165</v>
      </c>
      <c r="G68" s="734" t="s">
        <v>2153</v>
      </c>
      <c r="H68" s="735"/>
      <c r="I68" s="735"/>
      <c r="J68" s="735"/>
      <c r="K68" s="735"/>
      <c r="L68" s="735" t="s">
        <v>2166</v>
      </c>
      <c r="M68" s="733"/>
      <c r="N68" s="732"/>
      <c r="O68" s="745" t="s">
        <v>1914</v>
      </c>
      <c r="P68" s="731"/>
      <c r="Q68" s="731"/>
      <c r="R68" s="730"/>
    </row>
    <row r="69" spans="1:18">
      <c r="A69" s="693">
        <v>68</v>
      </c>
      <c r="B69" s="751" t="s">
        <v>1880</v>
      </c>
      <c r="C69" s="750" t="s">
        <v>1970</v>
      </c>
      <c r="D69" s="744" t="s">
        <v>44</v>
      </c>
      <c r="E69" s="749" t="s">
        <v>2150</v>
      </c>
      <c r="F69" s="749" t="s">
        <v>2151</v>
      </c>
      <c r="G69" s="743" t="s">
        <v>2152</v>
      </c>
      <c r="H69" s="744">
        <v>161</v>
      </c>
      <c r="I69" s="744"/>
      <c r="J69" s="744"/>
      <c r="K69" s="744"/>
      <c r="L69" s="748" t="s">
        <v>2167</v>
      </c>
      <c r="M69" s="741" t="s">
        <v>44</v>
      </c>
      <c r="N69" s="740"/>
      <c r="O69" s="747" t="s">
        <v>1914</v>
      </c>
      <c r="P69" s="739"/>
      <c r="Q69" s="738"/>
      <c r="R69" s="737"/>
    </row>
    <row r="70" spans="1:18">
      <c r="A70" s="693">
        <v>69</v>
      </c>
      <c r="B70" s="751" t="s">
        <v>1880</v>
      </c>
      <c r="C70" s="750" t="s">
        <v>2168</v>
      </c>
      <c r="D70" s="744" t="s">
        <v>44</v>
      </c>
      <c r="E70" s="749" t="s">
        <v>2149</v>
      </c>
      <c r="F70" s="749" t="s">
        <v>2169</v>
      </c>
      <c r="G70" s="743" t="s">
        <v>2153</v>
      </c>
      <c r="H70" s="744"/>
      <c r="I70" s="744"/>
      <c r="J70" s="744"/>
      <c r="K70" s="744"/>
      <c r="L70" s="742" t="s">
        <v>2170</v>
      </c>
      <c r="M70" s="741"/>
      <c r="N70" s="740"/>
      <c r="O70" s="747"/>
      <c r="P70" s="739"/>
      <c r="Q70" s="738"/>
      <c r="R70" s="737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3"/>
  <sheetViews>
    <sheetView tabSelected="1" workbookViewId="0">
      <selection sqref="A1:XFD1048576"/>
    </sheetView>
  </sheetViews>
  <sheetFormatPr defaultRowHeight="29.25" customHeight="1"/>
  <cols>
    <col min="1" max="1" width="3.7109375" style="709" customWidth="1"/>
    <col min="2" max="2" width="20.85546875" style="709" customWidth="1"/>
    <col min="3" max="3" width="47.85546875" style="709" customWidth="1"/>
    <col min="4" max="4" width="13.28515625" style="709" customWidth="1"/>
    <col min="5" max="5" width="15.28515625" style="709" customWidth="1"/>
    <col min="6" max="6" width="13.5703125" style="709" customWidth="1"/>
    <col min="7" max="7" width="17.85546875" style="709" customWidth="1"/>
    <col min="8" max="8" width="14.5703125" style="709" customWidth="1"/>
    <col min="9" max="9" width="15" style="709" customWidth="1"/>
    <col min="10" max="10" width="13.28515625" style="709" customWidth="1"/>
    <col min="11" max="11" width="14.85546875" style="709" customWidth="1"/>
    <col min="12" max="12" width="17.85546875" style="709" customWidth="1"/>
    <col min="13" max="13" width="15.85546875" style="709" customWidth="1"/>
    <col min="14" max="14" width="17.28515625" style="709" customWidth="1"/>
    <col min="15" max="16384" width="9.140625" style="709"/>
  </cols>
  <sheetData>
    <row r="1" spans="2:14" ht="15.75">
      <c r="I1" s="801"/>
      <c r="K1" s="801"/>
    </row>
    <row r="2" spans="2:14" ht="15.75" customHeight="1">
      <c r="C2" s="710" t="s">
        <v>2173</v>
      </c>
    </row>
    <row r="3" spans="2:14" ht="16.5" thickBot="1"/>
    <row r="4" spans="2:14" ht="29.25" customHeight="1">
      <c r="B4" s="802"/>
      <c r="C4" s="710"/>
      <c r="D4" s="799">
        <v>2020</v>
      </c>
      <c r="E4" s="800"/>
      <c r="F4" s="803">
        <v>2021</v>
      </c>
      <c r="G4" s="804"/>
      <c r="H4" s="799">
        <v>2022</v>
      </c>
      <c r="I4" s="800"/>
      <c r="J4" s="803">
        <v>2023</v>
      </c>
      <c r="K4" s="804"/>
      <c r="L4" s="799">
        <v>2024</v>
      </c>
      <c r="M4" s="800"/>
      <c r="N4" s="711" t="s">
        <v>1857</v>
      </c>
    </row>
    <row r="5" spans="2:14" ht="29.25" customHeight="1">
      <c r="B5" s="802"/>
      <c r="C5" s="805"/>
      <c r="D5" s="712" t="s">
        <v>1207</v>
      </c>
      <c r="E5" s="713" t="s">
        <v>1208</v>
      </c>
      <c r="F5" s="806" t="s">
        <v>1207</v>
      </c>
      <c r="G5" s="807" t="s">
        <v>1208</v>
      </c>
      <c r="H5" s="712" t="s">
        <v>1207</v>
      </c>
      <c r="I5" s="713" t="s">
        <v>1208</v>
      </c>
      <c r="J5" s="806" t="s">
        <v>1207</v>
      </c>
      <c r="K5" s="807" t="s">
        <v>1208</v>
      </c>
      <c r="L5" s="712" t="s">
        <v>1207</v>
      </c>
      <c r="M5" s="714" t="s">
        <v>1208</v>
      </c>
      <c r="N5" s="715" t="s">
        <v>1858</v>
      </c>
    </row>
    <row r="6" spans="2:14" ht="54" customHeight="1">
      <c r="B6" s="808" t="s">
        <v>1209</v>
      </c>
      <c r="C6" s="809" t="s">
        <v>1210</v>
      </c>
      <c r="D6" s="810">
        <v>10</v>
      </c>
      <c r="E6" s="811">
        <v>21757.46</v>
      </c>
      <c r="F6" s="716">
        <v>19</v>
      </c>
      <c r="G6" s="717">
        <v>133784.26999999999</v>
      </c>
      <c r="H6" s="718">
        <v>19</v>
      </c>
      <c r="I6" s="719">
        <f>800.66+533.43+1202.37+12802.4+11653.02+7191.6+956.02+1232.57+3000+1723.72+2721.01+1590.4+15299.99+2948+1355.2+15686.07+300+772.06+649.93+927.42+0+1857.03-16655.19</f>
        <v>68547.709999999977</v>
      </c>
      <c r="J6" s="810">
        <v>20</v>
      </c>
      <c r="K6" s="811">
        <v>101695.79</v>
      </c>
      <c r="L6" s="716" t="s">
        <v>2174</v>
      </c>
      <c r="M6" s="717">
        <f>3423+516.11+1107+26798.17+6990+0.86+2080+4358.54+6308.02+20948.33+29679.81+3100+10225.18+0</f>
        <v>115535.01999999999</v>
      </c>
      <c r="N6" s="720">
        <v>20000</v>
      </c>
    </row>
    <row r="7" spans="2:14" ht="29.25" customHeight="1">
      <c r="B7" s="808"/>
      <c r="C7" s="809" t="s">
        <v>1855</v>
      </c>
      <c r="D7" s="810">
        <v>1</v>
      </c>
      <c r="E7" s="812">
        <v>2156.8000000000002</v>
      </c>
      <c r="F7" s="718" t="s">
        <v>44</v>
      </c>
      <c r="G7" s="721" t="s">
        <v>44</v>
      </c>
      <c r="H7" s="718">
        <v>2</v>
      </c>
      <c r="I7" s="719">
        <v>16655.189999999999</v>
      </c>
      <c r="J7" s="810">
        <v>2</v>
      </c>
      <c r="K7" s="812">
        <v>1996</v>
      </c>
      <c r="L7" s="718" t="s">
        <v>44</v>
      </c>
      <c r="M7" s="719" t="s">
        <v>44</v>
      </c>
      <c r="N7" s="722" t="s">
        <v>44</v>
      </c>
    </row>
    <row r="8" spans="2:14" ht="29.25" customHeight="1">
      <c r="B8" s="808"/>
      <c r="C8" s="809" t="s">
        <v>1856</v>
      </c>
      <c r="D8" s="810">
        <v>3</v>
      </c>
      <c r="E8" s="811">
        <f>251.9+1046.64+1476.97</f>
        <v>2775.51</v>
      </c>
      <c r="F8" s="718">
        <v>6</v>
      </c>
      <c r="G8" s="717">
        <v>13254</v>
      </c>
      <c r="H8" s="718">
        <v>4</v>
      </c>
      <c r="I8" s="719">
        <f>7050+1754.18+459.78+1033.37</f>
        <v>10297.330000000002</v>
      </c>
      <c r="J8" s="810">
        <v>2</v>
      </c>
      <c r="K8" s="811">
        <f>1099.95+656.38+0</f>
        <v>1756.33</v>
      </c>
      <c r="L8" s="716" t="s">
        <v>2175</v>
      </c>
      <c r="M8" s="717">
        <f>4837.77+550+4495.85+1058.78+0</f>
        <v>10942.400000000001</v>
      </c>
      <c r="N8" s="720">
        <v>6595</v>
      </c>
    </row>
    <row r="9" spans="2:14" ht="29.25" customHeight="1">
      <c r="B9" s="813"/>
      <c r="C9" s="814"/>
      <c r="D9" s="815"/>
      <c r="E9" s="816"/>
      <c r="F9" s="723"/>
      <c r="G9" s="724"/>
      <c r="H9" s="723"/>
      <c r="I9" s="724"/>
      <c r="J9" s="815"/>
      <c r="K9" s="816"/>
      <c r="L9" s="723"/>
      <c r="M9" s="724"/>
      <c r="N9" s="725"/>
    </row>
    <row r="10" spans="2:14" ht="29.25" customHeight="1">
      <c r="B10" s="808" t="s">
        <v>1211</v>
      </c>
      <c r="C10" s="809" t="s">
        <v>1212</v>
      </c>
      <c r="D10" s="810">
        <v>1</v>
      </c>
      <c r="E10" s="812">
        <v>2104</v>
      </c>
      <c r="F10" s="718">
        <v>2</v>
      </c>
      <c r="G10" s="719">
        <f>12946+1650</f>
        <v>14596</v>
      </c>
      <c r="H10" s="718">
        <v>1</v>
      </c>
      <c r="I10" s="719">
        <v>8082</v>
      </c>
      <c r="J10" s="810">
        <v>2</v>
      </c>
      <c r="K10" s="812">
        <v>3315</v>
      </c>
      <c r="L10" s="718" t="s">
        <v>1859</v>
      </c>
      <c r="M10" s="719"/>
      <c r="N10" s="722">
        <v>2311</v>
      </c>
    </row>
    <row r="11" spans="2:14" ht="29.25" customHeight="1">
      <c r="B11" s="808"/>
      <c r="C11" s="809" t="s">
        <v>1213</v>
      </c>
      <c r="D11" s="817">
        <v>2</v>
      </c>
      <c r="E11" s="811">
        <v>2328</v>
      </c>
      <c r="F11" s="718">
        <v>1</v>
      </c>
      <c r="G11" s="719">
        <v>3084</v>
      </c>
      <c r="H11" s="718">
        <v>6</v>
      </c>
      <c r="I11" s="719">
        <v>34395</v>
      </c>
      <c r="J11" s="817">
        <v>6</v>
      </c>
      <c r="K11" s="811">
        <v>20275</v>
      </c>
      <c r="L11" s="718">
        <v>2</v>
      </c>
      <c r="M11" s="719">
        <v>7138</v>
      </c>
      <c r="N11" s="722">
        <v>13553</v>
      </c>
    </row>
    <row r="12" spans="2:14" ht="29.25" customHeight="1">
      <c r="B12" s="813"/>
      <c r="C12" s="814"/>
      <c r="D12" s="723"/>
      <c r="E12" s="724"/>
      <c r="F12" s="815"/>
      <c r="G12" s="816"/>
      <c r="H12" s="723"/>
      <c r="I12" s="724"/>
      <c r="J12" s="815"/>
      <c r="K12" s="816"/>
      <c r="L12" s="723"/>
      <c r="M12" s="724"/>
      <c r="N12" s="725"/>
    </row>
    <row r="13" spans="2:14" ht="29.25" customHeight="1">
      <c r="B13" s="818" t="s">
        <v>1214</v>
      </c>
      <c r="C13" s="819" t="s">
        <v>1215</v>
      </c>
      <c r="D13" s="718" t="s">
        <v>44</v>
      </c>
      <c r="E13" s="719" t="s">
        <v>44</v>
      </c>
      <c r="F13" s="810" t="s">
        <v>44</v>
      </c>
      <c r="G13" s="812" t="s">
        <v>44</v>
      </c>
      <c r="H13" s="718" t="s">
        <v>44</v>
      </c>
      <c r="I13" s="719" t="s">
        <v>44</v>
      </c>
      <c r="J13" s="810" t="s">
        <v>44</v>
      </c>
      <c r="K13" s="812" t="s">
        <v>44</v>
      </c>
      <c r="L13" s="718" t="s">
        <v>44</v>
      </c>
      <c r="M13" s="719" t="s">
        <v>44</v>
      </c>
      <c r="N13" s="722"/>
    </row>
  </sheetData>
  <mergeCells count="7">
    <mergeCell ref="L4:M4"/>
    <mergeCell ref="B6:B8"/>
    <mergeCell ref="B10:B11"/>
    <mergeCell ref="D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</vt:i4>
      </vt:variant>
    </vt:vector>
  </HeadingPairs>
  <TitlesOfParts>
    <vt:vector size="7" baseType="lpstr">
      <vt:lpstr>Dane Jednostek</vt:lpstr>
      <vt:lpstr>BUDYNKI, BUDOWLE, WYPOSAŻENIE</vt:lpstr>
      <vt:lpstr>SPRZĘT ELEKTRONICZNY</vt:lpstr>
      <vt:lpstr>Zabezpieczenia</vt:lpstr>
      <vt:lpstr>Pojazdy</vt:lpstr>
      <vt:lpstr>Szkodowość</vt:lpstr>
      <vt:lpstr>'BUDYNKI, BUDOWLE, WYPOSAŻENIE'!Obszar_wydruku</vt:lpstr>
    </vt:vector>
  </TitlesOfParts>
  <Manager>BartekP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Małgorzata Tusz</cp:lastModifiedBy>
  <cp:lastPrinted>2023-11-21T11:09:42Z</cp:lastPrinted>
  <dcterms:created xsi:type="dcterms:W3CDTF">2012-01-13T14:07:06Z</dcterms:created>
  <dcterms:modified xsi:type="dcterms:W3CDTF">2024-11-28T14:40:12Z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