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 tabRatio="666"/>
  </bookViews>
  <sheets>
    <sheet name="TECEFLEX" sheetId="4" r:id="rId1"/>
    <sheet name="Arkusz2" sheetId="7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_xlnm.Print_Titles" localSheetId="0">TECEFLEX!$8:$9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1" i="4"/>
  <c r="I10" i="4"/>
  <c r="B3" i="7"/>
  <c r="F5" i="7" s="1"/>
  <c r="F6" i="7" s="1"/>
  <c r="I62" i="4" l="1"/>
  <c r="B31" i="7"/>
  <c r="E33" i="7" s="1"/>
  <c r="E34" i="7" s="1"/>
  <c r="E5" i="7"/>
  <c r="E6" i="7" s="1"/>
  <c r="D5" i="7"/>
  <c r="D6" i="7" s="1"/>
  <c r="G5" i="7"/>
  <c r="G6" i="7" s="1"/>
  <c r="C6" i="7"/>
  <c r="H5" i="7"/>
  <c r="H6" i="7" s="1"/>
  <c r="B17" i="7"/>
  <c r="D19" i="7" s="1"/>
  <c r="D20" i="7" s="1"/>
  <c r="G33" i="7" l="1"/>
  <c r="G34" i="7" s="1"/>
  <c r="D33" i="7"/>
  <c r="D34" i="7" s="1"/>
  <c r="C34" i="7"/>
  <c r="H33" i="7"/>
  <c r="H34" i="7" s="1"/>
  <c r="F33" i="7"/>
  <c r="F34" i="7" s="1"/>
  <c r="B8" i="7"/>
  <c r="H19" i="7"/>
  <c r="H20" i="7" s="1"/>
  <c r="E19" i="7"/>
  <c r="E20" i="7" s="1"/>
  <c r="C20" i="7"/>
  <c r="F19" i="7"/>
  <c r="F20" i="7" s="1"/>
  <c r="G19" i="7"/>
  <c r="G20" i="7" s="1"/>
  <c r="B9" i="7"/>
  <c r="B10" i="7"/>
  <c r="B37" i="7" l="1"/>
  <c r="B38" i="7"/>
  <c r="B36" i="7"/>
  <c r="B23" i="7"/>
  <c r="B24" i="7"/>
  <c r="B22" i="7"/>
</calcChain>
</file>

<file path=xl/sharedStrings.xml><?xml version="1.0" encoding="utf-8"?>
<sst xmlns="http://schemas.openxmlformats.org/spreadsheetml/2006/main" count="213" uniqueCount="133">
  <si>
    <t>Lp.</t>
  </si>
  <si>
    <t>Nazwa materiału</t>
  </si>
  <si>
    <t>J.m.</t>
  </si>
  <si>
    <t xml:space="preserve">Ilość  </t>
  </si>
  <si>
    <t>Cena
netto</t>
  </si>
  <si>
    <t>szt</t>
  </si>
  <si>
    <t>Podana ilość jest ilością szacunkową i może ulec  zmianie.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</si>
  <si>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</si>
  <si>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</si>
  <si>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</si>
  <si>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</si>
  <si>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</si>
  <si>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</si>
  <si>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</si>
  <si>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</si>
  <si>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</si>
  <si>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</si>
  <si>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</si>
  <si>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</si>
  <si>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</si>
  <si>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</si>
  <si>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</si>
  <si>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</si>
  <si>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</si>
  <si>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</si>
  <si>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</si>
  <si>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</si>
  <si>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</si>
  <si>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</si>
  <si>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</si>
  <si>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</si>
  <si>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</si>
  <si>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</si>
  <si>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</si>
  <si>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</si>
  <si>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</si>
  <si>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</si>
  <si>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</si>
  <si>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</si>
  <si>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</si>
  <si>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</si>
  <si>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</si>
  <si>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</si>
  <si>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</si>
  <si>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</si>
  <si>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</si>
  <si>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</si>
  <si>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</si>
  <si>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</si>
  <si>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</si>
  <si>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</si>
  <si>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</si>
  <si>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</si>
  <si>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</si>
  <si>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</si>
  <si>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</si>
  <si>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</si>
  <si>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</si>
  <si>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</si>
  <si>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</si>
  <si>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</si>
  <si>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</si>
  <si>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</si>
  <si>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</si>
  <si>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</si>
  <si>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</si>
  <si>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</si>
  <si>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</si>
  <si>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</si>
  <si>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</si>
  <si>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</si>
  <si>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37.</t>
  </si>
  <si>
    <t>44.</t>
  </si>
  <si>
    <t xml:space="preserve">Wartość
netto </t>
  </si>
  <si>
    <t>6</t>
  </si>
  <si>
    <t>SUMA</t>
  </si>
  <si>
    <t>KOLANO REDUKCYJNE MOSIĘŻNE 16X1/2 GW TECEFLEX</t>
  </si>
  <si>
    <t>KOLANO REDUKCYJNE MOSIĘŻNE 16X1/2 GZ TECEFLEX</t>
  </si>
  <si>
    <t>KOLANO REDUKCYJNE MOSIĘŻNE 20X1/2 GZ TECEFLEX</t>
  </si>
  <si>
    <t>KOLANO REDUKCYJNE MOSIĘŻNE 20X3/4 GZ TECEFLEX</t>
  </si>
  <si>
    <t>KOLANO REDUKCYJNE MOSIĘŻNE 20X3/4 GW TECEFLEX</t>
  </si>
  <si>
    <t>KOLANO UNIWERSALNE MOSIĘŻNE TECEFLEX 16</t>
  </si>
  <si>
    <t>KOLANO UNIWERSALNE MOSIĘŻNE TECEFLEX 20</t>
  </si>
  <si>
    <t>KOLANO UNIWERSALNE MOSIĘŻNE TECEFLEX 25</t>
  </si>
  <si>
    <t>KOLANO UNIWERSALNE MOSIĘŻNE TECEFLEX 32</t>
  </si>
  <si>
    <t>KOLANO UNIWERSALNE MOSIĘŻNE TECEFLEX 40</t>
  </si>
  <si>
    <t>NYPEL REDUKCJA TECEFLEX 20 X 3/4 GZ MOSIĄDZ</t>
  </si>
  <si>
    <t>NYPEL REDUKCJA TECEFLEX 20X 1/2 GZ MOSIĄDZ</t>
  </si>
  <si>
    <t>PIERŚCIEŃ ZACISKOWY DO RURY WIELOW. MOSIĄDZ TECEFLEX 16</t>
  </si>
  <si>
    <t>PIERŚCIEŃ ZACISKOWY DO RURY WIELOW. MOSIĄDZ TECEFLEX 20</t>
  </si>
  <si>
    <t>PIERŚCIEŃ ZACISKOWY DO RURY WIELOW. MOSIĄDZ TECEFLEX 25</t>
  </si>
  <si>
    <t>PIERŚCIEŃ ZACISKOWY DO RURY WIELOW. MOSIĄDZ TECEFLEX 32</t>
  </si>
  <si>
    <t>PIERŚCIEŃ ZACISKOWY DO RURY WIELOW. MOSIĄDZ TECEFLEX 40</t>
  </si>
  <si>
    <t>RURA WIELOWARSTWOWA PEXC/AL/PEXCC TECEFLEX 16X2,7</t>
  </si>
  <si>
    <t>RURA WIELOWARSTWOWA PEXC/AL/PEXCC TECEFLEX  20X3,4</t>
  </si>
  <si>
    <t>RURA WIELOWARSTWOWA PEXC/AL/PEXCC TECEFLEX 25X4</t>
  </si>
  <si>
    <t>RURA WIELOWARSTWOWA PEXC/AL/PEXCC TECEFLEX 32X4</t>
  </si>
  <si>
    <t>RURA WIELOWARSTWOWA PEXC/AL/PEXCC TECEFLEX 40X4.0</t>
  </si>
  <si>
    <t>TRÓJNIK UNIWERSALNY MOSIĘŻNY 16/16/16 TECEFLEX</t>
  </si>
  <si>
    <t>TRÓJNIK UNIWERSALNY MOSIĘŻNY 20/20/20 TECEFLEX</t>
  </si>
  <si>
    <t>TRÓJNIK UNIWERSALNY MOSIĘŻNY 25/25/25 TECEFLEX</t>
  </si>
  <si>
    <t>TRÓJNIK REDUKCYJNY MOSIĘŻNY 20/16/16 TECEFLEX</t>
  </si>
  <si>
    <t>TRÓJNIK REDUKCYJNY MOSIĘŻNY 20/16/20 TECEFLEX</t>
  </si>
  <si>
    <t>TRÓJNIK REDUKCYJNY MOSIĘŻNY 25/20/20 TECEFLEX</t>
  </si>
  <si>
    <t>TRÓJNIK REDUKCYJNY MOSIĘŻNY 25/20/25 TECEFLEX</t>
  </si>
  <si>
    <t>TRÓJNIK REDUKCYJNY MOSIĘŻNY 32/20/32 TECEFLEX</t>
  </si>
  <si>
    <t>TRÓJNIK REDUKCYJNY MOSIĘŻNY 32/25/32 TECEFLEX</t>
  </si>
  <si>
    <t>TRÓJNIK REDUKCYJNY MOSIĘŻNY 40/20/40 TECEFLEX</t>
  </si>
  <si>
    <t>TRÓJNIK REDUKCYJNY MOSIĘŻNY 40/25/40 TECEFLEX</t>
  </si>
  <si>
    <t>TRÓJNIK REDUKCYJNY MOSIĘŻNY 40/32/40 TECEFLEX</t>
  </si>
  <si>
    <t>ZŁĄCZKA UNIWERSALNA MOSIĘŻNA 16X1/2 GZ TECEFLEX</t>
  </si>
  <si>
    <t>ZŁĄCZKA UNIWERSALNA MOSIĘŻNA 20X1/2 GZ TECEFLEX</t>
  </si>
  <si>
    <t>ZŁĄCZKA UNIWERSALNA MOSIĘŻNA 20X3/4 GW TECEFLEX</t>
  </si>
  <si>
    <t>ZŁĄCZKA UNIWERSALNA MOSIĘŻNA 20X3/4 GZ TECEFLEX</t>
  </si>
  <si>
    <t>ZŁĄCZKA UNIWERSALNA MOSIĘŻNA 25X3/4 GW TECEFLEX</t>
  </si>
  <si>
    <t xml:space="preserve">ZŁĄCZKA UNIWERSALNA MOSIĘŻNA 25x3/4 GZ TECEFLEX </t>
  </si>
  <si>
    <t xml:space="preserve">ZŁĄCZKA UNIWERSALNA MOSIĘŻNA 25x1 GZ TECEFLEX </t>
  </si>
  <si>
    <t>ZŁĄCZKA UNIWERSALNA MOSIĘŻNA 32X1 GZ TECEFLEX</t>
  </si>
  <si>
    <t xml:space="preserve">ZŁĄCZKA UNIWERSALNA MOSIĘŻNA 40X1 1/2 GZ TECEFLEX </t>
  </si>
  <si>
    <t>ZŁĄCZKA PROSTA UNIWERSALNA MOSIĄDZ TECEFLEX 16</t>
  </si>
  <si>
    <t>ZŁĄCZKA PROSTA UNIWERSALNA MOSIĄDZ TECEFLEX 20</t>
  </si>
  <si>
    <t>ZŁĄCZKA PROSTA UNIWERSALNA MOSIĄDZ TECEFLEX 25</t>
  </si>
  <si>
    <t>ZŁĄCZKA PROSTA UNIWERSALNA MOSIĄDZ TECEFLEX 32</t>
  </si>
  <si>
    <t>ZŁĄCZKA PROSTA UNIWERSALNA MOSIĄDZ TECEFLEX 40</t>
  </si>
  <si>
    <t xml:space="preserve">ZŁĄCZKA REDUKCYJNA UNIWERSALNA MOSIĘŻNA 20X16 TECEFLEX </t>
  </si>
  <si>
    <t xml:space="preserve">ZŁĄCZKA REDUKCYJNA UNIWERSALNA MOSIĘŻNA 25X20 TECEFLEX </t>
  </si>
  <si>
    <t xml:space="preserve">ZŁĄCZKA REDUKCYJNA UNIWERSALNA MOSIĘŻNA 32X25 TECEFLEX </t>
  </si>
  <si>
    <t xml:space="preserve">ZŁĄCZKA REDUKCYJNA UNIWERSALNA MOSIĘŻNA 40X32 TECEFLEX </t>
  </si>
  <si>
    <t>Zestawienie  materiałów - TECEFLEX</t>
  </si>
  <si>
    <t>Nazwa firmy składająca ofertę</t>
  </si>
  <si>
    <t>Proszę o niedokonywania zmian w formułach</t>
  </si>
  <si>
    <t>Załącznik nr 2</t>
  </si>
  <si>
    <t>Dostawa materiałów uniwersalnego systemu rurowego PE-Xc/Al/PE-RT TECEFlex do instalacji sanitarnych i grzewczych dla Elbląskiego Przedsiębiorstwa Energetyki Cieplnej Sp. z o. o. w 2024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</si>
</sst>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#&quot; &quot;??/16"/>
  </numFmts>
  <fonts count="1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</font>
    <font>
      <sz val="9"/>
      <name val="Lato"/>
      <family val="2"/>
    </font>
    <font>
      <sz val="9"/>
      <color rgb="FF000000"/>
      <name val="Lato"/>
      <family val="2"/>
    </font>
    <font>
      <b/>
      <sz val="9"/>
      <name val="Lato"/>
      <family val="2"/>
    </font>
    <font>
      <sz val="9"/>
      <color theme="1"/>
      <name val="Lato"/>
      <family val="2"/>
    </font>
    <font>
      <b/>
      <sz val="9"/>
      <color theme="1"/>
      <name val="Lato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1" fillId="4" borderId="0" xfId="1" applyFill="1"/>
    <xf numFmtId="0" fontId="3" fillId="4" borderId="0" xfId="1" applyFont="1" applyFill="1"/>
    <xf numFmtId="4" fontId="1" fillId="5" borderId="4" xfId="1" applyNumberFormat="1" applyFill="1" applyBorder="1" applyProtection="1">
      <protection locked="0"/>
    </xf>
    <xf numFmtId="4" fontId="1" fillId="4" borderId="0" xfId="1" applyNumberFormat="1" applyFill="1"/>
    <xf numFmtId="4" fontId="3" fillId="4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1" fillId="4" borderId="0" xfId="1" applyNumberFormat="1" applyFill="1" applyAlignment="1">
      <alignment horizontal="center"/>
    </xf>
    <xf numFmtId="0" fontId="1" fillId="4" borderId="0" xfId="1" applyFill="1" applyAlignment="1">
      <alignment horizontal="center"/>
    </xf>
    <xf numFmtId="0" fontId="4" fillId="4" borderId="0" xfId="1" applyFont="1" applyFill="1"/>
    <xf numFmtId="0" fontId="1" fillId="5" borderId="5" xfId="1" applyFill="1" applyBorder="1" applyProtection="1">
      <protection locked="0"/>
    </xf>
    <xf numFmtId="0" fontId="1" fillId="5" borderId="6" xfId="1" applyFill="1" applyBorder="1" applyProtection="1">
      <protection locked="0"/>
    </xf>
    <xf numFmtId="0" fontId="1" fillId="5" borderId="7" xfId="1" applyFill="1" applyBorder="1" applyProtection="1">
      <protection locked="0"/>
    </xf>
    <xf numFmtId="0" fontId="6" fillId="3" borderId="0" xfId="2" applyFont="1" applyFill="1" applyAlignment="1" applyProtection="1">
      <alignment horizontal="right" vertical="center"/>
    </xf>
    <xf numFmtId="0" fontId="1" fillId="0" borderId="0" xfId="1" applyProtection="1">
      <protection locked="0"/>
    </xf>
    <xf numFmtId="0" fontId="2" fillId="3" borderId="0" xfId="1" applyFont="1" applyFill="1" applyProtection="1">
      <protection locked="0"/>
    </xf>
    <xf numFmtId="0" fontId="1" fillId="3" borderId="0" xfId="1" applyFill="1" applyProtection="1">
      <protection locked="0"/>
    </xf>
    <xf numFmtId="0" fontId="1" fillId="4" borderId="0" xfId="1" applyFill="1" applyProtection="1">
      <protection locked="0"/>
    </xf>
    <xf numFmtId="0" fontId="3" fillId="4" borderId="0" xfId="1" applyFont="1" applyFill="1" applyProtection="1">
      <protection locked="0"/>
    </xf>
    <xf numFmtId="4" fontId="1" fillId="4" borderId="0" xfId="1" applyNumberFormat="1" applyFill="1" applyProtection="1">
      <protection locked="0"/>
    </xf>
    <xf numFmtId="4" fontId="3" fillId="4" borderId="0" xfId="1" applyNumberFormat="1" applyFont="1" applyFill="1" applyAlignment="1" applyProtection="1">
      <alignment horizontal="center"/>
      <protection locked="0"/>
    </xf>
    <xf numFmtId="0" fontId="3" fillId="4" borderId="0" xfId="1" applyFont="1" applyFill="1" applyAlignment="1" applyProtection="1">
      <alignment horizontal="center"/>
      <protection locked="0"/>
    </xf>
    <xf numFmtId="165" fontId="1" fillId="4" borderId="0" xfId="1" applyNumberFormat="1" applyFill="1" applyAlignment="1" applyProtection="1">
      <alignment horizontal="center"/>
      <protection locked="0"/>
    </xf>
    <xf numFmtId="0" fontId="1" fillId="4" borderId="0" xfId="1" applyFill="1" applyAlignment="1" applyProtection="1">
      <alignment horizontal="center"/>
      <protection locked="0"/>
    </xf>
    <xf numFmtId="0" fontId="4" fillId="4" borderId="0" xfId="1" applyFont="1" applyFill="1" applyProtection="1">
      <protection locked="0"/>
    </xf>
    <xf numFmtId="0" fontId="1" fillId="3" borderId="0" xfId="1" applyFill="1" applyAlignment="1" applyProtection="1">
      <alignment vertical="center"/>
      <protection locked="0"/>
    </xf>
    <xf numFmtId="0" fontId="6" fillId="3" borderId="0" xfId="2" applyFont="1" applyFill="1" applyAlignment="1" applyProtection="1">
      <alignment horizontal="right" vertical="center"/>
      <protection locked="0"/>
    </xf>
    <xf numFmtId="0" fontId="10" fillId="0" borderId="4" xfId="0" applyFont="1" applyBorder="1" applyAlignment="1">
      <alignment horizontal="center" vertical="center"/>
    </xf>
    <xf numFmtId="164" fontId="11" fillId="0" borderId="4" xfId="3" applyFont="1" applyFill="1" applyBorder="1" applyAlignment="1">
      <alignment vertical="center" shrinkToFit="1"/>
    </xf>
    <xf numFmtId="0" fontId="10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1" fillId="0" borderId="2" xfId="3" applyFont="1" applyFill="1" applyBorder="1" applyAlignment="1">
      <alignment vertical="center" shrinkToFit="1"/>
    </xf>
    <xf numFmtId="44" fontId="13" fillId="0" borderId="3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44" fontId="13" fillId="0" borderId="13" xfId="0" applyNumberFormat="1" applyFont="1" applyBorder="1" applyAlignment="1">
      <alignment vertical="center"/>
    </xf>
    <xf numFmtId="44" fontId="14" fillId="6" borderId="18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4" fontId="10" fillId="0" borderId="4" xfId="3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4" fontId="10" fillId="0" borderId="2" xfId="3" applyFont="1" applyFill="1" applyBorder="1" applyAlignment="1">
      <alignment horizontal="left" vertical="center" wrapText="1"/>
    </xf>
  </cellXfs>
  <cellStyles count="5">
    <cellStyle name="Hiperłącze" xfId="2" builtinId="8"/>
    <cellStyle name="Normalny" xfId="0" builtinId="0"/>
    <cellStyle name="Normalny 2" xfId="1"/>
    <cellStyle name="Normalny 3" xfId="4"/>
    <cellStyle name="Walutowy" xfId="3" builtinId="4"/>
  </cellStyles>
  <dxfs count="0"/>
  <tableStyles count="0" defaultTableStyle="TableStyleMedium2" defaultPivotStyle="PivotStyleMedium9"/>
  <colors>
    <mruColors>
      <color rgb="FFFFCCFF"/>
      <color rgb="FF0000FF"/>
      <color rgb="FF00FF00"/>
      <color rgb="FF66FF66"/>
      <color rgb="FFCCFFCC"/>
      <color rgb="FFFFCC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/2.5/pl/" TargetMode="External"/><Relationship Id="rId2" Type="http://schemas.openxmlformats.org/officeDocument/2006/relationships/hyperlink" Target="http://creativecommons.org/licenses/by/2.5/pl/" TargetMode="External"/><Relationship Id="rId1" Type="http://schemas.openxmlformats.org/officeDocument/2006/relationships/hyperlink" Target="http://creativecommons.org/licenses/by/2.5/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M62"/>
  <sheetViews>
    <sheetView tabSelected="1" zoomScaleNormal="100" zoomScalePageLayoutView="120" workbookViewId="0">
      <selection activeCell="L5" sqref="L5"/>
    </sheetView>
  </sheetViews>
  <sheetFormatPr defaultColWidth="8.7109375" defaultRowHeight="12"/>
  <cols>
    <col min="1" max="1" width="4.28515625" style="45" customWidth="1"/>
    <col min="2" max="2" width="3" style="45" customWidth="1"/>
    <col min="3" max="3" width="34.42578125" style="45" customWidth="1"/>
    <col min="4" max="4" width="12.7109375" style="45" customWidth="1"/>
    <col min="5" max="5" width="7.42578125" style="45" customWidth="1"/>
    <col min="6" max="6" width="5.28515625" style="42" customWidth="1"/>
    <col min="7" max="7" width="6" style="42" customWidth="1"/>
    <col min="8" max="8" width="8.7109375" style="45"/>
    <col min="9" max="9" width="11.5703125" style="45" customWidth="1"/>
    <col min="10" max="16384" width="8.7109375" style="45"/>
  </cols>
  <sheetData>
    <row r="1" spans="1:13" s="53" customFormat="1" ht="15">
      <c r="F1" s="52"/>
      <c r="G1" s="55" t="s">
        <v>131</v>
      </c>
      <c r="H1" s="55"/>
      <c r="I1" s="55"/>
    </row>
    <row r="2" spans="1:13" ht="14.45" customHeight="1">
      <c r="A2" s="56" t="s">
        <v>132</v>
      </c>
      <c r="B2" s="56"/>
      <c r="C2" s="56"/>
      <c r="D2" s="56"/>
      <c r="E2" s="56"/>
      <c r="F2" s="56"/>
      <c r="G2" s="56"/>
      <c r="H2" s="56"/>
      <c r="I2" s="56"/>
    </row>
    <row r="3" spans="1:13" ht="14.45" customHeight="1">
      <c r="A3" s="56"/>
      <c r="B3" s="56"/>
      <c r="C3" s="56"/>
      <c r="D3" s="56"/>
      <c r="E3" s="56"/>
      <c r="F3" s="56"/>
      <c r="G3" s="56"/>
      <c r="H3" s="56"/>
      <c r="I3" s="56"/>
    </row>
    <row r="5" spans="1:13" ht="15.75">
      <c r="A5" s="57" t="s">
        <v>129</v>
      </c>
      <c r="B5" s="58"/>
      <c r="C5" s="58"/>
      <c r="D5" s="59"/>
      <c r="E5" s="60"/>
      <c r="F5" s="61"/>
      <c r="G5" s="61"/>
      <c r="H5" s="61"/>
      <c r="I5" s="61"/>
    </row>
    <row r="6" spans="1:13" ht="18.75">
      <c r="A6" s="54" t="s">
        <v>130</v>
      </c>
      <c r="B6" s="54"/>
      <c r="C6" s="54"/>
      <c r="D6" s="54"/>
      <c r="E6" s="54"/>
      <c r="F6" s="54"/>
      <c r="G6" s="54"/>
      <c r="H6" s="54"/>
      <c r="I6" s="54"/>
    </row>
    <row r="7" spans="1:13" ht="15" customHeight="1" thickBot="1">
      <c r="A7" s="65" t="s">
        <v>128</v>
      </c>
      <c r="B7" s="65"/>
      <c r="C7" s="65"/>
      <c r="D7" s="65"/>
      <c r="E7" s="65"/>
      <c r="F7" s="65"/>
      <c r="G7" s="65"/>
      <c r="H7" s="65"/>
      <c r="I7" s="65"/>
    </row>
    <row r="8" spans="1:13" ht="24">
      <c r="A8" s="32" t="s">
        <v>0</v>
      </c>
      <c r="B8" s="71" t="s">
        <v>1</v>
      </c>
      <c r="C8" s="71"/>
      <c r="D8" s="71"/>
      <c r="E8" s="71"/>
      <c r="F8" s="33" t="s">
        <v>2</v>
      </c>
      <c r="G8" s="34" t="s">
        <v>3</v>
      </c>
      <c r="H8" s="35" t="s">
        <v>4</v>
      </c>
      <c r="I8" s="36" t="s">
        <v>73</v>
      </c>
    </row>
    <row r="9" spans="1:13" ht="12.75" thickBot="1">
      <c r="A9" s="37">
        <v>1</v>
      </c>
      <c r="B9" s="70">
        <v>2</v>
      </c>
      <c r="C9" s="70"/>
      <c r="D9" s="70"/>
      <c r="E9" s="70"/>
      <c r="F9" s="38">
        <v>3</v>
      </c>
      <c r="G9" s="39">
        <v>4</v>
      </c>
      <c r="H9" s="43">
        <v>5</v>
      </c>
      <c r="I9" s="44" t="s">
        <v>74</v>
      </c>
    </row>
    <row r="10" spans="1:13" ht="15" customHeight="1">
      <c r="A10" s="40" t="s">
        <v>7</v>
      </c>
      <c r="B10" s="72" t="s">
        <v>76</v>
      </c>
      <c r="C10" s="72"/>
      <c r="D10" s="72"/>
      <c r="E10" s="73"/>
      <c r="F10" s="41" t="s">
        <v>5</v>
      </c>
      <c r="G10" s="46">
        <v>4</v>
      </c>
      <c r="H10" s="47"/>
      <c r="I10" s="48">
        <f>G10*H10</f>
        <v>0</v>
      </c>
      <c r="K10"/>
      <c r="L10"/>
      <c r="M10"/>
    </row>
    <row r="11" spans="1:13" ht="15" customHeight="1">
      <c r="A11" s="31" t="s">
        <v>8</v>
      </c>
      <c r="B11" s="68" t="s">
        <v>77</v>
      </c>
      <c r="C11" s="68"/>
      <c r="D11" s="68"/>
      <c r="E11" s="69"/>
      <c r="F11" s="29" t="s">
        <v>5</v>
      </c>
      <c r="G11" s="49">
        <v>70</v>
      </c>
      <c r="H11" s="30"/>
      <c r="I11" s="50">
        <f>G11*H11</f>
        <v>0</v>
      </c>
      <c r="K11"/>
      <c r="L11"/>
      <c r="M11"/>
    </row>
    <row r="12" spans="1:13" ht="15" customHeight="1">
      <c r="A12" s="31" t="s">
        <v>9</v>
      </c>
      <c r="B12" s="68" t="s">
        <v>78</v>
      </c>
      <c r="C12" s="68"/>
      <c r="D12" s="68"/>
      <c r="E12" s="69"/>
      <c r="F12" s="29" t="s">
        <v>5</v>
      </c>
      <c r="G12" s="49">
        <v>7</v>
      </c>
      <c r="H12" s="30"/>
      <c r="I12" s="50">
        <f t="shared" ref="I12:I61" si="0">G12*H12</f>
        <v>0</v>
      </c>
      <c r="K12"/>
      <c r="L12"/>
      <c r="M12"/>
    </row>
    <row r="13" spans="1:13" ht="15" customHeight="1">
      <c r="A13" s="31" t="s">
        <v>10</v>
      </c>
      <c r="B13" s="68" t="s">
        <v>79</v>
      </c>
      <c r="C13" s="68"/>
      <c r="D13" s="68"/>
      <c r="E13" s="69"/>
      <c r="F13" s="29" t="s">
        <v>5</v>
      </c>
      <c r="G13" s="49">
        <v>2</v>
      </c>
      <c r="H13" s="30"/>
      <c r="I13" s="50">
        <f t="shared" si="0"/>
        <v>0</v>
      </c>
      <c r="K13"/>
      <c r="L13"/>
      <c r="M13"/>
    </row>
    <row r="14" spans="1:13" ht="15" customHeight="1">
      <c r="A14" s="31" t="s">
        <v>11</v>
      </c>
      <c r="B14" s="68" t="s">
        <v>80</v>
      </c>
      <c r="C14" s="68"/>
      <c r="D14" s="68"/>
      <c r="E14" s="69"/>
      <c r="F14" s="29" t="s">
        <v>5</v>
      </c>
      <c r="G14" s="49">
        <v>3</v>
      </c>
      <c r="H14" s="30"/>
      <c r="I14" s="50">
        <f t="shared" si="0"/>
        <v>0</v>
      </c>
      <c r="K14"/>
      <c r="L14"/>
      <c r="M14"/>
    </row>
    <row r="15" spans="1:13" ht="15" customHeight="1">
      <c r="A15" s="31" t="s">
        <v>12</v>
      </c>
      <c r="B15" s="68" t="s">
        <v>81</v>
      </c>
      <c r="C15" s="68"/>
      <c r="D15" s="68"/>
      <c r="E15" s="69"/>
      <c r="F15" s="29" t="s">
        <v>5</v>
      </c>
      <c r="G15" s="49">
        <v>111</v>
      </c>
      <c r="H15" s="30"/>
      <c r="I15" s="50">
        <f t="shared" si="0"/>
        <v>0</v>
      </c>
      <c r="K15"/>
      <c r="L15"/>
      <c r="M15"/>
    </row>
    <row r="16" spans="1:13" ht="15" customHeight="1">
      <c r="A16" s="31" t="s">
        <v>13</v>
      </c>
      <c r="B16" s="68" t="s">
        <v>82</v>
      </c>
      <c r="C16" s="68"/>
      <c r="D16" s="68"/>
      <c r="E16" s="69"/>
      <c r="F16" s="29" t="s">
        <v>5</v>
      </c>
      <c r="G16" s="49">
        <v>234</v>
      </c>
      <c r="H16" s="30"/>
      <c r="I16" s="50">
        <f t="shared" si="0"/>
        <v>0</v>
      </c>
      <c r="K16"/>
      <c r="L16"/>
      <c r="M16"/>
    </row>
    <row r="17" spans="1:13" ht="15" customHeight="1">
      <c r="A17" s="31" t="s">
        <v>14</v>
      </c>
      <c r="B17" s="68" t="s">
        <v>83</v>
      </c>
      <c r="C17" s="68"/>
      <c r="D17" s="68"/>
      <c r="E17" s="69"/>
      <c r="F17" s="29" t="s">
        <v>5</v>
      </c>
      <c r="G17" s="49">
        <v>100</v>
      </c>
      <c r="H17" s="30"/>
      <c r="I17" s="50">
        <f t="shared" si="0"/>
        <v>0</v>
      </c>
      <c r="K17"/>
      <c r="L17"/>
      <c r="M17"/>
    </row>
    <row r="18" spans="1:13" ht="15" customHeight="1">
      <c r="A18" s="31" t="s">
        <v>15</v>
      </c>
      <c r="B18" s="68" t="s">
        <v>84</v>
      </c>
      <c r="C18" s="68"/>
      <c r="D18" s="68"/>
      <c r="E18" s="69"/>
      <c r="F18" s="29" t="s">
        <v>5</v>
      </c>
      <c r="G18" s="49">
        <v>16</v>
      </c>
      <c r="H18" s="30"/>
      <c r="I18" s="50">
        <f t="shared" si="0"/>
        <v>0</v>
      </c>
      <c r="K18"/>
      <c r="L18"/>
      <c r="M18"/>
    </row>
    <row r="19" spans="1:13" ht="15" customHeight="1">
      <c r="A19" s="31" t="s">
        <v>16</v>
      </c>
      <c r="B19" s="68" t="s">
        <v>85</v>
      </c>
      <c r="C19" s="68"/>
      <c r="D19" s="68"/>
      <c r="E19" s="69"/>
      <c r="F19" s="29" t="s">
        <v>5</v>
      </c>
      <c r="G19" s="49">
        <v>28</v>
      </c>
      <c r="H19" s="30"/>
      <c r="I19" s="50">
        <f t="shared" si="0"/>
        <v>0</v>
      </c>
      <c r="K19"/>
      <c r="L19"/>
      <c r="M19"/>
    </row>
    <row r="20" spans="1:13" ht="15" customHeight="1">
      <c r="A20" s="31" t="s">
        <v>17</v>
      </c>
      <c r="B20" s="68" t="s">
        <v>87</v>
      </c>
      <c r="C20" s="68"/>
      <c r="D20" s="68"/>
      <c r="E20" s="69"/>
      <c r="F20" s="29" t="s">
        <v>5</v>
      </c>
      <c r="G20" s="49">
        <v>7</v>
      </c>
      <c r="H20" s="30"/>
      <c r="I20" s="50">
        <f t="shared" si="0"/>
        <v>0</v>
      </c>
      <c r="K20"/>
      <c r="L20"/>
      <c r="M20"/>
    </row>
    <row r="21" spans="1:13" ht="15" customHeight="1">
      <c r="A21" s="31" t="s">
        <v>18</v>
      </c>
      <c r="B21" s="68" t="s">
        <v>86</v>
      </c>
      <c r="C21" s="68"/>
      <c r="D21" s="68"/>
      <c r="E21" s="69"/>
      <c r="F21" s="29" t="s">
        <v>5</v>
      </c>
      <c r="G21" s="49">
        <v>2</v>
      </c>
      <c r="H21" s="30"/>
      <c r="I21" s="50">
        <f t="shared" si="0"/>
        <v>0</v>
      </c>
      <c r="K21"/>
      <c r="L21"/>
      <c r="M21"/>
    </row>
    <row r="22" spans="1:13" ht="15" customHeight="1">
      <c r="A22" s="31" t="s">
        <v>19</v>
      </c>
      <c r="B22" s="68" t="s">
        <v>88</v>
      </c>
      <c r="C22" s="68"/>
      <c r="D22" s="68"/>
      <c r="E22" s="69"/>
      <c r="F22" s="29" t="s">
        <v>5</v>
      </c>
      <c r="G22" s="49">
        <v>457</v>
      </c>
      <c r="H22" s="30"/>
      <c r="I22" s="50">
        <f t="shared" si="0"/>
        <v>0</v>
      </c>
      <c r="K22"/>
      <c r="L22"/>
      <c r="M22"/>
    </row>
    <row r="23" spans="1:13" ht="15" customHeight="1">
      <c r="A23" s="31" t="s">
        <v>20</v>
      </c>
      <c r="B23" s="68" t="s">
        <v>89</v>
      </c>
      <c r="C23" s="68"/>
      <c r="D23" s="68"/>
      <c r="E23" s="68"/>
      <c r="F23" s="29" t="s">
        <v>5</v>
      </c>
      <c r="G23" s="49">
        <v>744</v>
      </c>
      <c r="H23" s="30"/>
      <c r="I23" s="50">
        <f t="shared" si="0"/>
        <v>0</v>
      </c>
      <c r="K23"/>
      <c r="L23"/>
      <c r="M23"/>
    </row>
    <row r="24" spans="1:13" ht="15" customHeight="1">
      <c r="A24" s="31" t="s">
        <v>21</v>
      </c>
      <c r="B24" s="68" t="s">
        <v>90</v>
      </c>
      <c r="C24" s="68"/>
      <c r="D24" s="68"/>
      <c r="E24" s="69"/>
      <c r="F24" s="29" t="s">
        <v>5</v>
      </c>
      <c r="G24" s="49">
        <v>249</v>
      </c>
      <c r="H24" s="30"/>
      <c r="I24" s="50">
        <f t="shared" si="0"/>
        <v>0</v>
      </c>
      <c r="K24"/>
      <c r="L24"/>
      <c r="M24"/>
    </row>
    <row r="25" spans="1:13" ht="15" customHeight="1">
      <c r="A25" s="31" t="s">
        <v>22</v>
      </c>
      <c r="B25" s="68" t="s">
        <v>91</v>
      </c>
      <c r="C25" s="68"/>
      <c r="D25" s="68"/>
      <c r="E25" s="69"/>
      <c r="F25" s="29" t="s">
        <v>5</v>
      </c>
      <c r="G25" s="49">
        <v>62</v>
      </c>
      <c r="H25" s="30"/>
      <c r="I25" s="50">
        <f t="shared" si="0"/>
        <v>0</v>
      </c>
      <c r="K25"/>
      <c r="L25"/>
      <c r="M25"/>
    </row>
    <row r="26" spans="1:13" ht="15" customHeight="1">
      <c r="A26" s="31" t="s">
        <v>23</v>
      </c>
      <c r="B26" s="68" t="s">
        <v>92</v>
      </c>
      <c r="C26" s="68"/>
      <c r="D26" s="68"/>
      <c r="E26" s="69"/>
      <c r="F26" s="29" t="s">
        <v>5</v>
      </c>
      <c r="G26" s="49">
        <v>57</v>
      </c>
      <c r="H26" s="30"/>
      <c r="I26" s="50">
        <f t="shared" si="0"/>
        <v>0</v>
      </c>
      <c r="K26"/>
      <c r="L26"/>
      <c r="M26"/>
    </row>
    <row r="27" spans="1:13" ht="15" customHeight="1">
      <c r="A27" s="31" t="s">
        <v>24</v>
      </c>
      <c r="B27" s="68" t="s">
        <v>93</v>
      </c>
      <c r="C27" s="68"/>
      <c r="D27" s="68"/>
      <c r="E27" s="69"/>
      <c r="F27" s="29" t="s">
        <v>5</v>
      </c>
      <c r="G27" s="49">
        <v>212</v>
      </c>
      <c r="H27" s="30"/>
      <c r="I27" s="50">
        <f t="shared" si="0"/>
        <v>0</v>
      </c>
      <c r="K27"/>
      <c r="L27"/>
      <c r="M27"/>
    </row>
    <row r="28" spans="1:13" ht="15" customHeight="1">
      <c r="A28" s="31" t="s">
        <v>25</v>
      </c>
      <c r="B28" s="68" t="s">
        <v>94</v>
      </c>
      <c r="C28" s="68"/>
      <c r="D28" s="68"/>
      <c r="E28" s="69"/>
      <c r="F28" s="29" t="s">
        <v>5</v>
      </c>
      <c r="G28" s="49">
        <v>512</v>
      </c>
      <c r="H28" s="30"/>
      <c r="I28" s="50">
        <f t="shared" si="0"/>
        <v>0</v>
      </c>
      <c r="K28"/>
      <c r="L28"/>
      <c r="M28"/>
    </row>
    <row r="29" spans="1:13" ht="15" customHeight="1">
      <c r="A29" s="31" t="s">
        <v>26</v>
      </c>
      <c r="B29" s="68" t="s">
        <v>95</v>
      </c>
      <c r="C29" s="68"/>
      <c r="D29" s="68"/>
      <c r="E29" s="69"/>
      <c r="F29" s="29" t="s">
        <v>5</v>
      </c>
      <c r="G29" s="49">
        <v>198</v>
      </c>
      <c r="H29" s="30"/>
      <c r="I29" s="50">
        <f t="shared" si="0"/>
        <v>0</v>
      </c>
      <c r="K29"/>
      <c r="L29"/>
      <c r="M29"/>
    </row>
    <row r="30" spans="1:13" ht="15" customHeight="1">
      <c r="A30" s="31" t="s">
        <v>27</v>
      </c>
      <c r="B30" s="68" t="s">
        <v>96</v>
      </c>
      <c r="C30" s="68"/>
      <c r="D30" s="68"/>
      <c r="E30" s="69"/>
      <c r="F30" s="29" t="s">
        <v>5</v>
      </c>
      <c r="G30" s="49">
        <v>80</v>
      </c>
      <c r="H30" s="30"/>
      <c r="I30" s="50">
        <f t="shared" si="0"/>
        <v>0</v>
      </c>
      <c r="K30"/>
      <c r="L30"/>
      <c r="M30"/>
    </row>
    <row r="31" spans="1:13" ht="15" customHeight="1">
      <c r="A31" s="31" t="s">
        <v>28</v>
      </c>
      <c r="B31" s="68" t="s">
        <v>97</v>
      </c>
      <c r="C31" s="68"/>
      <c r="D31" s="68"/>
      <c r="E31" s="69"/>
      <c r="F31" s="29" t="s">
        <v>5</v>
      </c>
      <c r="G31" s="49">
        <v>62</v>
      </c>
      <c r="H31" s="30"/>
      <c r="I31" s="50">
        <f t="shared" si="0"/>
        <v>0</v>
      </c>
      <c r="K31"/>
      <c r="L31"/>
      <c r="M31"/>
    </row>
    <row r="32" spans="1:13" ht="15" customHeight="1">
      <c r="A32" s="31" t="s">
        <v>29</v>
      </c>
      <c r="B32" s="68" t="s">
        <v>98</v>
      </c>
      <c r="C32" s="68"/>
      <c r="D32" s="68"/>
      <c r="E32" s="69"/>
      <c r="F32" s="29" t="s">
        <v>5</v>
      </c>
      <c r="G32" s="49">
        <v>11</v>
      </c>
      <c r="H32" s="30"/>
      <c r="I32" s="50">
        <f t="shared" si="0"/>
        <v>0</v>
      </c>
      <c r="K32"/>
      <c r="L32"/>
      <c r="M32"/>
    </row>
    <row r="33" spans="1:13" ht="15" customHeight="1">
      <c r="A33" s="31" t="s">
        <v>30</v>
      </c>
      <c r="B33" s="68" t="s">
        <v>99</v>
      </c>
      <c r="C33" s="68"/>
      <c r="D33" s="68"/>
      <c r="E33" s="69"/>
      <c r="F33" s="29" t="s">
        <v>5</v>
      </c>
      <c r="G33" s="49">
        <v>16</v>
      </c>
      <c r="H33" s="30"/>
      <c r="I33" s="50">
        <f t="shared" si="0"/>
        <v>0</v>
      </c>
      <c r="K33"/>
      <c r="L33"/>
      <c r="M33"/>
    </row>
    <row r="34" spans="1:13" ht="15" customHeight="1">
      <c r="A34" s="31" t="s">
        <v>31</v>
      </c>
      <c r="B34" s="68" t="s">
        <v>100</v>
      </c>
      <c r="C34" s="68"/>
      <c r="D34" s="68"/>
      <c r="E34" s="69"/>
      <c r="F34" s="29" t="s">
        <v>5</v>
      </c>
      <c r="G34" s="49">
        <v>3</v>
      </c>
      <c r="H34" s="30"/>
      <c r="I34" s="50">
        <f t="shared" si="0"/>
        <v>0</v>
      </c>
      <c r="K34"/>
      <c r="L34"/>
      <c r="M34"/>
    </row>
    <row r="35" spans="1:13" ht="15" customHeight="1">
      <c r="A35" s="31" t="s">
        <v>32</v>
      </c>
      <c r="B35" s="68" t="s">
        <v>101</v>
      </c>
      <c r="C35" s="68"/>
      <c r="D35" s="68"/>
      <c r="E35" s="69"/>
      <c r="F35" s="29" t="s">
        <v>5</v>
      </c>
      <c r="G35" s="49">
        <v>19</v>
      </c>
      <c r="H35" s="30"/>
      <c r="I35" s="50">
        <f t="shared" si="0"/>
        <v>0</v>
      </c>
      <c r="K35"/>
      <c r="L35"/>
      <c r="M35"/>
    </row>
    <row r="36" spans="1:13" ht="15" customHeight="1">
      <c r="A36" s="31" t="s">
        <v>33</v>
      </c>
      <c r="B36" s="68" t="s">
        <v>102</v>
      </c>
      <c r="C36" s="68"/>
      <c r="D36" s="68"/>
      <c r="E36" s="69"/>
      <c r="F36" s="29" t="s">
        <v>5</v>
      </c>
      <c r="G36" s="49">
        <v>73</v>
      </c>
      <c r="H36" s="30"/>
      <c r="I36" s="50">
        <f t="shared" si="0"/>
        <v>0</v>
      </c>
      <c r="K36"/>
      <c r="L36"/>
      <c r="M36"/>
    </row>
    <row r="37" spans="1:13" ht="15" customHeight="1">
      <c r="A37" s="31" t="s">
        <v>34</v>
      </c>
      <c r="B37" s="68" t="s">
        <v>103</v>
      </c>
      <c r="C37" s="68"/>
      <c r="D37" s="68"/>
      <c r="E37" s="69"/>
      <c r="F37" s="29" t="s">
        <v>5</v>
      </c>
      <c r="G37" s="49">
        <v>3</v>
      </c>
      <c r="H37" s="30"/>
      <c r="I37" s="50">
        <f t="shared" si="0"/>
        <v>0</v>
      </c>
      <c r="K37"/>
      <c r="L37"/>
      <c r="M37"/>
    </row>
    <row r="38" spans="1:13" ht="15" customHeight="1">
      <c r="A38" s="31" t="s">
        <v>35</v>
      </c>
      <c r="B38" s="68" t="s">
        <v>104</v>
      </c>
      <c r="C38" s="68"/>
      <c r="D38" s="68"/>
      <c r="E38" s="69"/>
      <c r="F38" s="29" t="s">
        <v>5</v>
      </c>
      <c r="G38" s="49">
        <v>27</v>
      </c>
      <c r="H38" s="30"/>
      <c r="I38" s="50">
        <f t="shared" si="0"/>
        <v>0</v>
      </c>
      <c r="K38"/>
      <c r="L38"/>
      <c r="M38"/>
    </row>
    <row r="39" spans="1:13" ht="15" customHeight="1">
      <c r="A39" s="31" t="s">
        <v>36</v>
      </c>
      <c r="B39" s="68" t="s">
        <v>105</v>
      </c>
      <c r="C39" s="68"/>
      <c r="D39" s="68"/>
      <c r="E39" s="69"/>
      <c r="F39" s="29" t="s">
        <v>5</v>
      </c>
      <c r="G39" s="49">
        <v>6</v>
      </c>
      <c r="H39" s="30"/>
      <c r="I39" s="50">
        <f t="shared" si="0"/>
        <v>0</v>
      </c>
      <c r="K39"/>
      <c r="L39"/>
      <c r="M39"/>
    </row>
    <row r="40" spans="1:13" ht="15" customHeight="1">
      <c r="A40" s="31" t="s">
        <v>37</v>
      </c>
      <c r="B40" s="68" t="s">
        <v>106</v>
      </c>
      <c r="C40" s="68"/>
      <c r="D40" s="68"/>
      <c r="E40" s="69"/>
      <c r="F40" s="29" t="s">
        <v>5</v>
      </c>
      <c r="G40" s="49">
        <v>10</v>
      </c>
      <c r="H40" s="30"/>
      <c r="I40" s="50">
        <f t="shared" si="0"/>
        <v>0</v>
      </c>
      <c r="K40"/>
      <c r="L40"/>
      <c r="M40"/>
    </row>
    <row r="41" spans="1:13" ht="15" customHeight="1">
      <c r="A41" s="31" t="s">
        <v>38</v>
      </c>
      <c r="B41" s="68" t="s">
        <v>107</v>
      </c>
      <c r="C41" s="68"/>
      <c r="D41" s="68"/>
      <c r="E41" s="69"/>
      <c r="F41" s="29" t="s">
        <v>5</v>
      </c>
      <c r="G41" s="49">
        <v>6</v>
      </c>
      <c r="H41" s="30"/>
      <c r="I41" s="50">
        <f t="shared" si="0"/>
        <v>0</v>
      </c>
      <c r="K41"/>
      <c r="L41"/>
      <c r="M41"/>
    </row>
    <row r="42" spans="1:13" ht="15" customHeight="1">
      <c r="A42" s="31" t="s">
        <v>39</v>
      </c>
      <c r="B42" s="68" t="s">
        <v>108</v>
      </c>
      <c r="C42" s="68"/>
      <c r="D42" s="68"/>
      <c r="E42" s="69"/>
      <c r="F42" s="29" t="s">
        <v>5</v>
      </c>
      <c r="G42" s="49">
        <v>5</v>
      </c>
      <c r="H42" s="30"/>
      <c r="I42" s="50">
        <f t="shared" si="0"/>
        <v>0</v>
      </c>
      <c r="K42"/>
      <c r="L42"/>
      <c r="M42"/>
    </row>
    <row r="43" spans="1:13" ht="15" customHeight="1">
      <c r="A43" s="31" t="s">
        <v>40</v>
      </c>
      <c r="B43" s="68" t="s">
        <v>109</v>
      </c>
      <c r="C43" s="68"/>
      <c r="D43" s="68"/>
      <c r="E43" s="69"/>
      <c r="F43" s="29" t="s">
        <v>5</v>
      </c>
      <c r="G43" s="49">
        <v>4</v>
      </c>
      <c r="H43" s="30"/>
      <c r="I43" s="50">
        <f t="shared" si="0"/>
        <v>0</v>
      </c>
      <c r="K43"/>
      <c r="L43"/>
      <c r="M43"/>
    </row>
    <row r="44" spans="1:13" ht="15" customHeight="1">
      <c r="A44" s="31" t="s">
        <v>41</v>
      </c>
      <c r="B44" s="68" t="s">
        <v>110</v>
      </c>
      <c r="C44" s="68"/>
      <c r="D44" s="68"/>
      <c r="E44" s="69"/>
      <c r="F44" s="29" t="s">
        <v>5</v>
      </c>
      <c r="G44" s="49">
        <v>3</v>
      </c>
      <c r="H44" s="30"/>
      <c r="I44" s="50">
        <f t="shared" si="0"/>
        <v>0</v>
      </c>
      <c r="K44"/>
      <c r="L44"/>
      <c r="M44"/>
    </row>
    <row r="45" spans="1:13" ht="15" customHeight="1">
      <c r="A45" s="31" t="s">
        <v>42</v>
      </c>
      <c r="B45" s="68" t="s">
        <v>111</v>
      </c>
      <c r="C45" s="68"/>
      <c r="D45" s="68"/>
      <c r="E45" s="69"/>
      <c r="F45" s="29" t="s">
        <v>5</v>
      </c>
      <c r="G45" s="49">
        <v>13</v>
      </c>
      <c r="H45" s="30"/>
      <c r="I45" s="50">
        <f t="shared" si="0"/>
        <v>0</v>
      </c>
      <c r="K45"/>
      <c r="L45"/>
      <c r="M45"/>
    </row>
    <row r="46" spans="1:13" ht="15" customHeight="1">
      <c r="A46" s="31" t="s">
        <v>71</v>
      </c>
      <c r="B46" s="68" t="s">
        <v>112</v>
      </c>
      <c r="C46" s="68"/>
      <c r="D46" s="68"/>
      <c r="E46" s="69"/>
      <c r="F46" s="29" t="s">
        <v>5</v>
      </c>
      <c r="G46" s="49">
        <v>14</v>
      </c>
      <c r="H46" s="30"/>
      <c r="I46" s="50">
        <f t="shared" si="0"/>
        <v>0</v>
      </c>
      <c r="K46"/>
      <c r="L46"/>
      <c r="M46"/>
    </row>
    <row r="47" spans="1:13" ht="15" customHeight="1">
      <c r="A47" s="31" t="s">
        <v>43</v>
      </c>
      <c r="B47" s="68" t="s">
        <v>113</v>
      </c>
      <c r="C47" s="68"/>
      <c r="D47" s="68"/>
      <c r="E47" s="69"/>
      <c r="F47" s="29" t="s">
        <v>5</v>
      </c>
      <c r="G47" s="49">
        <v>3</v>
      </c>
      <c r="H47" s="30"/>
      <c r="I47" s="50">
        <f t="shared" si="0"/>
        <v>0</v>
      </c>
      <c r="K47"/>
      <c r="L47"/>
      <c r="M47"/>
    </row>
    <row r="48" spans="1:13" ht="15" customHeight="1">
      <c r="A48" s="31" t="s">
        <v>44</v>
      </c>
      <c r="B48" s="68" t="s">
        <v>114</v>
      </c>
      <c r="C48" s="68"/>
      <c r="D48" s="68"/>
      <c r="E48" s="69"/>
      <c r="F48" s="29" t="s">
        <v>5</v>
      </c>
      <c r="G48" s="49">
        <v>4</v>
      </c>
      <c r="H48" s="30"/>
      <c r="I48" s="50">
        <f t="shared" si="0"/>
        <v>0</v>
      </c>
      <c r="K48"/>
      <c r="L48"/>
      <c r="M48"/>
    </row>
    <row r="49" spans="1:13" ht="15" customHeight="1">
      <c r="A49" s="31" t="s">
        <v>45</v>
      </c>
      <c r="B49" s="68" t="s">
        <v>115</v>
      </c>
      <c r="C49" s="68"/>
      <c r="D49" s="68"/>
      <c r="E49" s="69"/>
      <c r="F49" s="29" t="s">
        <v>5</v>
      </c>
      <c r="G49" s="49">
        <v>3</v>
      </c>
      <c r="H49" s="30"/>
      <c r="I49" s="50">
        <f t="shared" si="0"/>
        <v>0</v>
      </c>
      <c r="K49"/>
      <c r="L49"/>
      <c r="M49"/>
    </row>
    <row r="50" spans="1:13" ht="15" customHeight="1">
      <c r="A50" s="31" t="s">
        <v>46</v>
      </c>
      <c r="B50" s="68" t="s">
        <v>116</v>
      </c>
      <c r="C50" s="68"/>
      <c r="D50" s="68"/>
      <c r="E50" s="69"/>
      <c r="F50" s="29" t="s">
        <v>5</v>
      </c>
      <c r="G50" s="49">
        <v>2</v>
      </c>
      <c r="H50" s="30"/>
      <c r="I50" s="50">
        <f t="shared" si="0"/>
        <v>0</v>
      </c>
      <c r="K50"/>
      <c r="L50"/>
      <c r="M50"/>
    </row>
    <row r="51" spans="1:13" ht="15" customHeight="1">
      <c r="A51" s="31" t="s">
        <v>47</v>
      </c>
      <c r="B51" s="68" t="s">
        <v>117</v>
      </c>
      <c r="C51" s="68"/>
      <c r="D51" s="68"/>
      <c r="E51" s="69"/>
      <c r="F51" s="29" t="s">
        <v>5</v>
      </c>
      <c r="G51" s="49">
        <v>2</v>
      </c>
      <c r="H51" s="30"/>
      <c r="I51" s="50">
        <f t="shared" si="0"/>
        <v>0</v>
      </c>
      <c r="K51"/>
      <c r="L51"/>
      <c r="M51"/>
    </row>
    <row r="52" spans="1:13" ht="15" customHeight="1">
      <c r="A52" s="31" t="s">
        <v>48</v>
      </c>
      <c r="B52" s="68" t="s">
        <v>118</v>
      </c>
      <c r="C52" s="68"/>
      <c r="D52" s="68"/>
      <c r="E52" s="69"/>
      <c r="F52" s="29" t="s">
        <v>5</v>
      </c>
      <c r="G52" s="49">
        <v>2</v>
      </c>
      <c r="H52" s="30"/>
      <c r="I52" s="50">
        <f t="shared" si="0"/>
        <v>0</v>
      </c>
      <c r="K52"/>
      <c r="L52"/>
      <c r="M52"/>
    </row>
    <row r="53" spans="1:13" ht="15" customHeight="1">
      <c r="A53" s="31" t="s">
        <v>72</v>
      </c>
      <c r="B53" s="68" t="s">
        <v>119</v>
      </c>
      <c r="C53" s="68"/>
      <c r="D53" s="68"/>
      <c r="E53" s="69"/>
      <c r="F53" s="29" t="s">
        <v>5</v>
      </c>
      <c r="G53" s="49">
        <v>2</v>
      </c>
      <c r="H53" s="30"/>
      <c r="I53" s="50">
        <f t="shared" si="0"/>
        <v>0</v>
      </c>
      <c r="K53"/>
      <c r="L53"/>
      <c r="M53"/>
    </row>
    <row r="54" spans="1:13" ht="15" customHeight="1">
      <c r="A54" s="31" t="s">
        <v>49</v>
      </c>
      <c r="B54" s="68" t="s">
        <v>120</v>
      </c>
      <c r="C54" s="68"/>
      <c r="D54" s="68"/>
      <c r="E54" s="69"/>
      <c r="F54" s="29" t="s">
        <v>5</v>
      </c>
      <c r="G54" s="49">
        <v>10</v>
      </c>
      <c r="H54" s="30"/>
      <c r="I54" s="50">
        <f t="shared" si="0"/>
        <v>0</v>
      </c>
      <c r="K54"/>
      <c r="L54"/>
      <c r="M54"/>
    </row>
    <row r="55" spans="1:13" ht="15" customHeight="1">
      <c r="A55" s="31" t="s">
        <v>50</v>
      </c>
      <c r="B55" s="68" t="s">
        <v>121</v>
      </c>
      <c r="C55" s="68"/>
      <c r="D55" s="68"/>
      <c r="E55" s="69"/>
      <c r="F55" s="29" t="s">
        <v>5</v>
      </c>
      <c r="G55" s="49">
        <v>3</v>
      </c>
      <c r="H55" s="30"/>
      <c r="I55" s="50">
        <f t="shared" si="0"/>
        <v>0</v>
      </c>
      <c r="K55"/>
      <c r="L55"/>
      <c r="M55"/>
    </row>
    <row r="56" spans="1:13" ht="15" customHeight="1">
      <c r="A56" s="31" t="s">
        <v>51</v>
      </c>
      <c r="B56" s="68" t="s">
        <v>122</v>
      </c>
      <c r="C56" s="68"/>
      <c r="D56" s="68"/>
      <c r="E56" s="69"/>
      <c r="F56" s="29" t="s">
        <v>5</v>
      </c>
      <c r="G56" s="49">
        <v>2</v>
      </c>
      <c r="H56" s="30"/>
      <c r="I56" s="50">
        <f t="shared" si="0"/>
        <v>0</v>
      </c>
      <c r="K56"/>
      <c r="L56"/>
      <c r="M56"/>
    </row>
    <row r="57" spans="1:13" ht="15" customHeight="1">
      <c r="A57" s="31" t="s">
        <v>52</v>
      </c>
      <c r="B57" s="68" t="s">
        <v>123</v>
      </c>
      <c r="C57" s="68"/>
      <c r="D57" s="68"/>
      <c r="E57" s="69"/>
      <c r="F57" s="29" t="s">
        <v>5</v>
      </c>
      <c r="G57" s="49">
        <v>2</v>
      </c>
      <c r="H57" s="30"/>
      <c r="I57" s="50">
        <f t="shared" si="0"/>
        <v>0</v>
      </c>
      <c r="K57"/>
      <c r="L57"/>
      <c r="M57"/>
    </row>
    <row r="58" spans="1:13" ht="15" customHeight="1">
      <c r="A58" s="31" t="s">
        <v>53</v>
      </c>
      <c r="B58" s="68" t="s">
        <v>124</v>
      </c>
      <c r="C58" s="68"/>
      <c r="D58" s="68"/>
      <c r="E58" s="69"/>
      <c r="F58" s="29" t="s">
        <v>5</v>
      </c>
      <c r="G58" s="49">
        <v>22</v>
      </c>
      <c r="H58" s="30"/>
      <c r="I58" s="50">
        <f t="shared" si="0"/>
        <v>0</v>
      </c>
      <c r="K58"/>
      <c r="L58"/>
      <c r="M58"/>
    </row>
    <row r="59" spans="1:13" ht="15" customHeight="1">
      <c r="A59" s="31" t="s">
        <v>54</v>
      </c>
      <c r="B59" s="68" t="s">
        <v>125</v>
      </c>
      <c r="C59" s="68"/>
      <c r="D59" s="68"/>
      <c r="E59" s="69"/>
      <c r="F59" s="29" t="s">
        <v>5</v>
      </c>
      <c r="G59" s="49">
        <v>7</v>
      </c>
      <c r="H59" s="30"/>
      <c r="I59" s="50">
        <f t="shared" si="0"/>
        <v>0</v>
      </c>
      <c r="K59"/>
      <c r="L59"/>
      <c r="M59"/>
    </row>
    <row r="60" spans="1:13" ht="15" customHeight="1">
      <c r="A60" s="31" t="s">
        <v>55</v>
      </c>
      <c r="B60" s="68" t="s">
        <v>126</v>
      </c>
      <c r="C60" s="68"/>
      <c r="D60" s="68"/>
      <c r="E60" s="69"/>
      <c r="F60" s="29" t="s">
        <v>5</v>
      </c>
      <c r="G60" s="49">
        <v>7</v>
      </c>
      <c r="H60" s="30"/>
      <c r="I60" s="50">
        <f t="shared" si="0"/>
        <v>0</v>
      </c>
      <c r="K60"/>
      <c r="L60"/>
      <c r="M60"/>
    </row>
    <row r="61" spans="1:13" ht="15" customHeight="1" thickBot="1">
      <c r="A61" s="31" t="s">
        <v>56</v>
      </c>
      <c r="B61" s="68" t="s">
        <v>127</v>
      </c>
      <c r="C61" s="68"/>
      <c r="D61" s="68"/>
      <c r="E61" s="69"/>
      <c r="F61" s="29" t="s">
        <v>5</v>
      </c>
      <c r="G61" s="49">
        <v>2</v>
      </c>
      <c r="H61" s="30"/>
      <c r="I61" s="50">
        <f t="shared" si="0"/>
        <v>0</v>
      </c>
      <c r="K61"/>
      <c r="L61"/>
      <c r="M61"/>
    </row>
    <row r="62" spans="1:13" ht="12.75" thickBot="1">
      <c r="A62" s="66" t="s">
        <v>6</v>
      </c>
      <c r="B62" s="66"/>
      <c r="C62" s="66"/>
      <c r="D62" s="66"/>
      <c r="E62" s="67"/>
      <c r="F62" s="62" t="s">
        <v>75</v>
      </c>
      <c r="G62" s="63"/>
      <c r="H62" s="64"/>
      <c r="I62" s="51">
        <f>SUM(I10:I61)</f>
        <v>0</v>
      </c>
    </row>
  </sheetData>
  <mergeCells count="62">
    <mergeCell ref="B53:E53"/>
    <mergeCell ref="B52:E52"/>
    <mergeCell ref="B25:E25"/>
    <mergeCell ref="B24:E24"/>
    <mergeCell ref="B23:E23"/>
    <mergeCell ref="B48:E48"/>
    <mergeCell ref="B47:E47"/>
    <mergeCell ref="B40:E40"/>
    <mergeCell ref="B39:E39"/>
    <mergeCell ref="B51:E51"/>
    <mergeCell ref="B50:E50"/>
    <mergeCell ref="B42:E42"/>
    <mergeCell ref="B43:E43"/>
    <mergeCell ref="B44:E44"/>
    <mergeCell ref="B45:E45"/>
    <mergeCell ref="B46:E46"/>
    <mergeCell ref="B22:E22"/>
    <mergeCell ref="B8:E8"/>
    <mergeCell ref="B12:E12"/>
    <mergeCell ref="B11:E11"/>
    <mergeCell ref="B10:E10"/>
    <mergeCell ref="B18:E18"/>
    <mergeCell ref="B17:E17"/>
    <mergeCell ref="B16:E16"/>
    <mergeCell ref="B15:E15"/>
    <mergeCell ref="B21:E21"/>
    <mergeCell ref="B19:E19"/>
    <mergeCell ref="B20:E20"/>
    <mergeCell ref="B49:E49"/>
    <mergeCell ref="B41:E41"/>
    <mergeCell ref="B33:E33"/>
    <mergeCell ref="B34:E34"/>
    <mergeCell ref="B35:E35"/>
    <mergeCell ref="B36:E36"/>
    <mergeCell ref="B37:E37"/>
    <mergeCell ref="B38:E38"/>
    <mergeCell ref="B30:E30"/>
    <mergeCell ref="B28:E28"/>
    <mergeCell ref="B27:E27"/>
    <mergeCell ref="B26:E26"/>
    <mergeCell ref="B29:E29"/>
    <mergeCell ref="F62:H62"/>
    <mergeCell ref="A7:I7"/>
    <mergeCell ref="A62:E62"/>
    <mergeCell ref="B32:E32"/>
    <mergeCell ref="B9:E9"/>
    <mergeCell ref="B61:E61"/>
    <mergeCell ref="B60:E60"/>
    <mergeCell ref="B54:E54"/>
    <mergeCell ref="B56:E56"/>
    <mergeCell ref="B55:E55"/>
    <mergeCell ref="B57:E57"/>
    <mergeCell ref="B58:E58"/>
    <mergeCell ref="B59:E59"/>
    <mergeCell ref="B14:E14"/>
    <mergeCell ref="B13:E13"/>
    <mergeCell ref="B31:E31"/>
    <mergeCell ref="A6:I6"/>
    <mergeCell ref="G1:I1"/>
    <mergeCell ref="A2:I3"/>
    <mergeCell ref="A5:D5"/>
    <mergeCell ref="E5:I5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rstPageNumber="8" fitToHeight="0" orientation="portrait" useFirstPageNumber="1" r:id="rId1"/>
  <headerFooter>
    <oddHeader>&amp;R&amp;"Arial,Normalny"&amp;10Załącznik &amp;K0000FFNr 2&amp;K01+000. do zapytania ofertowego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1" workbookViewId="0">
      <selection activeCell="B32" sqref="B32"/>
    </sheetView>
  </sheetViews>
  <sheetFormatPr defaultColWidth="8.7109375" defaultRowHeight="15"/>
  <cols>
    <col min="9" max="9" width="30.42578125" customWidth="1"/>
  </cols>
  <sheetData>
    <row r="1" spans="1:9">
      <c r="A1" s="1" t="s">
        <v>57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4" t="s">
        <v>58</v>
      </c>
      <c r="C2" s="3"/>
      <c r="D2" s="3"/>
      <c r="E2" s="3"/>
      <c r="F2" s="3"/>
      <c r="G2" s="3"/>
      <c r="H2" s="3"/>
      <c r="I2" s="3"/>
    </row>
    <row r="3" spans="1:9">
      <c r="A3" s="4" t="s">
        <v>58</v>
      </c>
      <c r="B3" s="5" t="e">
        <f>#REF!</f>
        <v>#REF!</v>
      </c>
      <c r="C3" s="6"/>
      <c r="D3" s="3"/>
      <c r="E3" s="3"/>
      <c r="F3" s="3"/>
      <c r="G3" s="3"/>
      <c r="H3" s="3"/>
      <c r="I3" s="3"/>
    </row>
    <row r="4" spans="1:9">
      <c r="A4" s="4"/>
      <c r="B4" s="6"/>
      <c r="C4" s="7" t="s">
        <v>59</v>
      </c>
      <c r="D4" s="8" t="s">
        <v>60</v>
      </c>
      <c r="E4" s="8" t="s">
        <v>61</v>
      </c>
      <c r="F4" s="8" t="s">
        <v>62</v>
      </c>
      <c r="G4" s="8" t="s">
        <v>63</v>
      </c>
      <c r="H4" s="8" t="s">
        <v>64</v>
      </c>
      <c r="I4" s="3"/>
    </row>
    <row r="5" spans="1:9">
      <c r="A5" s="4" t="s">
        <v>65</v>
      </c>
      <c r="B5" s="3"/>
      <c r="C5" s="9"/>
      <c r="D5" s="10" t="e">
        <f>ROUND((B3-INT(B3))*100,0)</f>
        <v>#REF!</v>
      </c>
      <c r="E5" s="10" t="e">
        <f>IF(B3&gt;=1,VALUE(RIGHT(LEFT(INT(B3),LEN(INT(B3))),3)),0)</f>
        <v>#REF!</v>
      </c>
      <c r="F5" s="10" t="e">
        <f>IF(B3&gt;=1000,VALUE(TEXT(RIGHT(LEFT(INT(B3),LEN(INT(B3))-3),3),"000")),0)</f>
        <v>#REF!</v>
      </c>
      <c r="G5" s="10" t="e">
        <f>IF(B3&gt;=1000000,VALUE(TEXT(RIGHT(LEFT(INT(B3),LEN(INT(B3))-6),3),"000")),0)</f>
        <v>#REF!</v>
      </c>
      <c r="H5" s="10" t="e">
        <f>IF(B3&gt;=1000000000,VALUE(TEXT(RIGHT(LEFT(INT(B3),LEN(INT(B3))-9),3),"000")),0)</f>
        <v>#REF!</v>
      </c>
      <c r="I5" s="3"/>
    </row>
    <row r="6" spans="1:9">
      <c r="A6" s="4" t="s">
        <v>66</v>
      </c>
      <c r="B6" s="11"/>
      <c r="C6" s="11" t="e">
        <f>ROUND((B3-INT(B3))*100,0)&amp;"/"&amp;100 &amp; " groszy"</f>
        <v>#REF!</v>
      </c>
      <c r="D6" s="11" t="e">
        <f>IF(B3=0,"",IF(D5&lt;=20,IF(D5=0,"zero",INDEX(excelblog_Jednosci,D5)),INDEX(excelblog_Dziesiatki,INT(D5/10))&amp;IF(MOD(D5,10)," " &amp;INDEX(excelblog_Jednosci,MOD(D5,10)),"")))&amp; " " &amp;IF(B3=0,"",INDEX(IF(D5&lt;20,{"groszy";"grosz";"grosze";"groszy"},{"groszy";"grosze";"groszy"}),MATCH(IF(D5&lt;20,D5,MOD(D5,10)),IF(D5&lt;20,{0;1;2;5},{0;2;5}),1)))</f>
        <v>#REF!</v>
      </c>
      <c r="E6" s="11" t="e">
        <f>IF(OR(B3&lt;1,INT(E5/100)=0),"",INDEX(excelblog_Setki,INT(E5/100)))&amp; IF(E5-(INT(E5/100)*100)&lt;=20,IF(E5-(INT(E5/100)*100)=0,IF(OR(E5&gt;0,B3&lt;1),"","złotych")," " &amp;INDEX(excelblog_Jednosci,E5-(INT(E5/100)*100)))," " &amp;INDEX(excelblog_Dziesiatki,INT((E5-(INT(E5/100)*100))/10))&amp;IF(MOD((E5-(INT(E5/100)*100)),10)," "&amp;INDEX(excelblog_Jednosci,MOD((E5-(INT(E5/100)*100)),10)),""))&amp;IF(E5=0,""," " &amp;INDEX(IF(E5&lt;20,{"złotych";"złoty";"złote";"złotych"},{"złotych";"złote";"złotych"}),MATCH(IF(E5-(INT(E5/100)*100)&lt;20,E5-(INT(E5/100)*100),MOD((E5-(INT(E5/100)*100)),10)),IF(E5&lt;20,{0;1;2;5},{0;2;5}),1)))</f>
        <v>#REF!</v>
      </c>
      <c r="F6" s="11" t="e">
        <f>IF(OR(B3&lt;1,INT(F5/100)=0),"",INDEX(excelblog_Setki,INT(F5/100)))&amp; IF(F5-(INT(F5/100)*100)&lt;=20,IF(F5-(INT(F5/100)*100)=0,""," " &amp;INDEX(excelblog_Jednosci,F5-(INT(F5/100)*100)))," " &amp;INDEX(excelblog_Dziesiatki,INT((F5-(INT(F5/100)*100))/10))&amp;IF(MOD((F5-(INT(F5/100)*100)),10)," "&amp;INDEX(excelblog_Jednosci,MOD((F5-(INT(F5/100)*100)),10)),""))&amp;IF(F5=0,""," " &amp;INDEX(IF(F5&lt;20,{"";"tysiąc";"tysiące";"tysięcy"},{"tysięcy";"tysiące";"tysięcy"}),MATCH(IF(F5-(INT(F5/100)*100)&lt;20,F5-(INT(F5/100)*100),MOD((F5-(INT(F5/100)*100)),10)),IF(F5&lt;20,{0;1;2;5},{0;2;5}),1)))</f>
        <v>#REF!</v>
      </c>
      <c r="G6" s="11" t="e">
        <f>IF(OR(B3&lt;1,INT(G5/100)=0),"",INDEX(excelblog_Setki,INT(G5/100)))&amp; IF(G5-(INT(G5/100)*100)&lt;=20,IF(G5-(INT(G5/100)*100)=0,""," " &amp;INDEX(excelblog_Jednosci,G5-(INT(G5/100)*100)))," " &amp;INDEX(excelblog_Dziesiatki,INT((G5-(INT(G5/100)*100))/10))&amp;IF(MOD((G5-(INT(G5/100)*100)),10)," "&amp;INDEX(excelblog_Jednosci,MOD((G5-(INT(G5/100)*100)),10)),""))&amp;IF(G5=0,""," " &amp;INDEX(IF(G5&lt;20,{"";"milion";"miliony";"milionów"},{"milionów";"miliony";"milionów"}),MATCH(IF(G5-(INT(G5/100)*100)&lt;20,G5-(INT(G5/100)*100),MOD((G5-(INT(G5/100)*100)),10)),IF(G5&lt;20,{0;1;2;5},{0;2;5}),1)))</f>
        <v>#REF!</v>
      </c>
      <c r="H6" s="11" t="e">
        <f>IF(OR(B3&lt;1,INT(H5/100)=0),"",INDEX(excelblog_Setki,INT(H5/100)))&amp; IF(H5-(INT(H5/100)*100)&lt;=20,IF(H5-(INT(H5/100)*100)=0,""," " &amp;INDEX(excelblog_Jednosci,H5-(INT(H5/100)*100)))," " &amp;INDEX(excelblog_Dziesiatki,INT((H5-(INT(H5/100)*100))/10))&amp;IF(MOD((H5-(INT(H5/100)*100)),10)," "&amp;INDEX(excelblog_Jednosci,MOD((H5-(INT(H5/100)*100)),10)),""))&amp;IF(H5=0,""," " &amp;INDEX(IF(H5&lt;20,{"";"miliard";"miliardy";"miliardów"},{"miliardów";"miliardy";"miliardów"}),MATCH(IF(H5-(INT(H5/100)*100)&lt;20,H5-(INT(H5/100)*100),MOD((H5-(INT(H5/100)*100)),10)),IF(H5&lt;20,{0;1;2;5},{0;2;5}),1)))</f>
        <v>#REF!</v>
      </c>
      <c r="I6" s="11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67</v>
      </c>
      <c r="B8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13"/>
      <c r="D8" s="13"/>
      <c r="E8" s="13"/>
      <c r="F8" s="13"/>
      <c r="G8" s="13"/>
      <c r="H8" s="13"/>
      <c r="I8" s="14"/>
    </row>
    <row r="9" spans="1:9">
      <c r="A9" s="4" t="s">
        <v>68</v>
      </c>
      <c r="B9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13"/>
      <c r="D9" s="13"/>
      <c r="E9" s="13"/>
      <c r="F9" s="13"/>
      <c r="G9" s="13"/>
      <c r="H9" s="13"/>
      <c r="I9" s="14"/>
    </row>
    <row r="10" spans="1:9">
      <c r="A10" s="4" t="s">
        <v>69</v>
      </c>
      <c r="B10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13"/>
      <c r="D10" s="13"/>
      <c r="E10" s="13"/>
      <c r="F10" s="13"/>
      <c r="G10" s="13"/>
      <c r="H10" s="13"/>
      <c r="I10" s="14"/>
    </row>
    <row r="11" spans="1:9">
      <c r="A11" s="4"/>
      <c r="B11" s="3"/>
      <c r="C11" s="3"/>
      <c r="D11" s="3"/>
      <c r="E11" s="3"/>
      <c r="F11" s="3"/>
      <c r="G11" s="3"/>
      <c r="H11" s="3"/>
      <c r="I11" s="3"/>
    </row>
    <row r="12" spans="1:9">
      <c r="A12" s="2"/>
      <c r="B12" s="2"/>
      <c r="C12" s="2"/>
      <c r="D12" s="2"/>
      <c r="E12" s="2"/>
      <c r="F12" s="2"/>
      <c r="G12" s="2"/>
      <c r="H12" s="2"/>
      <c r="I12" s="15" t="s">
        <v>70</v>
      </c>
    </row>
    <row r="13" spans="1:9">
      <c r="A13" s="16"/>
      <c r="B13" s="16"/>
      <c r="C13" s="16"/>
      <c r="D13" s="16"/>
      <c r="E13" s="16"/>
      <c r="F13" s="16"/>
      <c r="G13" s="16"/>
      <c r="H13" s="16"/>
      <c r="I13" s="16"/>
    </row>
    <row r="14" spans="1:9">
      <c r="A14" s="16"/>
      <c r="B14" s="16"/>
      <c r="C14" s="16"/>
      <c r="D14" s="16"/>
      <c r="E14" s="16"/>
      <c r="F14" s="16"/>
      <c r="G14" s="16"/>
      <c r="H14" s="16"/>
      <c r="I14" s="16"/>
    </row>
    <row r="15" spans="1:9">
      <c r="A15" s="17"/>
      <c r="B15" s="18"/>
      <c r="C15" s="18"/>
      <c r="D15" s="18"/>
      <c r="E15" s="18"/>
      <c r="F15" s="18"/>
      <c r="G15" s="18"/>
      <c r="H15" s="18"/>
      <c r="I15" s="18"/>
    </row>
    <row r="16" spans="1:9">
      <c r="A16" s="19"/>
      <c r="B16" s="20" t="s">
        <v>58</v>
      </c>
      <c r="C16" s="19"/>
      <c r="D16" s="19"/>
      <c r="E16" s="19"/>
      <c r="F16" s="19"/>
      <c r="G16" s="19"/>
      <c r="H16" s="19"/>
      <c r="I16" s="19"/>
    </row>
    <row r="17" spans="1:9">
      <c r="A17" s="20" t="s">
        <v>58</v>
      </c>
      <c r="B17" s="5" t="e">
        <f>#REF!</f>
        <v>#REF!</v>
      </c>
      <c r="C17" s="21"/>
      <c r="D17" s="19"/>
      <c r="E17" s="19"/>
      <c r="F17" s="19"/>
      <c r="G17" s="19"/>
      <c r="H17" s="19"/>
      <c r="I17" s="19"/>
    </row>
    <row r="18" spans="1:9">
      <c r="A18" s="20"/>
      <c r="B18" s="21"/>
      <c r="C18" s="22" t="s">
        <v>59</v>
      </c>
      <c r="D18" s="23" t="s">
        <v>60</v>
      </c>
      <c r="E18" s="23" t="s">
        <v>61</v>
      </c>
      <c r="F18" s="23" t="s">
        <v>62</v>
      </c>
      <c r="G18" s="23" t="s">
        <v>63</v>
      </c>
      <c r="H18" s="23" t="s">
        <v>64</v>
      </c>
      <c r="I18" s="19"/>
    </row>
    <row r="19" spans="1:9">
      <c r="A19" s="20" t="s">
        <v>65</v>
      </c>
      <c r="B19" s="19"/>
      <c r="C19" s="24"/>
      <c r="D19" s="25" t="e">
        <f>ROUND((B17-INT(B17))*100,0)</f>
        <v>#REF!</v>
      </c>
      <c r="E19" s="25" t="e">
        <f>IF(B17&gt;=1,VALUE(RIGHT(LEFT(INT(B17),LEN(INT(B17))),3)),0)</f>
        <v>#REF!</v>
      </c>
      <c r="F19" s="25" t="e">
        <f>IF(B17&gt;=1000,VALUE(TEXT(RIGHT(LEFT(INT(B17),LEN(INT(B17))-3),3),"000")),0)</f>
        <v>#REF!</v>
      </c>
      <c r="G19" s="25" t="e">
        <f>IF(B17&gt;=1000000,VALUE(TEXT(RIGHT(LEFT(INT(B17),LEN(INT(B17))-6),3),"000")),0)</f>
        <v>#REF!</v>
      </c>
      <c r="H19" s="25" t="e">
        <f>IF(B17&gt;=1000000000,VALUE(TEXT(RIGHT(LEFT(INT(B17),LEN(INT(B17))-9),3),"000")),0)</f>
        <v>#REF!</v>
      </c>
      <c r="I19" s="19"/>
    </row>
    <row r="20" spans="1:9">
      <c r="A20" s="20" t="s">
        <v>66</v>
      </c>
      <c r="B20" s="26"/>
      <c r="C20" s="26" t="e">
        <f>ROUND((B17-INT(B17))*100,0)&amp;"/"&amp;100 &amp; " groszy"</f>
        <v>#REF!</v>
      </c>
      <c r="D20" s="26" t="e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>#REF!</v>
      </c>
      <c r="E20" s="26" t="e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>#REF!</v>
      </c>
      <c r="F20" s="26" t="e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>#REF!</v>
      </c>
      <c r="G20" s="26" t="e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>#REF!</v>
      </c>
      <c r="H20" s="26" t="e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>#REF!</v>
      </c>
      <c r="I20" s="26"/>
    </row>
    <row r="21" spans="1:9">
      <c r="A21" s="19"/>
      <c r="B21" s="19"/>
      <c r="C21" s="19"/>
      <c r="D21" s="19"/>
      <c r="E21" s="19"/>
      <c r="F21" s="19"/>
      <c r="G21" s="19"/>
      <c r="H21" s="19"/>
      <c r="I21" s="19"/>
    </row>
    <row r="22" spans="1:9">
      <c r="A22" s="20" t="s">
        <v>67</v>
      </c>
      <c r="B22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13"/>
      <c r="D22" s="13"/>
      <c r="E22" s="13"/>
      <c r="F22" s="13"/>
      <c r="G22" s="13"/>
      <c r="H22" s="13"/>
      <c r="I22" s="14"/>
    </row>
    <row r="23" spans="1:9">
      <c r="A23" s="20" t="s">
        <v>68</v>
      </c>
      <c r="B23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13"/>
      <c r="D23" s="13"/>
      <c r="E23" s="13"/>
      <c r="F23" s="13"/>
      <c r="G23" s="13"/>
      <c r="H23" s="13"/>
      <c r="I23" s="14"/>
    </row>
    <row r="24" spans="1:9">
      <c r="A24" s="20" t="s">
        <v>69</v>
      </c>
      <c r="B24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13"/>
      <c r="D24" s="13"/>
      <c r="E24" s="13"/>
      <c r="F24" s="13"/>
      <c r="G24" s="13"/>
      <c r="H24" s="13"/>
      <c r="I24" s="14"/>
    </row>
    <row r="25" spans="1:9">
      <c r="A25" s="20"/>
      <c r="B25" s="19"/>
      <c r="C25" s="19"/>
      <c r="D25" s="19"/>
      <c r="E25" s="19"/>
      <c r="F25" s="19"/>
      <c r="G25" s="19"/>
      <c r="H25" s="19"/>
      <c r="I25" s="19"/>
    </row>
    <row r="26" spans="1:9">
      <c r="A26" s="27"/>
      <c r="B26" s="27"/>
      <c r="C26" s="27"/>
      <c r="D26" s="27"/>
      <c r="E26" s="27"/>
      <c r="F26" s="27"/>
      <c r="G26" s="27"/>
      <c r="H26" s="27"/>
      <c r="I26" s="28" t="s">
        <v>70</v>
      </c>
    </row>
    <row r="27" spans="1:9">
      <c r="A27" s="16"/>
      <c r="B27" s="16"/>
      <c r="C27" s="16"/>
      <c r="D27" s="16"/>
      <c r="E27" s="16"/>
      <c r="F27" s="16"/>
      <c r="G27" s="16"/>
      <c r="H27" s="16"/>
      <c r="I27" s="16"/>
    </row>
    <row r="28" spans="1:9">
      <c r="A28" s="16"/>
      <c r="B28" s="16"/>
      <c r="C28" s="16"/>
      <c r="D28" s="16"/>
      <c r="E28" s="16"/>
      <c r="F28" s="16"/>
      <c r="G28" s="16"/>
      <c r="H28" s="16"/>
      <c r="I28" s="16"/>
    </row>
    <row r="29" spans="1:9">
      <c r="A29" s="17"/>
      <c r="B29" s="18"/>
      <c r="C29" s="18"/>
      <c r="D29" s="18"/>
      <c r="E29" s="18"/>
      <c r="F29" s="18"/>
      <c r="G29" s="18"/>
      <c r="H29" s="18"/>
      <c r="I29" s="18"/>
    </row>
    <row r="30" spans="1:9">
      <c r="A30" s="19"/>
      <c r="B30" s="20" t="s">
        <v>58</v>
      </c>
      <c r="C30" s="19"/>
      <c r="D30" s="19"/>
      <c r="E30" s="19"/>
      <c r="F30" s="19"/>
      <c r="G30" s="19"/>
      <c r="H30" s="19"/>
      <c r="I30" s="19"/>
    </row>
    <row r="31" spans="1:9">
      <c r="A31" s="20" t="s">
        <v>58</v>
      </c>
      <c r="B31" s="5" t="e">
        <f>#REF!</f>
        <v>#REF!</v>
      </c>
      <c r="C31" s="21"/>
      <c r="D31" s="19"/>
      <c r="E31" s="19"/>
      <c r="F31" s="19"/>
      <c r="G31" s="19"/>
      <c r="H31" s="19"/>
      <c r="I31" s="19"/>
    </row>
    <row r="32" spans="1:9">
      <c r="A32" s="20"/>
      <c r="B32" s="21"/>
      <c r="C32" s="22" t="s">
        <v>59</v>
      </c>
      <c r="D32" s="23" t="s">
        <v>60</v>
      </c>
      <c r="E32" s="23" t="s">
        <v>61</v>
      </c>
      <c r="F32" s="23" t="s">
        <v>62</v>
      </c>
      <c r="G32" s="23" t="s">
        <v>63</v>
      </c>
      <c r="H32" s="23" t="s">
        <v>64</v>
      </c>
      <c r="I32" s="19"/>
    </row>
    <row r="33" spans="1:9">
      <c r="A33" s="20" t="s">
        <v>65</v>
      </c>
      <c r="B33" s="19"/>
      <c r="C33" s="24"/>
      <c r="D33" s="25" t="e">
        <f>ROUND((B31-INT(B31))*100,0)</f>
        <v>#REF!</v>
      </c>
      <c r="E33" s="25" t="e">
        <f>IF(B31&gt;=1,VALUE(RIGHT(LEFT(INT(B31),LEN(INT(B31))),3)),0)</f>
        <v>#REF!</v>
      </c>
      <c r="F33" s="25" t="e">
        <f>IF(B31&gt;=1000,VALUE(TEXT(RIGHT(LEFT(INT(B31),LEN(INT(B31))-3),3),"000")),0)</f>
        <v>#REF!</v>
      </c>
      <c r="G33" s="25" t="e">
        <f>IF(B31&gt;=1000000,VALUE(TEXT(RIGHT(LEFT(INT(B31),LEN(INT(B31))-6),3),"000")),0)</f>
        <v>#REF!</v>
      </c>
      <c r="H33" s="25" t="e">
        <f>IF(B31&gt;=1000000000,VALUE(TEXT(RIGHT(LEFT(INT(B31),LEN(INT(B31))-9),3),"000")),0)</f>
        <v>#REF!</v>
      </c>
      <c r="I33" s="19"/>
    </row>
    <row r="34" spans="1:9">
      <c r="A34" s="20" t="s">
        <v>66</v>
      </c>
      <c r="B34" s="26"/>
      <c r="C34" s="26" t="e">
        <f>ROUND((B31-INT(B31))*100,0)&amp;"/"&amp;100 &amp; " groszy"</f>
        <v>#REF!</v>
      </c>
      <c r="D34" s="26" t="e">
        <f>IF(B31=0,"",IF(D33&lt;=20,IF(D33=0,"zero",INDEX(excelblog_Jednosci,D33)),INDEX(excelblog_Dziesiatki,INT(D33/10))&amp;IF(MOD(D33,10)," " &amp;INDEX(excelblog_Jednosci,MOD(D33,10)),"")))&amp; " " &amp;IF(B31=0,"",INDEX(IF(D33&lt;20,{"groszy";"grosz";"grosze";"groszy"},{"groszy";"grosze";"groszy"}),MATCH(IF(D33&lt;20,D33,MOD(D33,10)),IF(D33&lt;20,{0;1;2;5},{0;2;5}),1)))</f>
        <v>#REF!</v>
      </c>
      <c r="E34" s="26" t="e">
        <f>IF(OR(B31&lt;1,INT(E33/100)=0),"",INDEX(excelblog_Setki,INT(E33/100)))&amp; IF(E33-(INT(E33/100)*100)&lt;=20,IF(E33-(INT(E33/100)*100)=0,IF(OR(E33&gt;0,B31&lt;1),"","złotych")," " &amp;INDEX(excelblog_Jednosci,E33-(INT(E33/100)*100)))," " &amp;INDEX(excelblog_Dziesiatki,INT((E33-(INT(E33/100)*100))/10))&amp;IF(MOD((E33-(INT(E33/100)*100)),10)," "&amp;INDEX(excelblog_Jednosci,MOD((E33-(INT(E33/100)*100)),10)),""))&amp;IF(E33=0,""," " &amp;INDEX(IF(E33&lt;20,{"złotych";"złoty";"złote";"złotych"},{"złotych";"złote";"złotych"}),MATCH(IF(E33-(INT(E33/100)*100)&lt;20,E33-(INT(E33/100)*100),MOD((E33-(INT(E33/100)*100)),10)),IF(E33&lt;20,{0;1;2;5},{0;2;5}),1)))</f>
        <v>#REF!</v>
      </c>
      <c r="F34" s="26" t="e">
        <f>IF(OR(B31&lt;1,INT(F33/100)=0),"",INDEX(excelblog_Setki,INT(F33/100)))&amp; IF(F33-(INT(F33/100)*100)&lt;=20,IF(F33-(INT(F33/100)*100)=0,""," " &amp;INDEX(excelblog_Jednosci,F33-(INT(F33/100)*100)))," " &amp;INDEX(excelblog_Dziesiatki,INT((F33-(INT(F33/100)*100))/10))&amp;IF(MOD((F33-(INT(F33/100)*100)),10)," "&amp;INDEX(excelblog_Jednosci,MOD((F33-(INT(F33/100)*100)),10)),""))&amp;IF(F33=0,""," " &amp;INDEX(IF(F33&lt;20,{"";"tysiąc";"tysiące";"tysięcy"},{"tysięcy";"tysiące";"tysięcy"}),MATCH(IF(F33-(INT(F33/100)*100)&lt;20,F33-(INT(F33/100)*100),MOD((F33-(INT(F33/100)*100)),10)),IF(F33&lt;20,{0;1;2;5},{0;2;5}),1)))</f>
        <v>#REF!</v>
      </c>
      <c r="G34" s="26" t="e">
        <f>IF(OR(B31&lt;1,INT(G33/100)=0),"",INDEX(excelblog_Setki,INT(G33/100)))&amp; IF(G33-(INT(G33/100)*100)&lt;=20,IF(G33-(INT(G33/100)*100)=0,""," " &amp;INDEX(excelblog_Jednosci,G33-(INT(G33/100)*100)))," " &amp;INDEX(excelblog_Dziesiatki,INT((G33-(INT(G33/100)*100))/10))&amp;IF(MOD((G33-(INT(G33/100)*100)),10)," "&amp;INDEX(excelblog_Jednosci,MOD((G33-(INT(G33/100)*100)),10)),""))&amp;IF(G33=0,""," " &amp;INDEX(IF(G33&lt;20,{"";"milion";"miliony";"milionów"},{"milionów";"miliony";"milionów"}),MATCH(IF(G33-(INT(G33/100)*100)&lt;20,G33-(INT(G33/100)*100),MOD((G33-(INT(G33/100)*100)),10)),IF(G33&lt;20,{0;1;2;5},{0;2;5}),1)))</f>
        <v>#REF!</v>
      </c>
      <c r="H34" s="26" t="e">
        <f>IF(OR(B31&lt;1,INT(H33/100)=0),"",INDEX(excelblog_Setki,INT(H33/100)))&amp; IF(H33-(INT(H33/100)*100)&lt;=20,IF(H33-(INT(H33/100)*100)=0,""," " &amp;INDEX(excelblog_Jednosci,H33-(INT(H33/100)*100)))," " &amp;INDEX(excelblog_Dziesiatki,INT((H33-(INT(H33/100)*100))/10))&amp;IF(MOD((H33-(INT(H33/100)*100)),10)," "&amp;INDEX(excelblog_Jednosci,MOD((H33-(INT(H33/100)*100)),10)),""))&amp;IF(H33=0,""," " &amp;INDEX(IF(H33&lt;20,{"";"miliard";"miliardy";"miliardów"},{"miliardów";"miliardy";"miliardów"}),MATCH(IF(H33-(INT(H33/100)*100)&lt;20,H33-(INT(H33/100)*100),MOD((H33-(INT(H33/100)*100)),10)),IF(H33&lt;20,{0;1;2;5},{0;2;5}),1)))</f>
        <v>#REF!</v>
      </c>
      <c r="I34" s="26"/>
    </row>
    <row r="35" spans="1:9">
      <c r="A35" s="19"/>
      <c r="B35" s="19"/>
      <c r="C35" s="19"/>
      <c r="D35" s="19"/>
      <c r="E35" s="19"/>
      <c r="F35" s="19"/>
      <c r="G35" s="19"/>
      <c r="H35" s="19"/>
      <c r="I35" s="19"/>
    </row>
    <row r="36" spans="1:9">
      <c r="A36" s="20" t="s">
        <v>67</v>
      </c>
      <c r="B36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13"/>
      <c r="D36" s="13"/>
      <c r="E36" s="13"/>
      <c r="F36" s="13"/>
      <c r="G36" s="13"/>
      <c r="H36" s="13"/>
      <c r="I36" s="14"/>
    </row>
    <row r="37" spans="1:9">
      <c r="A37" s="20" t="s">
        <v>68</v>
      </c>
      <c r="B37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13"/>
      <c r="D37" s="13"/>
      <c r="E37" s="13"/>
      <c r="F37" s="13"/>
      <c r="G37" s="13"/>
      <c r="H37" s="13"/>
      <c r="I37" s="14"/>
    </row>
    <row r="38" spans="1:9">
      <c r="A38" s="20" t="s">
        <v>69</v>
      </c>
      <c r="B38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13"/>
      <c r="D38" s="13"/>
      <c r="E38" s="13"/>
      <c r="F38" s="13"/>
      <c r="G38" s="13"/>
      <c r="H38" s="13"/>
      <c r="I38" s="14"/>
    </row>
    <row r="39" spans="1:9">
      <c r="A39" s="20"/>
      <c r="B39" s="19"/>
      <c r="C39" s="19"/>
      <c r="D39" s="19"/>
      <c r="E39" s="19"/>
      <c r="F39" s="19"/>
      <c r="G39" s="19"/>
      <c r="H39" s="19"/>
      <c r="I39" s="19"/>
    </row>
    <row r="40" spans="1:9">
      <c r="A40" s="27"/>
      <c r="B40" s="27"/>
      <c r="C40" s="27"/>
      <c r="D40" s="27"/>
      <c r="E40" s="27"/>
      <c r="F40" s="27"/>
      <c r="G40" s="27"/>
      <c r="H40" s="27"/>
      <c r="I40" s="28" t="s">
        <v>70</v>
      </c>
    </row>
  </sheetData>
  <hyperlinks>
    <hyperlink ref="I12" r:id="rId1"/>
    <hyperlink ref="I26" r:id="rId2"/>
    <hyperlink ref="I4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TECEFLEX</vt:lpstr>
      <vt:lpstr>Arkusz2</vt:lpstr>
      <vt:lpstr>TECEFLEX!Tytuły_wydruku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2024-01-29T10:43:19Z</dcterms:modified>
  <cp:category/>
  <cp:contentStatus/>
</cp:coreProperties>
</file>