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tomek_b\Desktop\Analiza rynku komunikacji - przetarg 2024-2025\Bydgoszcz 2024\Załączniki\"/>
    </mc:Choice>
  </mc:AlternateContent>
  <xr:revisionPtr revIDLastSave="0" documentId="13_ncr:1_{871DFE08-5B33-4675-B1D0-C655EA73A618}" xr6:coauthVersionLast="47" xr6:coauthVersionMax="47" xr10:uidLastSave="{00000000-0000-0000-0000-000000000000}"/>
  <bookViews>
    <workbookView xWindow="-120" yWindow="-120" windowWidth="29040" windowHeight="15720" tabRatio="841" firstSheet="5" activeTab="5" xr2:uid="{00000000-000D-0000-FFFF-FFFF00000000}"/>
  </bookViews>
  <sheets>
    <sheet name="2012 04 09" sheetId="46" state="hidden" r:id="rId1"/>
    <sheet name="2016 05 28  Biela ferie" sheetId="157" state="hidden" r:id="rId2"/>
    <sheet name="2016 05 28 podstawowy Bielawy" sheetId="156" state="hidden" r:id="rId3"/>
    <sheet name="2016 05 28 Babia Wieś FERIE" sheetId="155" state="hidden" r:id="rId4"/>
    <sheet name="2016 05 28 Babia Wieś" sheetId="154" state="hidden" r:id="rId5"/>
    <sheet name="Tramwaje" sheetId="322" r:id="rId6"/>
  </sheets>
  <definedNames>
    <definedName name="_xlnm.Print_Area" localSheetId="0">'2012 04 09'!$A$1:$AV$34</definedName>
    <definedName name="_xlnm.Print_Area" localSheetId="1">'2016 05 28  Biela ferie'!$A$1:$BF$45</definedName>
    <definedName name="_xlnm.Print_Area" localSheetId="4">'2016 05 28 Babia Wieś'!$A$1:$BF$45</definedName>
    <definedName name="_xlnm.Print_Area" localSheetId="3">'2016 05 28 Babia Wieś FERIE'!$A$1:$BF$45</definedName>
    <definedName name="_xlnm.Print_Area" localSheetId="2">'2016 05 28 podstawowy Bielawy'!$A$1:$BF$45</definedName>
    <definedName name="_xlnm.Print_Area" localSheetId="5">Tramwaje!$A$1:$AM$49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322" l="1"/>
  <c r="AM47" i="322" l="1"/>
  <c r="AL47" i="322"/>
  <c r="AK47" i="322"/>
  <c r="AJ47" i="322"/>
  <c r="AI47" i="322"/>
  <c r="AH47" i="322"/>
  <c r="AG47" i="322"/>
  <c r="AF47" i="322"/>
  <c r="AE47" i="322"/>
  <c r="AD47" i="322"/>
  <c r="AC47" i="322"/>
  <c r="AB47" i="322"/>
  <c r="Y47" i="322"/>
  <c r="X47" i="322"/>
  <c r="W47" i="322"/>
  <c r="V47" i="322"/>
  <c r="U47" i="322"/>
  <c r="T47" i="322"/>
  <c r="S47" i="322"/>
  <c r="R47" i="322"/>
  <c r="Q47" i="322"/>
  <c r="P47" i="322"/>
  <c r="O47" i="322"/>
  <c r="N47" i="322"/>
  <c r="M47" i="322"/>
  <c r="L47" i="322"/>
  <c r="J47" i="322"/>
  <c r="I47" i="322"/>
  <c r="H47" i="322"/>
  <c r="G47" i="322"/>
  <c r="F47" i="322"/>
  <c r="E47" i="322"/>
  <c r="D47" i="322"/>
  <c r="C47" i="322"/>
  <c r="B47" i="322"/>
  <c r="B48" i="322" l="1"/>
  <c r="H48" i="322"/>
  <c r="N48" i="322"/>
  <c r="AH48" i="322"/>
  <c r="T48" i="322"/>
  <c r="AA22" i="157" l="1"/>
  <c r="AC22" i="157" s="1"/>
  <c r="AA22" i="156"/>
  <c r="AC22" i="156" s="1"/>
  <c r="AA22" i="155"/>
  <c r="AC22" i="155" s="1"/>
  <c r="AA22" i="154"/>
  <c r="AC22" i="154" s="1"/>
  <c r="AA28" i="157"/>
  <c r="AC28" i="157" s="1"/>
  <c r="AA28" i="156"/>
  <c r="AC28" i="156" s="1"/>
  <c r="AA28" i="155"/>
  <c r="AC28" i="155" s="1"/>
  <c r="AA28" i="154"/>
  <c r="AC28" i="154" s="1"/>
  <c r="AA13" i="157"/>
  <c r="AC13" i="157" s="1"/>
  <c r="AG13" i="157"/>
  <c r="AH13" i="157"/>
  <c r="AG14" i="157"/>
  <c r="BF35" i="157"/>
  <c r="BE35" i="157"/>
  <c r="BD35" i="157"/>
  <c r="BC35" i="157"/>
  <c r="BB35" i="157"/>
  <c r="BA35" i="157"/>
  <c r="AZ35" i="157"/>
  <c r="AY35" i="157"/>
  <c r="AX35" i="157"/>
  <c r="AW35" i="157"/>
  <c r="AV35" i="157"/>
  <c r="AU35" i="157"/>
  <c r="AP35" i="157"/>
  <c r="AO35" i="157"/>
  <c r="AN35" i="157"/>
  <c r="AM35" i="157"/>
  <c r="AL35" i="157"/>
  <c r="AK35" i="157"/>
  <c r="AJ35" i="157"/>
  <c r="AI35" i="157"/>
  <c r="AD35" i="157"/>
  <c r="AB35" i="157"/>
  <c r="Z35" i="157"/>
  <c r="Y35" i="157"/>
  <c r="X35" i="157"/>
  <c r="W35" i="157"/>
  <c r="S35" i="157"/>
  <c r="R35" i="157"/>
  <c r="Q35" i="157"/>
  <c r="P35" i="157"/>
  <c r="O35" i="157"/>
  <c r="N35" i="157"/>
  <c r="M35" i="157"/>
  <c r="L35" i="157"/>
  <c r="K35" i="157"/>
  <c r="J35" i="157"/>
  <c r="I35" i="157"/>
  <c r="H35" i="157"/>
  <c r="G35" i="157"/>
  <c r="F35" i="157"/>
  <c r="E35" i="157"/>
  <c r="D35" i="157"/>
  <c r="C35" i="157"/>
  <c r="AG34" i="157"/>
  <c r="AH33" i="157"/>
  <c r="AG33" i="157"/>
  <c r="AA33" i="157"/>
  <c r="AC33" i="157" s="1"/>
  <c r="AA31" i="157"/>
  <c r="AC31" i="157" s="1"/>
  <c r="AG30" i="157"/>
  <c r="AH28" i="157"/>
  <c r="AG28" i="157"/>
  <c r="AG27" i="157"/>
  <c r="AH26" i="157"/>
  <c r="AG26" i="157"/>
  <c r="AA26" i="157"/>
  <c r="AC26" i="157" s="1"/>
  <c r="AG25" i="157"/>
  <c r="AH24" i="157"/>
  <c r="AG24" i="157"/>
  <c r="AA24" i="157"/>
  <c r="AC24" i="157" s="1"/>
  <c r="AG23" i="157"/>
  <c r="AH22" i="157"/>
  <c r="AG22" i="157"/>
  <c r="AG21" i="157"/>
  <c r="AH20" i="157"/>
  <c r="AG20" i="157"/>
  <c r="AF20" i="157"/>
  <c r="AA20" i="157"/>
  <c r="AC20" i="157" s="1"/>
  <c r="AG19" i="157"/>
  <c r="AH18" i="157"/>
  <c r="AG18" i="157"/>
  <c r="AA18" i="157"/>
  <c r="AC18" i="157" s="1"/>
  <c r="AG17" i="157"/>
  <c r="AH15" i="157"/>
  <c r="AG15" i="157"/>
  <c r="AA15" i="157"/>
  <c r="AC15" i="157" s="1"/>
  <c r="AG34" i="156"/>
  <c r="AH33" i="156"/>
  <c r="AG33" i="156"/>
  <c r="AG34" i="155"/>
  <c r="AH33" i="155"/>
  <c r="AG33" i="155"/>
  <c r="AG34" i="154"/>
  <c r="AH33" i="154"/>
  <c r="AG33" i="154"/>
  <c r="BF35" i="156"/>
  <c r="BE35" i="156"/>
  <c r="BD35" i="156"/>
  <c r="BC35" i="156"/>
  <c r="BB35" i="156"/>
  <c r="BA35" i="156"/>
  <c r="AZ35" i="156"/>
  <c r="AY35" i="156"/>
  <c r="AX35" i="156"/>
  <c r="AW35" i="156"/>
  <c r="AV35" i="156"/>
  <c r="AU35" i="156"/>
  <c r="AP35" i="156"/>
  <c r="AO35" i="156"/>
  <c r="AN35" i="156"/>
  <c r="AM35" i="156"/>
  <c r="AL35" i="156"/>
  <c r="AK35" i="156"/>
  <c r="AJ35" i="156"/>
  <c r="AI35" i="156"/>
  <c r="AD35" i="156"/>
  <c r="AB35" i="156"/>
  <c r="Z35" i="156"/>
  <c r="Y35" i="156"/>
  <c r="X35" i="156"/>
  <c r="W35" i="156"/>
  <c r="S35" i="156"/>
  <c r="R35" i="156"/>
  <c r="Q35" i="156"/>
  <c r="P35" i="156"/>
  <c r="O35" i="156"/>
  <c r="N35" i="156"/>
  <c r="M35" i="156"/>
  <c r="L35" i="156"/>
  <c r="K35" i="156"/>
  <c r="J35" i="156"/>
  <c r="I35" i="156"/>
  <c r="H35" i="156"/>
  <c r="G35" i="156"/>
  <c r="F35" i="156"/>
  <c r="E35" i="156"/>
  <c r="D35" i="156"/>
  <c r="C35" i="156"/>
  <c r="AA33" i="156"/>
  <c r="AC33" i="156" s="1"/>
  <c r="AA31" i="156"/>
  <c r="AC31" i="156" s="1"/>
  <c r="AG30" i="156"/>
  <c r="AH28" i="156"/>
  <c r="AG28" i="156"/>
  <c r="AG27" i="156"/>
  <c r="AH26" i="156"/>
  <c r="AG26" i="156"/>
  <c r="AA26" i="156"/>
  <c r="AC26" i="156" s="1"/>
  <c r="AG25" i="156"/>
  <c r="AH24" i="156"/>
  <c r="AG24" i="156"/>
  <c r="AA24" i="156"/>
  <c r="AC24" i="156" s="1"/>
  <c r="AG23" i="156"/>
  <c r="AH22" i="156"/>
  <c r="AG22" i="156"/>
  <c r="AG21" i="156"/>
  <c r="AH20" i="156"/>
  <c r="AG20" i="156"/>
  <c r="AF20" i="156"/>
  <c r="AA20" i="156"/>
  <c r="AC20" i="156" s="1"/>
  <c r="AG19" i="156"/>
  <c r="AH18" i="156"/>
  <c r="AG18" i="156"/>
  <c r="AA18" i="156"/>
  <c r="AC18" i="156" s="1"/>
  <c r="AG17" i="156"/>
  <c r="AH15" i="156"/>
  <c r="AG15" i="156"/>
  <c r="AA15" i="156"/>
  <c r="AC15" i="156" s="1"/>
  <c r="AG14" i="156"/>
  <c r="AH13" i="156"/>
  <c r="AG13" i="156"/>
  <c r="AA13" i="156"/>
  <c r="BF35" i="155"/>
  <c r="BE35" i="155"/>
  <c r="BD35" i="155"/>
  <c r="BC35" i="155"/>
  <c r="BB35" i="155"/>
  <c r="BA35" i="155"/>
  <c r="AZ35" i="155"/>
  <c r="AY35" i="155"/>
  <c r="AX35" i="155"/>
  <c r="AW35" i="155"/>
  <c r="AV35" i="155"/>
  <c r="AU35" i="155"/>
  <c r="AP35" i="155"/>
  <c r="AO35" i="155"/>
  <c r="AN35" i="155"/>
  <c r="AM35" i="155"/>
  <c r="AL35" i="155"/>
  <c r="AK35" i="155"/>
  <c r="AJ35" i="155"/>
  <c r="AI35" i="155"/>
  <c r="AD35" i="155"/>
  <c r="AB35" i="155"/>
  <c r="Z35" i="155"/>
  <c r="Y35" i="155"/>
  <c r="X35" i="155"/>
  <c r="W35" i="155"/>
  <c r="S35" i="155"/>
  <c r="R35" i="155"/>
  <c r="Q35" i="155"/>
  <c r="P35" i="155"/>
  <c r="O35" i="155"/>
  <c r="N35" i="155"/>
  <c r="M35" i="155"/>
  <c r="L35" i="155"/>
  <c r="K35" i="155"/>
  <c r="J35" i="155"/>
  <c r="I35" i="155"/>
  <c r="H35" i="155"/>
  <c r="G35" i="155"/>
  <c r="F35" i="155"/>
  <c r="E35" i="155"/>
  <c r="D35" i="155"/>
  <c r="C35" i="155"/>
  <c r="AA33" i="155"/>
  <c r="AC33" i="155" s="1"/>
  <c r="AA31" i="155"/>
  <c r="AC31" i="155" s="1"/>
  <c r="AG30" i="155"/>
  <c r="AH28" i="155"/>
  <c r="AG28" i="155"/>
  <c r="AG27" i="155"/>
  <c r="AH26" i="155"/>
  <c r="AG26" i="155"/>
  <c r="AA26" i="155"/>
  <c r="AC26" i="155" s="1"/>
  <c r="AG25" i="155"/>
  <c r="AH24" i="155"/>
  <c r="AG24" i="155"/>
  <c r="AA24" i="155"/>
  <c r="AC24" i="155" s="1"/>
  <c r="AG23" i="155"/>
  <c r="AH22" i="155"/>
  <c r="AG22" i="155"/>
  <c r="AG21" i="155"/>
  <c r="AH20" i="155"/>
  <c r="AG20" i="155"/>
  <c r="AF20" i="155"/>
  <c r="AA20" i="155"/>
  <c r="AC20" i="155" s="1"/>
  <c r="AG19" i="155"/>
  <c r="AH18" i="155"/>
  <c r="AG18" i="155"/>
  <c r="AA18" i="155"/>
  <c r="AC18" i="155" s="1"/>
  <c r="AG17" i="155"/>
  <c r="AH15" i="155"/>
  <c r="AG15" i="155"/>
  <c r="AA15" i="155"/>
  <c r="AC15" i="155" s="1"/>
  <c r="AG14" i="155"/>
  <c r="AH13" i="155"/>
  <c r="AG13" i="155"/>
  <c r="AA13" i="155"/>
  <c r="BF35" i="154"/>
  <c r="BE35" i="154"/>
  <c r="BD35" i="154"/>
  <c r="BC35" i="154"/>
  <c r="BB35" i="154"/>
  <c r="BA35" i="154"/>
  <c r="AZ35" i="154"/>
  <c r="AY35" i="154"/>
  <c r="AX35" i="154"/>
  <c r="AW35" i="154"/>
  <c r="AV35" i="154"/>
  <c r="AU35" i="154"/>
  <c r="AP35" i="154"/>
  <c r="AO35" i="154"/>
  <c r="AN35" i="154"/>
  <c r="AM35" i="154"/>
  <c r="AL35" i="154"/>
  <c r="AK35" i="154"/>
  <c r="AJ35" i="154"/>
  <c r="AI35" i="154"/>
  <c r="AD35" i="154"/>
  <c r="AB35" i="154"/>
  <c r="Z35" i="154"/>
  <c r="Y35" i="154"/>
  <c r="X35" i="154"/>
  <c r="W35" i="154"/>
  <c r="S35" i="154"/>
  <c r="R35" i="154"/>
  <c r="Q35" i="154"/>
  <c r="P35" i="154"/>
  <c r="O35" i="154"/>
  <c r="N35" i="154"/>
  <c r="M35" i="154"/>
  <c r="L35" i="154"/>
  <c r="K35" i="154"/>
  <c r="J35" i="154"/>
  <c r="I35" i="154"/>
  <c r="H35" i="154"/>
  <c r="G35" i="154"/>
  <c r="F35" i="154"/>
  <c r="E35" i="154"/>
  <c r="D35" i="154"/>
  <c r="C35" i="154"/>
  <c r="AA33" i="154"/>
  <c r="AC33" i="154" s="1"/>
  <c r="AA31" i="154"/>
  <c r="AC31" i="154" s="1"/>
  <c r="AG30" i="154"/>
  <c r="AH28" i="154"/>
  <c r="AG28" i="154"/>
  <c r="AG27" i="154"/>
  <c r="AH26" i="154"/>
  <c r="AG26" i="154"/>
  <c r="AA26" i="154"/>
  <c r="AC26" i="154" s="1"/>
  <c r="AG25" i="154"/>
  <c r="AH24" i="154"/>
  <c r="AG24" i="154"/>
  <c r="AA24" i="154"/>
  <c r="AC24" i="154" s="1"/>
  <c r="AG23" i="154"/>
  <c r="AH22" i="154"/>
  <c r="AG22" i="154"/>
  <c r="AG21" i="154"/>
  <c r="AH20" i="154"/>
  <c r="AG20" i="154"/>
  <c r="AF20" i="154"/>
  <c r="AA20" i="154"/>
  <c r="AC20" i="154" s="1"/>
  <c r="AG19" i="154"/>
  <c r="AH18" i="154"/>
  <c r="AG18" i="154"/>
  <c r="AA18" i="154"/>
  <c r="AC18" i="154" s="1"/>
  <c r="AG17" i="154"/>
  <c r="AH15" i="154"/>
  <c r="AG15" i="154"/>
  <c r="AA15" i="154"/>
  <c r="AC15" i="154" s="1"/>
  <c r="AG14" i="154"/>
  <c r="AH13" i="154"/>
  <c r="AG13" i="154"/>
  <c r="AA13" i="154"/>
  <c r="BB36" i="155" l="1"/>
  <c r="BB37" i="155" s="1"/>
  <c r="BF37" i="155" s="1"/>
  <c r="BB36" i="154"/>
  <c r="BB37" i="154" s="1"/>
  <c r="BF37" i="154" s="1"/>
  <c r="BB36" i="156"/>
  <c r="BB37" i="156" s="1"/>
  <c r="BF37" i="156" s="1"/>
  <c r="AH35" i="155"/>
  <c r="AI37" i="155"/>
  <c r="AI38" i="155" s="1"/>
  <c r="AM37" i="155"/>
  <c r="AM38" i="155" s="1"/>
  <c r="AI37" i="156"/>
  <c r="AI38" i="156" s="1"/>
  <c r="AM37" i="156"/>
  <c r="AM38" i="156" s="1"/>
  <c r="AA35" i="157"/>
  <c r="H37" i="156"/>
  <c r="H38" i="156" s="1"/>
  <c r="P37" i="156"/>
  <c r="P38" i="156" s="1"/>
  <c r="L37" i="154"/>
  <c r="L38" i="154" s="1"/>
  <c r="AH35" i="154"/>
  <c r="L36" i="157"/>
  <c r="L37" i="157"/>
  <c r="L38" i="157" s="1"/>
  <c r="D37" i="156"/>
  <c r="D38" i="156" s="1"/>
  <c r="L37" i="156"/>
  <c r="L38" i="156" s="1"/>
  <c r="AH35" i="156"/>
  <c r="H37" i="155"/>
  <c r="H38" i="155" s="1"/>
  <c r="P37" i="155"/>
  <c r="P38" i="155" s="1"/>
  <c r="D37" i="155"/>
  <c r="D38" i="155" s="1"/>
  <c r="L37" i="155"/>
  <c r="L38" i="155" s="1"/>
  <c r="H37" i="154"/>
  <c r="H38" i="154" s="1"/>
  <c r="P37" i="154"/>
  <c r="P38" i="154" s="1"/>
  <c r="D37" i="154"/>
  <c r="D38" i="154" s="1"/>
  <c r="L36" i="154"/>
  <c r="BB36" i="157"/>
  <c r="BB37" i="157" s="1"/>
  <c r="BF37" i="157" s="1"/>
  <c r="AI36" i="157"/>
  <c r="AM36" i="157"/>
  <c r="AH35" i="157"/>
  <c r="D37" i="157"/>
  <c r="D38" i="157" s="1"/>
  <c r="H37" i="157"/>
  <c r="H38" i="157" s="1"/>
  <c r="P37" i="157"/>
  <c r="P38" i="157" s="1"/>
  <c r="AM37" i="157"/>
  <c r="AM38" i="157" s="1"/>
  <c r="AV36" i="157"/>
  <c r="AV37" i="157" s="1"/>
  <c r="AZ37" i="157" s="1"/>
  <c r="H36" i="157"/>
  <c r="AI37" i="157"/>
  <c r="AI38" i="157" s="1"/>
  <c r="AC35" i="157"/>
  <c r="AD37" i="157" s="1"/>
  <c r="P36" i="157"/>
  <c r="D36" i="157"/>
  <c r="AV36" i="156"/>
  <c r="AV37" i="156" s="1"/>
  <c r="AZ37" i="156" s="1"/>
  <c r="AV36" i="155"/>
  <c r="AV37" i="155" s="1"/>
  <c r="AZ37" i="155" s="1"/>
  <c r="AI36" i="154"/>
  <c r="AM37" i="154"/>
  <c r="AM38" i="154" s="1"/>
  <c r="AV36" i="154"/>
  <c r="AV37" i="154" s="1"/>
  <c r="AZ37" i="154" s="1"/>
  <c r="AA35" i="156"/>
  <c r="D36" i="156"/>
  <c r="AI36" i="156"/>
  <c r="H36" i="156"/>
  <c r="AM36" i="156"/>
  <c r="L36" i="156"/>
  <c r="AC13" i="156"/>
  <c r="AC35" i="156" s="1"/>
  <c r="AD37" i="156" s="1"/>
  <c r="P36" i="156"/>
  <c r="AA35" i="155"/>
  <c r="D36" i="155"/>
  <c r="AI36" i="155"/>
  <c r="H36" i="155"/>
  <c r="AM36" i="155"/>
  <c r="L36" i="155"/>
  <c r="AC13" i="155"/>
  <c r="AC35" i="155" s="1"/>
  <c r="AD37" i="155" s="1"/>
  <c r="P36" i="155"/>
  <c r="AA35" i="154"/>
  <c r="D36" i="154"/>
  <c r="H36" i="154"/>
  <c r="AM36" i="154"/>
  <c r="AI37" i="154"/>
  <c r="AI38" i="154" s="1"/>
  <c r="AC13" i="154"/>
  <c r="AC35" i="154" s="1"/>
  <c r="AD37" i="154" s="1"/>
  <c r="P36" i="154"/>
  <c r="AL31" i="46" l="1"/>
  <c r="AV26" i="46"/>
  <c r="AU26" i="46"/>
  <c r="AT26" i="46"/>
  <c r="AS26" i="46"/>
  <c r="AR26" i="46"/>
  <c r="AQ26" i="46"/>
  <c r="AP26" i="46"/>
  <c r="AO26" i="46"/>
  <c r="AN26" i="46"/>
  <c r="AM26" i="46"/>
  <c r="AH26" i="46"/>
  <c r="AG26" i="46"/>
  <c r="AF26" i="46"/>
  <c r="AE26" i="46"/>
  <c r="AD26" i="46"/>
  <c r="AC26" i="46"/>
  <c r="AB26" i="46"/>
  <c r="X26" i="46"/>
  <c r="V26" i="46"/>
  <c r="S26" i="46"/>
  <c r="O26" i="46"/>
  <c r="N26" i="46"/>
  <c r="M26" i="46"/>
  <c r="L26" i="46"/>
  <c r="K26" i="46"/>
  <c r="J26" i="46"/>
  <c r="I26" i="46"/>
  <c r="H26" i="46"/>
  <c r="G26" i="46"/>
  <c r="F26" i="46"/>
  <c r="E26" i="46"/>
  <c r="D26" i="46"/>
  <c r="C26" i="46"/>
  <c r="W23" i="46"/>
  <c r="U21" i="46"/>
  <c r="T21" i="46" s="1"/>
  <c r="W21" i="46" s="1"/>
  <c r="T19" i="46"/>
  <c r="U17" i="46"/>
  <c r="W17" i="46" s="1"/>
  <c r="U15" i="46"/>
  <c r="W15" i="46" s="1"/>
  <c r="U12" i="46"/>
  <c r="W12" i="46" s="1"/>
  <c r="AV1" i="46"/>
  <c r="G28" i="46" l="1"/>
  <c r="AF28" i="46"/>
  <c r="AN27" i="46"/>
  <c r="AQ28" i="46" s="1"/>
  <c r="M28" i="46"/>
  <c r="D28" i="46"/>
  <c r="J28" i="46"/>
  <c r="AC27" i="46"/>
  <c r="AS27" i="46"/>
  <c r="AV28" i="46" s="1"/>
  <c r="T26" i="46"/>
  <c r="G27" i="46"/>
  <c r="M27" i="46"/>
  <c r="AF27" i="46"/>
  <c r="AC28" i="46"/>
  <c r="U19" i="46"/>
  <c r="W19" i="46" s="1"/>
  <c r="W26" i="46" s="1"/>
  <c r="X28" i="46" s="1"/>
  <c r="D27" i="46"/>
  <c r="J27" i="46"/>
  <c r="U26" i="46" l="1"/>
  <c r="AB48" i="322" l="1"/>
</calcChain>
</file>

<file path=xl/sharedStrings.xml><?xml version="1.0" encoding="utf-8"?>
<sst xmlns="http://schemas.openxmlformats.org/spreadsheetml/2006/main" count="2271" uniqueCount="163">
  <si>
    <t>ROZDZIAŁ TABORU TRAMWAJOWEGO</t>
  </si>
  <si>
    <t>DZIEŃ POWSZEDNI</t>
  </si>
  <si>
    <t>Stan na dzień:</t>
  </si>
  <si>
    <t>Nr linii</t>
  </si>
  <si>
    <t>R e l a c j a</t>
  </si>
  <si>
    <t>Z1</t>
  </si>
  <si>
    <t>Z2</t>
  </si>
  <si>
    <t>...</t>
  </si>
  <si>
    <t>Szczyt ranny</t>
  </si>
  <si>
    <t>Typ</t>
  </si>
  <si>
    <t>Pesa 122N</t>
  </si>
  <si>
    <t>wszystkie</t>
  </si>
  <si>
    <t>Nr kolejności</t>
  </si>
  <si>
    <t>Liczba kursów</t>
  </si>
  <si>
    <t>Razem</t>
  </si>
  <si>
    <t>Dzienne pociągokilometry</t>
  </si>
  <si>
    <t>Liczba pociągów</t>
  </si>
  <si>
    <t>Wieczór</t>
  </si>
  <si>
    <t>Otrzymują:</t>
  </si>
  <si>
    <t>1. MZK</t>
  </si>
  <si>
    <t>3. KP</t>
  </si>
  <si>
    <t>4. a/a</t>
  </si>
  <si>
    <t>Rodzaj eksploato-wanego taboru</t>
  </si>
  <si>
    <t>DZIEŃ WOLNY</t>
  </si>
  <si>
    <t>Po szczycie</t>
  </si>
  <si>
    <t>Szczyt popoł.</t>
  </si>
  <si>
    <t>Częstot-liwość [min.]</t>
  </si>
  <si>
    <t>15 / 20</t>
  </si>
  <si>
    <t>7,5 / 10</t>
  </si>
  <si>
    <t>Nr kol. SOBOTA</t>
  </si>
  <si>
    <t>Nr kol. NIEDZIELA</t>
  </si>
  <si>
    <t>Częstot-liwość [min]</t>
  </si>
  <si>
    <t>Pociągokilometry</t>
  </si>
  <si>
    <t>Soboty</t>
  </si>
  <si>
    <t>Zakres zmian:</t>
  </si>
  <si>
    <t>SOBOTA</t>
  </si>
  <si>
    <t>NIEDZIELA</t>
  </si>
  <si>
    <t>(*)-w godzinach szczytu</t>
  </si>
  <si>
    <t>Razem wagonów</t>
  </si>
  <si>
    <t>Średnia prędkość eksploatacyjna</t>
  </si>
  <si>
    <t>Średnia prędkość ekspl.</t>
  </si>
  <si>
    <t>Dzienne poc-godz.</t>
  </si>
  <si>
    <t>Poc-godziny</t>
  </si>
  <si>
    <t>Niedziele i święta</t>
  </si>
  <si>
    <t>2x805Na/NM</t>
  </si>
  <si>
    <t>1x805Na</t>
  </si>
  <si>
    <t>Opracował:</t>
  </si>
  <si>
    <t>Dług. linii [km]</t>
  </si>
  <si>
    <t>Bielawy - Glinki</t>
  </si>
  <si>
    <t>Bielawy - Łęgnowo</t>
  </si>
  <si>
    <t>Kapuściska - Wyścigowa</t>
  </si>
  <si>
    <t>2x805Na</t>
  </si>
  <si>
    <t>(7,5*)15 / 20</t>
  </si>
  <si>
    <t xml:space="preserve">15 / - </t>
  </si>
  <si>
    <t>/-/ Rafał Malewski</t>
  </si>
  <si>
    <t>Las Gdański - R. Kujawskie</t>
  </si>
  <si>
    <t>Wyścigowa - Las Gdański</t>
  </si>
  <si>
    <t>1,2,3,4,6,7,8</t>
  </si>
  <si>
    <t>2. DN</t>
  </si>
  <si>
    <t>Z3</t>
  </si>
  <si>
    <t xml:space="preserve">  4-18 /   18-24</t>
  </si>
  <si>
    <t>Rodzaj eksplo-atowanego taboru</t>
  </si>
  <si>
    <t>1, 3, 4, 5, 6, 7</t>
  </si>
  <si>
    <t>1, 2, 3, 4, 5, 6, 7, 8, 9, 10</t>
  </si>
  <si>
    <t>1/2, 7/1, 7/2, 7/3, 7/4</t>
  </si>
  <si>
    <t>1, 2, 3, 4, 5, 6, 7</t>
  </si>
  <si>
    <t>1, 2, 3, 4</t>
  </si>
  <si>
    <t>4/7</t>
  </si>
  <si>
    <t>1, 2, 3, 4, 5</t>
  </si>
  <si>
    <t>KP-7066-   05   /12</t>
  </si>
  <si>
    <t>1, 2, 3, 4, 6, 7, 8, 9, 10, 11</t>
  </si>
  <si>
    <t>Kapuściska - R.Jagiellonów</t>
  </si>
  <si>
    <t>01.04.2012 r.</t>
  </si>
  <si>
    <t>Bydgoszcz, dnia 23.02.2011 r.</t>
  </si>
  <si>
    <t>09.04.2012 r.</t>
  </si>
  <si>
    <t>KP-7066-   07   /12</t>
  </si>
  <si>
    <t>Korekta rozkładu l. 6</t>
  </si>
  <si>
    <t>…</t>
  </si>
  <si>
    <t>Stan od dnia:</t>
  </si>
  <si>
    <t>2, 3, 4, 5</t>
  </si>
  <si>
    <t>Stan w dniach:</t>
  </si>
  <si>
    <t>1, 3, 4</t>
  </si>
  <si>
    <t>1, 2, 4</t>
  </si>
  <si>
    <t>1, 2, 4, 5, 6, 7</t>
  </si>
  <si>
    <t>DZIEŃ POWSZEDNI (szkolny)</t>
  </si>
  <si>
    <t>Liczba pociągów na linii</t>
  </si>
  <si>
    <t>Dzienne pociągo-godz.</t>
  </si>
  <si>
    <t>Dzienne pociągogodz.</t>
  </si>
  <si>
    <t>MZK</t>
  </si>
  <si>
    <t>Z4</t>
  </si>
  <si>
    <t>Razem MZK +Z4</t>
  </si>
  <si>
    <t>5-9,13-17 /   9-13,17-19 / 19-23</t>
  </si>
  <si>
    <t>W ciągu dnia / Rano i wieczór</t>
  </si>
  <si>
    <t>Wilczak</t>
  </si>
  <si>
    <t>Las Gdański</t>
  </si>
  <si>
    <t>R. Kujawskie</t>
  </si>
  <si>
    <t>Pesa TF</t>
  </si>
  <si>
    <t>20</t>
  </si>
  <si>
    <t>Łoskoń</t>
  </si>
  <si>
    <t>10/10/20</t>
  </si>
  <si>
    <t>Glinki</t>
  </si>
  <si>
    <t>Rycerska</t>
  </si>
  <si>
    <t>10/20/20</t>
  </si>
  <si>
    <t>Łęgnowo</t>
  </si>
  <si>
    <t>9/1, 9/2, 9/3</t>
  </si>
  <si>
    <t>Kapuściska</t>
  </si>
  <si>
    <t>20/20/-</t>
  </si>
  <si>
    <t>Niepodległości</t>
  </si>
  <si>
    <t>Stomil</t>
  </si>
  <si>
    <t>20/-/-</t>
  </si>
  <si>
    <t>1, 3, 5</t>
  </si>
  <si>
    <t>Razem pociągów w ruchu</t>
  </si>
  <si>
    <t xml:space="preserve">Razem wagonów </t>
  </si>
  <si>
    <t>w ruchu</t>
  </si>
  <si>
    <t>Uruchomienie linii tramwajowej do Fordonu.</t>
  </si>
  <si>
    <t>2. TF</t>
  </si>
  <si>
    <t>3. ZDMiKP-TO a/a</t>
  </si>
  <si>
    <t>2, 4, 5</t>
  </si>
  <si>
    <t>W nawiasach podano numery kolejności, do obsługi których tramwaje Pesa Swing należy zabezpieczyć fakultatywnie (nieoznaczone w przystankowych rozkładach jazdy).</t>
  </si>
  <si>
    <t>SOBOTA Nr kolej.</t>
  </si>
  <si>
    <t>NIEDZ. Nr kolej.</t>
  </si>
  <si>
    <t>2, 4, 6</t>
  </si>
  <si>
    <t>1, 4, (6)</t>
  </si>
  <si>
    <t>(1), 3, 6</t>
  </si>
  <si>
    <t>TO-7066- ... /16</t>
  </si>
  <si>
    <t>10/20/-</t>
  </si>
  <si>
    <t>..</t>
  </si>
  <si>
    <t>wozy z linii nr 4</t>
  </si>
  <si>
    <t>1, 2, 5, 6, 7</t>
  </si>
  <si>
    <t>7/5, 7/6, 7/7</t>
  </si>
  <si>
    <t>7/6, 7/7</t>
  </si>
  <si>
    <t>1, 2, 3, 4/4, 4/6, 4/8</t>
  </si>
  <si>
    <t>7/1, 7/6, 7/7, 9/2</t>
  </si>
  <si>
    <t>7/2, 9/2</t>
  </si>
  <si>
    <t>1, (3), 5</t>
  </si>
  <si>
    <t>1,2,3,4,5,6,7,8, 1/1, 1/2, 1/3</t>
  </si>
  <si>
    <t>7/1, 7/2, 7/4, 7/6, 7/7</t>
  </si>
  <si>
    <t>(4), 6, 9</t>
  </si>
  <si>
    <t>1,5,7,8,10,11, 10/2, 10/3</t>
  </si>
  <si>
    <t>1, 2, 3, 7/2</t>
  </si>
  <si>
    <t>2, 3, 5</t>
  </si>
  <si>
    <t>4/6, 4/9</t>
  </si>
  <si>
    <t>4/5, 4/9</t>
  </si>
  <si>
    <t>4/1, 4/2, 4/3, 4/4, 4/6, 4/7, 4/8</t>
  </si>
  <si>
    <t>1,2,3,4,5,7,8</t>
  </si>
  <si>
    <t>6, 9</t>
  </si>
  <si>
    <t>5, 9</t>
  </si>
  <si>
    <t>Z23</t>
  </si>
  <si>
    <t>Pesa 122</t>
  </si>
  <si>
    <t>Pesa 3</t>
  </si>
  <si>
    <t>Pesa 5</t>
  </si>
  <si>
    <t xml:space="preserve">Niedziele </t>
  </si>
  <si>
    <t>Liczba pociągóww ruchu  na linii</t>
  </si>
  <si>
    <t>Soboty i niedziele (stan na XII.2024)</t>
  </si>
  <si>
    <t>Dzień powszedni (stan na XII.2024)</t>
  </si>
  <si>
    <t>Liczba tramwajów w ruchu</t>
  </si>
  <si>
    <t>Załącznik B  do OPZ</t>
  </si>
  <si>
    <t>2 x 805Na - zestaw dwóch wagonów Konstal 805Na (własność MZK)</t>
  </si>
  <si>
    <t>1 x 805Na - jeden wagon Konstal 805Na (własność MZK)</t>
  </si>
  <si>
    <t>Pesa 3 - tramwaj trzyczłonowy, niskopodłogowy (własność Miasta Bydgoszcz)/fakultatywnie: zestaw 2x805Na lub tramwaj piecioczłonowy</t>
  </si>
  <si>
    <t>Z4 - tramwaj pięcioczłonowy, niskopodłogowy (własność spółki Tramwaj Fordon)/fakultatywnie: 2x805Na</t>
  </si>
  <si>
    <t>Pesa 122 - tramwaj piecioczłonowy, niskopodłogowy (własność MZK)/fakultatywnie: zestaw 2 x 805Na</t>
  </si>
  <si>
    <t>kolorem zaznaczono wozy które mogą być dysponowane do ruchu w sposób fakultatywny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</si>
</sst>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h]:mm;@"/>
    <numFmt numFmtId="167" formatCode="[hh]:mm"/>
  </numFmts>
  <fonts count="51">
    <font>
      <sz val="11"/>
      <color theme="1"/>
      <name val="Czcionka tekstu podstawowego"/>
      <family val="2"/>
      <charset val="238"/>
    </font>
    <font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b/>
      <sz val="9.5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b/>
      <sz val="7.5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sz val="5.5"/>
      <color theme="1"/>
      <name val="Arial"/>
      <family val="2"/>
      <charset val="238"/>
    </font>
    <font>
      <sz val="5"/>
      <color theme="1"/>
      <name val="Arial"/>
      <family val="2"/>
      <charset val="238"/>
    </font>
    <font>
      <sz val="13"/>
      <color rgb="FFFF0000"/>
      <name val="Arial"/>
      <family val="2"/>
      <charset val="238"/>
    </font>
    <font>
      <b/>
      <sz val="7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7.5"/>
      <color theme="1"/>
      <name val="Arial"/>
      <family val="2"/>
      <charset val="238"/>
    </font>
    <font>
      <sz val="7"/>
      <color theme="1"/>
      <name val="Arial Narrow"/>
      <family val="2"/>
      <charset val="238"/>
    </font>
    <font>
      <sz val="10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0.5"/>
      <color theme="1"/>
      <name val="Arial Narrow"/>
      <family val="2"/>
      <charset val="238"/>
    </font>
    <font>
      <b/>
      <sz val="9.5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sz val="7.5"/>
      <color theme="1"/>
      <name val="Arial Narrow"/>
      <family val="2"/>
      <charset val="238"/>
    </font>
    <font>
      <sz val="6.5"/>
      <color theme="1"/>
      <name val="Arial Narrow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sz val="14"/>
      <name val="Arial"/>
      <family val="2"/>
      <charset val="238"/>
    </font>
    <font>
      <b/>
      <sz val="14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28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hair">
        <color auto="1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 style="hair">
        <color auto="1"/>
      </bottom>
      <diagonal/>
    </border>
    <border>
      <left style="medium">
        <color indexed="64"/>
      </left>
      <right/>
      <top style="thick">
        <color indexed="64"/>
      </top>
      <bottom style="hair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double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ck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/>
      <top style="hair">
        <color auto="1"/>
      </top>
      <bottom style="thick">
        <color indexed="64"/>
      </bottom>
      <diagonal/>
    </border>
    <border>
      <left style="medium">
        <color indexed="64"/>
      </left>
      <right/>
      <top style="hair">
        <color auto="1"/>
      </top>
      <bottom style="thick">
        <color indexed="64"/>
      </bottom>
      <diagonal/>
    </border>
    <border>
      <left style="thick">
        <color indexed="64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/>
      <top style="hair">
        <color auto="1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hair">
        <color auto="1"/>
      </right>
      <top style="hair">
        <color auto="1"/>
      </top>
      <bottom style="thick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hair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hair">
        <color auto="1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/>
      <bottom style="hair">
        <color auto="1"/>
      </bottom>
      <diagonal/>
    </border>
    <border>
      <left style="double">
        <color indexed="64"/>
      </left>
      <right style="medium">
        <color indexed="64"/>
      </right>
      <top/>
      <bottom style="hair">
        <color auto="1"/>
      </bottom>
      <diagonal/>
    </border>
    <border>
      <left style="thick">
        <color indexed="64"/>
      </left>
      <right style="thin">
        <color indexed="64"/>
      </right>
      <top/>
      <bottom style="hair">
        <color auto="1"/>
      </bottom>
      <diagonal/>
    </border>
    <border>
      <left style="thick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ck">
        <color indexed="64"/>
      </left>
      <right style="hair">
        <color auto="1"/>
      </right>
      <top style="hair">
        <color auto="1"/>
      </top>
      <bottom/>
      <diagonal/>
    </border>
    <border>
      <left/>
      <right style="thick">
        <color indexed="64"/>
      </right>
      <top style="hair">
        <color auto="1"/>
      </top>
      <bottom/>
      <diagonal/>
    </border>
    <border>
      <left style="medium">
        <color indexed="64"/>
      </left>
      <right style="thick">
        <color indexed="64"/>
      </right>
      <top style="hair">
        <color auto="1"/>
      </top>
      <bottom/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hair">
        <color auto="1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hair">
        <color auto="1"/>
      </top>
      <bottom/>
      <diagonal/>
    </border>
    <border>
      <left style="thick">
        <color indexed="64"/>
      </left>
      <right style="hair">
        <color auto="1"/>
      </right>
      <top/>
      <bottom style="thick">
        <color indexed="64"/>
      </bottom>
      <diagonal/>
    </border>
    <border>
      <left style="hair">
        <color auto="1"/>
      </left>
      <right style="hair">
        <color auto="1"/>
      </right>
      <top/>
      <bottom style="thick">
        <color indexed="64"/>
      </bottom>
      <diagonal/>
    </border>
    <border>
      <left style="hair">
        <color auto="1"/>
      </left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hair">
        <color auto="1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auto="1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auto="1"/>
      </top>
      <bottom/>
      <diagonal/>
    </border>
    <border>
      <left style="thin">
        <color indexed="64"/>
      </left>
      <right style="thick">
        <color indexed="64"/>
      </right>
      <top style="hair">
        <color auto="1"/>
      </top>
      <bottom/>
      <diagonal/>
    </border>
    <border>
      <left style="thin">
        <color indexed="64"/>
      </left>
      <right style="thick">
        <color indexed="64"/>
      </right>
      <top/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ck">
        <color indexed="64"/>
      </bottom>
      <diagonal/>
    </border>
    <border>
      <left/>
      <right style="hair">
        <color auto="1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ck">
        <color indexed="64"/>
      </top>
      <bottom style="hair">
        <color auto="1"/>
      </bottom>
      <diagonal/>
    </border>
    <border>
      <left/>
      <right style="hair">
        <color auto="1"/>
      </right>
      <top style="thick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 style="hair">
        <color auto="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auto="1"/>
      </top>
      <bottom style="thick">
        <color indexed="64"/>
      </bottom>
      <diagonal/>
    </border>
    <border>
      <left/>
      <right/>
      <top style="hair">
        <color auto="1"/>
      </top>
      <bottom style="thick">
        <color indexed="64"/>
      </bottom>
      <diagonal/>
    </border>
  </borders>
  <cellStyleXfs count="1">
    <xf numFmtId="0" fontId="0" fillId="0" borderId="0"/>
  </cellStyleXfs>
  <cellXfs count="11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1" fillId="0" borderId="37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5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0" fillId="0" borderId="84" xfId="0" applyNumberFormat="1" applyFont="1" applyBorder="1" applyAlignment="1">
      <alignment vertical="center" wrapText="1"/>
    </xf>
    <xf numFmtId="165" fontId="10" fillId="0" borderId="81" xfId="0" applyNumberFormat="1" applyFont="1" applyBorder="1" applyAlignment="1">
      <alignment vertical="center" wrapText="1"/>
    </xf>
    <xf numFmtId="0" fontId="8" fillId="0" borderId="0" xfId="0" applyFont="1" applyAlignment="1">
      <alignment horizontal="right" vertical="top"/>
    </xf>
    <xf numFmtId="0" fontId="8" fillId="0" borderId="37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8" fillId="0" borderId="95" xfId="0" quotePrefix="1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0" fontId="3" fillId="0" borderId="97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8" fillId="0" borderId="38" xfId="0" applyFont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8" fillId="0" borderId="26" xfId="0" applyFont="1" applyBorder="1" applyAlignment="1">
      <alignment vertical="center" wrapText="1"/>
    </xf>
    <xf numFmtId="0" fontId="8" fillId="0" borderId="31" xfId="0" applyFont="1" applyBorder="1" applyAlignment="1">
      <alignment horizontal="left" vertical="center" wrapText="1"/>
    </xf>
    <xf numFmtId="165" fontId="14" fillId="0" borderId="93" xfId="0" applyNumberFormat="1" applyFont="1" applyBorder="1" applyAlignment="1">
      <alignment horizontal="right" vertical="center" wrapText="1"/>
    </xf>
    <xf numFmtId="0" fontId="10" fillId="0" borderId="0" xfId="0" applyFont="1"/>
    <xf numFmtId="0" fontId="10" fillId="0" borderId="0" xfId="0" quotePrefix="1" applyFont="1"/>
    <xf numFmtId="0" fontId="2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8" fillId="0" borderId="26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07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3" fillId="0" borderId="118" xfId="0" applyFont="1" applyBorder="1" applyAlignment="1">
      <alignment horizontal="center" vertical="center" wrapText="1"/>
    </xf>
    <xf numFmtId="0" fontId="5" fillId="0" borderId="68" xfId="0" applyFont="1" applyBorder="1" applyAlignment="1">
      <alignment horizontal="center" vertical="center" wrapText="1"/>
    </xf>
    <xf numFmtId="165" fontId="14" fillId="0" borderId="116" xfId="0" applyNumberFormat="1" applyFont="1" applyBorder="1" applyAlignment="1">
      <alignment horizontal="right" vertical="center" wrapText="1"/>
    </xf>
    <xf numFmtId="0" fontId="5" fillId="0" borderId="25" xfId="0" applyFont="1" applyBorder="1" applyAlignment="1">
      <alignment horizontal="center" vertical="center" wrapText="1"/>
    </xf>
    <xf numFmtId="165" fontId="14" fillId="0" borderId="94" xfId="0" applyNumberFormat="1" applyFont="1" applyBorder="1" applyAlignment="1">
      <alignment horizontal="right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16" fontId="8" fillId="0" borderId="31" xfId="0" quotePrefix="1" applyNumberFormat="1" applyFont="1" applyBorder="1" applyAlignment="1">
      <alignment horizontal="left" vertical="center" wrapText="1"/>
    </xf>
    <xf numFmtId="0" fontId="8" fillId="2" borderId="16" xfId="0" applyFont="1" applyFill="1" applyBorder="1" applyAlignment="1">
      <alignment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9" fillId="2" borderId="72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26" fillId="2" borderId="17" xfId="0" applyFont="1" applyFill="1" applyBorder="1" applyAlignment="1">
      <alignment horizontal="left" vertical="center" wrapText="1"/>
    </xf>
    <xf numFmtId="0" fontId="27" fillId="2" borderId="17" xfId="0" applyFont="1" applyFill="1" applyBorder="1" applyAlignment="1">
      <alignment horizontal="left" vertical="center" wrapText="1"/>
    </xf>
    <xf numFmtId="0" fontId="27" fillId="2" borderId="7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left" vertical="center" wrapText="1"/>
    </xf>
    <xf numFmtId="165" fontId="13" fillId="2" borderId="29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08" xfId="0" applyFont="1" applyFill="1" applyBorder="1" applyAlignment="1">
      <alignment horizontal="center" vertical="center" wrapText="1"/>
    </xf>
    <xf numFmtId="0" fontId="22" fillId="2" borderId="16" xfId="0" quotePrefix="1" applyFont="1" applyFill="1" applyBorder="1" applyAlignment="1">
      <alignment horizontal="center" vertical="center" wrapText="1"/>
    </xf>
    <xf numFmtId="164" fontId="10" fillId="2" borderId="29" xfId="0" applyNumberFormat="1" applyFont="1" applyFill="1" applyBorder="1" applyAlignment="1">
      <alignment horizontal="right" vertical="center" wrapText="1"/>
    </xf>
    <xf numFmtId="165" fontId="10" fillId="2" borderId="8" xfId="0" applyNumberFormat="1" applyFont="1" applyFill="1" applyBorder="1" applyAlignment="1">
      <alignment horizontal="right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165" fontId="10" fillId="2" borderId="32" xfId="0" applyNumberFormat="1" applyFont="1" applyFill="1" applyBorder="1" applyAlignment="1">
      <alignment horizontal="right" vertical="center" wrapText="1"/>
    </xf>
    <xf numFmtId="166" fontId="10" fillId="2" borderId="29" xfId="0" applyNumberFormat="1" applyFont="1" applyFill="1" applyBorder="1" applyAlignment="1">
      <alignment horizontal="right" vertical="center" wrapText="1"/>
    </xf>
    <xf numFmtId="0" fontId="1" fillId="2" borderId="62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left" vertical="center" wrapText="1"/>
    </xf>
    <xf numFmtId="165" fontId="13" fillId="2" borderId="41" xfId="0" applyNumberFormat="1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94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117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8" fillId="2" borderId="37" xfId="0" applyFont="1" applyFill="1" applyBorder="1" applyAlignment="1">
      <alignment vertical="center" wrapText="1"/>
    </xf>
    <xf numFmtId="0" fontId="9" fillId="2" borderId="94" xfId="0" applyFont="1" applyFill="1" applyBorder="1" applyAlignment="1">
      <alignment horizontal="left" vertical="center" wrapText="1"/>
    </xf>
    <xf numFmtId="0" fontId="9" fillId="2" borderId="38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center" vertical="center" wrapText="1"/>
    </xf>
    <xf numFmtId="165" fontId="19" fillId="2" borderId="62" xfId="0" applyNumberFormat="1" applyFont="1" applyFill="1" applyBorder="1" applyAlignment="1">
      <alignment horizontal="right" vertical="center" wrapText="1"/>
    </xf>
    <xf numFmtId="165" fontId="19" fillId="2" borderId="117" xfId="0" applyNumberFormat="1" applyFont="1" applyFill="1" applyBorder="1" applyAlignment="1">
      <alignment horizontal="right" vertical="center" wrapText="1"/>
    </xf>
    <xf numFmtId="165" fontId="19" fillId="2" borderId="94" xfId="0" applyNumberFormat="1" applyFont="1" applyFill="1" applyBorder="1" applyAlignment="1">
      <alignment horizontal="right" vertical="center" wrapText="1"/>
    </xf>
    <xf numFmtId="165" fontId="19" fillId="2" borderId="53" xfId="0" applyNumberFormat="1" applyFont="1" applyFill="1" applyBorder="1" applyAlignment="1">
      <alignment horizontal="right" vertical="center" wrapText="1"/>
    </xf>
    <xf numFmtId="166" fontId="19" fillId="2" borderId="44" xfId="0" applyNumberFormat="1" applyFont="1" applyFill="1" applyBorder="1" applyAlignment="1">
      <alignment horizontal="right" vertical="center" wrapText="1"/>
    </xf>
    <xf numFmtId="165" fontId="10" fillId="0" borderId="0" xfId="0" applyNumberFormat="1" applyFont="1" applyAlignment="1">
      <alignment wrapText="1"/>
    </xf>
    <xf numFmtId="165" fontId="12" fillId="0" borderId="0" xfId="0" applyNumberFormat="1" applyFont="1"/>
    <xf numFmtId="0" fontId="11" fillId="0" borderId="0" xfId="0" applyFont="1" applyAlignment="1">
      <alignment horizontal="center" wrapText="1"/>
    </xf>
    <xf numFmtId="0" fontId="28" fillId="0" borderId="0" xfId="0" applyFont="1"/>
    <xf numFmtId="0" fontId="9" fillId="0" borderId="0" xfId="0" applyFont="1" applyAlignment="1">
      <alignment vertical="top" wrapText="1"/>
    </xf>
    <xf numFmtId="0" fontId="5" fillId="0" borderId="171" xfId="0" applyFont="1" applyBorder="1" applyAlignment="1">
      <alignment horizontal="center" vertical="center" wrapText="1"/>
    </xf>
    <xf numFmtId="0" fontId="5" fillId="0" borderId="172" xfId="0" applyFont="1" applyBorder="1" applyAlignment="1">
      <alignment horizontal="center" vertical="center" wrapText="1"/>
    </xf>
    <xf numFmtId="0" fontId="5" fillId="0" borderId="173" xfId="0" applyFont="1" applyBorder="1" applyAlignment="1">
      <alignment horizontal="center" vertical="center" wrapText="1"/>
    </xf>
    <xf numFmtId="0" fontId="5" fillId="0" borderId="175" xfId="0" applyFont="1" applyBorder="1" applyAlignment="1">
      <alignment horizontal="center" vertical="center" wrapText="1"/>
    </xf>
    <xf numFmtId="0" fontId="4" fillId="0" borderId="177" xfId="0" applyFont="1" applyBorder="1" applyAlignment="1">
      <alignment horizontal="center" vertical="center" wrapText="1"/>
    </xf>
    <xf numFmtId="0" fontId="4" fillId="0" borderId="178" xfId="0" applyFont="1" applyBorder="1" applyAlignment="1">
      <alignment horizontal="center" vertical="center" wrapText="1"/>
    </xf>
    <xf numFmtId="0" fontId="24" fillId="0" borderId="179" xfId="0" quotePrefix="1" applyFont="1" applyBorder="1" applyAlignment="1">
      <alignment horizontal="center" vertical="center" wrapText="1"/>
    </xf>
    <xf numFmtId="0" fontId="3" fillId="0" borderId="181" xfId="0" applyFont="1" applyBorder="1" applyAlignment="1">
      <alignment horizontal="center" vertical="center" wrapText="1"/>
    </xf>
    <xf numFmtId="0" fontId="3" fillId="0" borderId="182" xfId="0" applyFont="1" applyBorder="1" applyAlignment="1">
      <alignment horizontal="center" vertical="center" wrapText="1"/>
    </xf>
    <xf numFmtId="0" fontId="3" fillId="0" borderId="183" xfId="0" applyFont="1" applyBorder="1" applyAlignment="1">
      <alignment horizontal="center" vertical="center" wrapText="1"/>
    </xf>
    <xf numFmtId="0" fontId="31" fillId="0" borderId="184" xfId="0" applyFont="1" applyBorder="1" applyAlignment="1">
      <alignment horizontal="center" vertical="center" wrapText="1"/>
    </xf>
    <xf numFmtId="0" fontId="18" fillId="0" borderId="171" xfId="0" applyFont="1" applyBorder="1" applyAlignment="1">
      <alignment horizontal="center" vertical="center" wrapText="1"/>
    </xf>
    <xf numFmtId="0" fontId="18" fillId="0" borderId="172" xfId="0" applyFont="1" applyBorder="1" applyAlignment="1">
      <alignment horizontal="center" vertical="center" wrapText="1"/>
    </xf>
    <xf numFmtId="0" fontId="18" fillId="0" borderId="173" xfId="0" applyFont="1" applyBorder="1" applyAlignment="1">
      <alignment horizontal="center" vertical="center" wrapText="1"/>
    </xf>
    <xf numFmtId="0" fontId="18" fillId="0" borderId="175" xfId="0" applyFont="1" applyBorder="1" applyAlignment="1">
      <alignment horizontal="center" vertical="center" wrapText="1"/>
    </xf>
    <xf numFmtId="0" fontId="4" fillId="0" borderId="171" xfId="0" applyFont="1" applyBorder="1" applyAlignment="1">
      <alignment horizontal="center" vertical="center" wrapText="1"/>
    </xf>
    <xf numFmtId="0" fontId="32" fillId="0" borderId="172" xfId="0" applyFont="1" applyBorder="1" applyAlignment="1">
      <alignment horizontal="center" vertical="center" wrapText="1"/>
    </xf>
    <xf numFmtId="0" fontId="32" fillId="0" borderId="173" xfId="0" applyFont="1" applyBorder="1" applyAlignment="1">
      <alignment horizontal="center" vertical="center" wrapText="1"/>
    </xf>
    <xf numFmtId="0" fontId="29" fillId="0" borderId="179" xfId="0" quotePrefix="1" applyFont="1" applyBorder="1" applyAlignment="1">
      <alignment horizontal="center" vertical="center" wrapText="1"/>
    </xf>
    <xf numFmtId="0" fontId="20" fillId="0" borderId="80" xfId="0" applyFont="1" applyBorder="1" applyAlignment="1">
      <alignment vertical="center" wrapText="1"/>
    </xf>
    <xf numFmtId="0" fontId="33" fillId="0" borderId="55" xfId="0" applyFont="1" applyBorder="1" applyAlignment="1">
      <alignment horizontal="left" vertical="center" wrapText="1"/>
    </xf>
    <xf numFmtId="166" fontId="1" fillId="0" borderId="0" xfId="0" applyNumberFormat="1" applyFont="1" applyAlignment="1">
      <alignment wrapText="1"/>
    </xf>
    <xf numFmtId="0" fontId="20" fillId="0" borderId="44" xfId="0" quotePrefix="1" applyFont="1" applyBorder="1" applyAlignment="1">
      <alignment vertical="center" wrapText="1"/>
    </xf>
    <xf numFmtId="0" fontId="33" fillId="0" borderId="57" xfId="0" applyFont="1" applyBorder="1" applyAlignment="1">
      <alignment horizontal="left" vertical="center" wrapText="1"/>
    </xf>
    <xf numFmtId="0" fontId="33" fillId="0" borderId="201" xfId="0" applyFont="1" applyBorder="1" applyAlignment="1">
      <alignment horizontal="left" vertical="center" wrapText="1"/>
    </xf>
    <xf numFmtId="0" fontId="12" fillId="0" borderId="121" xfId="0" applyFont="1" applyBorder="1" applyAlignment="1">
      <alignment horizontal="center" vertical="center" wrapText="1"/>
    </xf>
    <xf numFmtId="0" fontId="12" fillId="0" borderId="208" xfId="0" applyFont="1" applyBorder="1" applyAlignment="1">
      <alignment horizontal="center" vertical="center" wrapText="1"/>
    </xf>
    <xf numFmtId="165" fontId="12" fillId="0" borderId="36" xfId="0" applyNumberFormat="1" applyFont="1" applyBorder="1" applyAlignment="1">
      <alignment vertical="center" wrapText="1"/>
    </xf>
    <xf numFmtId="0" fontId="12" fillId="0" borderId="109" xfId="0" applyFont="1" applyBorder="1" applyAlignment="1">
      <alignment horizontal="center" vertical="center" wrapText="1"/>
    </xf>
    <xf numFmtId="0" fontId="33" fillId="0" borderId="207" xfId="0" applyFont="1" applyBorder="1" applyAlignment="1">
      <alignment horizontal="left" vertical="center" wrapText="1"/>
    </xf>
    <xf numFmtId="165" fontId="12" fillId="0" borderId="209" xfId="0" applyNumberFormat="1" applyFont="1" applyBorder="1" applyAlignment="1">
      <alignment vertical="center" wrapText="1"/>
    </xf>
    <xf numFmtId="0" fontId="12" fillId="2" borderId="63" xfId="0" applyFont="1" applyFill="1" applyBorder="1" applyAlignment="1">
      <alignment horizontal="center" vertical="center" wrapText="1"/>
    </xf>
    <xf numFmtId="0" fontId="12" fillId="2" borderId="192" xfId="0" applyFont="1" applyFill="1" applyBorder="1" applyAlignment="1">
      <alignment horizontal="center" vertical="center" wrapText="1"/>
    </xf>
    <xf numFmtId="165" fontId="12" fillId="2" borderId="41" xfId="0" applyNumberFormat="1" applyFont="1" applyFill="1" applyBorder="1" applyAlignment="1">
      <alignment vertical="center" wrapText="1"/>
    </xf>
    <xf numFmtId="0" fontId="12" fillId="2" borderId="47" xfId="0" applyFont="1" applyFill="1" applyBorder="1" applyAlignment="1">
      <alignment horizontal="center" vertical="center" wrapText="1"/>
    </xf>
    <xf numFmtId="165" fontId="12" fillId="2" borderId="195" xfId="0" applyNumberFormat="1" applyFont="1" applyFill="1" applyBorder="1" applyAlignment="1">
      <alignment vertical="center" wrapText="1"/>
    </xf>
    <xf numFmtId="0" fontId="33" fillId="0" borderId="201" xfId="0" applyFont="1" applyBorder="1" applyAlignment="1">
      <alignment vertical="center" wrapText="1"/>
    </xf>
    <xf numFmtId="165" fontId="1" fillId="0" borderId="0" xfId="0" applyNumberFormat="1" applyFont="1" applyAlignment="1">
      <alignment wrapText="1"/>
    </xf>
    <xf numFmtId="165" fontId="12" fillId="0" borderId="114" xfId="0" applyNumberFormat="1" applyFont="1" applyBorder="1" applyAlignment="1">
      <alignment vertical="center" wrapText="1"/>
    </xf>
    <xf numFmtId="165" fontId="12" fillId="2" borderId="62" xfId="0" applyNumberFormat="1" applyFont="1" applyFill="1" applyBorder="1" applyAlignment="1">
      <alignment vertical="center" wrapText="1"/>
    </xf>
    <xf numFmtId="0" fontId="20" fillId="1" borderId="80" xfId="0" applyFont="1" applyFill="1" applyBorder="1" applyAlignment="1">
      <alignment vertical="center" wrapText="1"/>
    </xf>
    <xf numFmtId="0" fontId="33" fillId="1" borderId="1" xfId="0" applyFont="1" applyFill="1" applyBorder="1" applyAlignment="1">
      <alignment horizontal="left" vertical="center" wrapText="1"/>
    </xf>
    <xf numFmtId="0" fontId="20" fillId="1" borderId="44" xfId="0" quotePrefix="1" applyFont="1" applyFill="1" applyBorder="1" applyAlignment="1">
      <alignment vertical="center" wrapText="1"/>
    </xf>
    <xf numFmtId="16" fontId="33" fillId="1" borderId="72" xfId="0" applyNumberFormat="1" applyFont="1" applyFill="1" applyBorder="1" applyAlignment="1">
      <alignment horizontal="left" vertical="center" wrapText="1"/>
    </xf>
    <xf numFmtId="0" fontId="20" fillId="0" borderId="174" xfId="0" quotePrefix="1" applyFont="1" applyBorder="1" applyAlignment="1">
      <alignment vertical="center" wrapText="1"/>
    </xf>
    <xf numFmtId="0" fontId="12" fillId="2" borderId="221" xfId="0" applyFont="1" applyFill="1" applyBorder="1" applyAlignment="1">
      <alignment horizontal="center" vertical="center" wrapText="1"/>
    </xf>
    <xf numFmtId="0" fontId="33" fillId="0" borderId="177" xfId="0" applyFont="1" applyBorder="1" applyAlignment="1">
      <alignment horizontal="left" vertical="center" wrapText="1"/>
    </xf>
    <xf numFmtId="165" fontId="12" fillId="2" borderId="185" xfId="0" applyNumberFormat="1" applyFont="1" applyFill="1" applyBorder="1" applyAlignment="1">
      <alignment vertical="center" wrapText="1"/>
    </xf>
    <xf numFmtId="0" fontId="12" fillId="2" borderId="125" xfId="0" applyFont="1" applyFill="1" applyBorder="1" applyAlignment="1">
      <alignment horizontal="center" vertical="center" wrapText="1"/>
    </xf>
    <xf numFmtId="0" fontId="33" fillId="0" borderId="171" xfId="0" applyFont="1" applyBorder="1" applyAlignment="1">
      <alignment horizontal="left" vertical="center" wrapText="1"/>
    </xf>
    <xf numFmtId="165" fontId="12" fillId="2" borderId="179" xfId="0" applyNumberFormat="1" applyFont="1" applyFill="1" applyBorder="1" applyAlignment="1">
      <alignment vertical="center" wrapText="1"/>
    </xf>
    <xf numFmtId="0" fontId="5" fillId="0" borderId="191" xfId="0" applyFont="1" applyBorder="1" applyAlignment="1">
      <alignment horizontal="center" vertical="center" wrapText="1"/>
    </xf>
    <xf numFmtId="0" fontId="5" fillId="0" borderId="94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30" fillId="0" borderId="227" xfId="0" applyFont="1" applyBorder="1" applyAlignment="1">
      <alignment horizontal="center" vertical="center" wrapText="1"/>
    </xf>
    <xf numFmtId="0" fontId="30" fillId="0" borderId="228" xfId="0" applyFont="1" applyBorder="1" applyAlignment="1">
      <alignment horizontal="center" vertical="center" wrapText="1"/>
    </xf>
    <xf numFmtId="0" fontId="30" fillId="0" borderId="229" xfId="0" applyFont="1" applyBorder="1" applyAlignment="1">
      <alignment horizontal="center" vertical="center" wrapText="1"/>
    </xf>
    <xf numFmtId="0" fontId="30" fillId="0" borderId="231" xfId="0" applyFont="1" applyBorder="1" applyAlignment="1">
      <alignment horizontal="center" vertical="center" wrapText="1"/>
    </xf>
    <xf numFmtId="165" fontId="5" fillId="0" borderId="231" xfId="0" applyNumberFormat="1" applyFont="1" applyBorder="1" applyAlignment="1">
      <alignment vertical="center" wrapText="1"/>
    </xf>
    <xf numFmtId="165" fontId="30" fillId="0" borderId="228" xfId="0" applyNumberFormat="1" applyFont="1" applyBorder="1" applyAlignment="1">
      <alignment vertical="center" wrapText="1"/>
    </xf>
    <xf numFmtId="165" fontId="5" fillId="0" borderId="229" xfId="0" applyNumberFormat="1" applyFont="1" applyBorder="1" applyAlignment="1">
      <alignment vertical="center" wrapText="1"/>
    </xf>
    <xf numFmtId="0" fontId="20" fillId="0" borderId="0" xfId="0" applyFont="1"/>
    <xf numFmtId="20" fontId="20" fillId="0" borderId="0" xfId="0" applyNumberFormat="1" applyFont="1"/>
    <xf numFmtId="166" fontId="8" fillId="0" borderId="0" xfId="0" applyNumberFormat="1" applyFont="1"/>
    <xf numFmtId="20" fontId="1" fillId="0" borderId="0" xfId="0" applyNumberFormat="1" applyFont="1"/>
    <xf numFmtId="20" fontId="8" fillId="0" borderId="0" xfId="0" applyNumberFormat="1" applyFont="1"/>
    <xf numFmtId="165" fontId="20" fillId="0" borderId="0" xfId="0" applyNumberFormat="1" applyFont="1"/>
    <xf numFmtId="20" fontId="1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20" fontId="8" fillId="0" borderId="0" xfId="0" applyNumberFormat="1" applyFont="1" applyAlignment="1">
      <alignment wrapText="1"/>
    </xf>
    <xf numFmtId="166" fontId="20" fillId="0" borderId="0" xfId="0" applyNumberFormat="1" applyFont="1" applyAlignment="1">
      <alignment wrapText="1"/>
    </xf>
    <xf numFmtId="166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46" fontId="9" fillId="0" borderId="0" xfId="0" applyNumberFormat="1" applyFont="1" applyAlignment="1">
      <alignment wrapText="1"/>
    </xf>
    <xf numFmtId="167" fontId="8" fillId="0" borderId="0" xfId="0" applyNumberFormat="1" applyFont="1" applyAlignment="1">
      <alignment wrapText="1"/>
    </xf>
    <xf numFmtId="16" fontId="39" fillId="0" borderId="17" xfId="0" applyNumberFormat="1" applyFont="1" applyBorder="1" applyAlignment="1">
      <alignment horizontal="left" vertical="center" wrapText="1"/>
    </xf>
    <xf numFmtId="0" fontId="39" fillId="0" borderId="72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16" fontId="39" fillId="0" borderId="72" xfId="0" applyNumberFormat="1" applyFont="1" applyBorder="1" applyAlignment="1">
      <alignment horizontal="left" vertical="center" wrapText="1"/>
    </xf>
    <xf numFmtId="16" fontId="39" fillId="0" borderId="72" xfId="0" quotePrefix="1" applyNumberFormat="1" applyFont="1" applyBorder="1" applyAlignment="1">
      <alignment horizontal="left" vertical="center" wrapText="1"/>
    </xf>
    <xf numFmtId="0" fontId="39" fillId="0" borderId="1" xfId="0" quotePrefix="1" applyFont="1" applyBorder="1" applyAlignment="1">
      <alignment horizontal="left" vertical="center" wrapText="1"/>
    </xf>
    <xf numFmtId="16" fontId="39" fillId="0" borderId="172" xfId="0" applyNumberFormat="1" applyFont="1" applyBorder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20" fillId="0" borderId="88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16" fontId="39" fillId="0" borderId="17" xfId="0" quotePrefix="1" applyNumberFormat="1" applyFont="1" applyBorder="1" applyAlignment="1">
      <alignment horizontal="left" vertical="center" wrapText="1"/>
    </xf>
    <xf numFmtId="16" fontId="39" fillId="0" borderId="178" xfId="0" applyNumberFormat="1" applyFont="1" applyBorder="1" applyAlignment="1">
      <alignment horizontal="left" vertical="center" wrapText="1"/>
    </xf>
    <xf numFmtId="0" fontId="33" fillId="0" borderId="207" xfId="0" applyFont="1" applyBorder="1" applyAlignment="1">
      <alignment vertical="center" wrapText="1"/>
    </xf>
    <xf numFmtId="0" fontId="33" fillId="0" borderId="191" xfId="0" applyFont="1" applyBorder="1" applyAlignment="1">
      <alignment vertical="center" wrapText="1"/>
    </xf>
    <xf numFmtId="0" fontId="33" fillId="0" borderId="94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39" fillId="0" borderId="1" xfId="0" quotePrefix="1" applyFont="1" applyBorder="1" applyAlignment="1">
      <alignment vertical="center" wrapText="1"/>
    </xf>
    <xf numFmtId="0" fontId="39" fillId="0" borderId="94" xfId="0" quotePrefix="1" applyFont="1" applyBorder="1" applyAlignment="1">
      <alignment vertical="center" wrapText="1"/>
    </xf>
    <xf numFmtId="0" fontId="12" fillId="1" borderId="121" xfId="0" applyFont="1" applyFill="1" applyBorder="1" applyAlignment="1">
      <alignment horizontal="center" vertical="center" wrapText="1"/>
    </xf>
    <xf numFmtId="0" fontId="12" fillId="1" borderId="63" xfId="0" applyFont="1" applyFill="1" applyBorder="1" applyAlignment="1">
      <alignment horizontal="center" vertical="center" wrapText="1"/>
    </xf>
    <xf numFmtId="0" fontId="12" fillId="1" borderId="192" xfId="0" applyFont="1" applyFill="1" applyBorder="1" applyAlignment="1">
      <alignment horizontal="center" vertical="center" wrapText="1"/>
    </xf>
    <xf numFmtId="0" fontId="12" fillId="1" borderId="208" xfId="0" applyFont="1" applyFill="1" applyBorder="1" applyAlignment="1">
      <alignment horizontal="center" vertical="center" wrapText="1"/>
    </xf>
    <xf numFmtId="0" fontId="5" fillId="0" borderId="263" xfId="0" applyFont="1" applyBorder="1" applyAlignment="1">
      <alignment horizontal="center" vertical="center" textRotation="90" wrapText="1"/>
    </xf>
    <xf numFmtId="0" fontId="5" fillId="0" borderId="219" xfId="0" applyFont="1" applyBorder="1" applyAlignment="1">
      <alignment horizontal="center" vertical="center" textRotation="90" wrapText="1"/>
    </xf>
    <xf numFmtId="0" fontId="5" fillId="0" borderId="262" xfId="0" applyFont="1" applyBorder="1" applyAlignment="1">
      <alignment horizontal="center" vertical="center" textRotation="90" wrapText="1"/>
    </xf>
    <xf numFmtId="0" fontId="5" fillId="0" borderId="220" xfId="0" applyFont="1" applyBorder="1" applyAlignment="1">
      <alignment horizontal="center" vertical="center" textRotation="90" wrapText="1"/>
    </xf>
    <xf numFmtId="0" fontId="5" fillId="0" borderId="188" xfId="0" applyFont="1" applyBorder="1" applyAlignment="1">
      <alignment horizontal="center" vertical="center" textRotation="90" wrapText="1"/>
    </xf>
    <xf numFmtId="0" fontId="5" fillId="0" borderId="266" xfId="0" applyFont="1" applyBorder="1" applyAlignment="1">
      <alignment horizontal="center" vertical="center" textRotation="90" wrapText="1"/>
    </xf>
    <xf numFmtId="0" fontId="5" fillId="0" borderId="269" xfId="0" applyFont="1" applyBorder="1" applyAlignment="1">
      <alignment horizontal="center" vertical="center" wrapText="1"/>
    </xf>
    <xf numFmtId="0" fontId="30" fillId="0" borderId="270" xfId="0" applyFont="1" applyBorder="1" applyAlignment="1">
      <alignment horizontal="center" vertical="center" wrapText="1"/>
    </xf>
    <xf numFmtId="0" fontId="30" fillId="0" borderId="271" xfId="0" applyFont="1" applyBorder="1" applyAlignment="1">
      <alignment horizontal="center" vertical="center" wrapText="1"/>
    </xf>
    <xf numFmtId="0" fontId="5" fillId="0" borderId="268" xfId="0" applyFont="1" applyBorder="1" applyAlignment="1">
      <alignment horizontal="center" vertical="center" wrapText="1"/>
    </xf>
    <xf numFmtId="0" fontId="5" fillId="0" borderId="254" xfId="0" applyFont="1" applyBorder="1" applyAlignment="1">
      <alignment horizontal="center" vertical="center" textRotation="90" wrapText="1"/>
    </xf>
    <xf numFmtId="0" fontId="5" fillId="0" borderId="26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5" borderId="94" xfId="0" applyFont="1" applyFill="1" applyBorder="1" applyAlignment="1">
      <alignment horizontal="center" vertical="center" wrapText="1"/>
    </xf>
    <xf numFmtId="0" fontId="12" fillId="5" borderId="94" xfId="0" applyFont="1" applyFill="1" applyBorder="1" applyAlignment="1">
      <alignment horizontal="center" vertical="center"/>
    </xf>
    <xf numFmtId="0" fontId="0" fillId="5" borderId="94" xfId="0" applyFill="1" applyBorder="1" applyAlignment="1">
      <alignment horizontal="center" vertical="center"/>
    </xf>
    <xf numFmtId="0" fontId="12" fillId="1" borderId="1" xfId="0" applyFont="1" applyFill="1" applyBorder="1" applyAlignment="1">
      <alignment horizontal="center" vertical="center" wrapText="1"/>
    </xf>
    <xf numFmtId="0" fontId="12" fillId="1" borderId="94" xfId="0" applyFont="1" applyFill="1" applyBorder="1" applyAlignment="1">
      <alignment horizontal="center" vertical="center" wrapText="1"/>
    </xf>
    <xf numFmtId="0" fontId="6" fillId="1" borderId="165" xfId="0" applyFont="1" applyFill="1" applyBorder="1" applyAlignment="1">
      <alignment horizontal="center" vertical="center" wrapText="1"/>
    </xf>
    <xf numFmtId="0" fontId="12" fillId="1" borderId="59" xfId="0" applyFont="1" applyFill="1" applyBorder="1" applyAlignment="1">
      <alignment horizontal="center" vertical="center" wrapText="1"/>
    </xf>
    <xf numFmtId="0" fontId="12" fillId="1" borderId="42" xfId="0" applyFont="1" applyFill="1" applyBorder="1" applyAlignment="1">
      <alignment horizontal="center" vertical="center" wrapText="1"/>
    </xf>
    <xf numFmtId="0" fontId="12" fillId="1" borderId="200" xfId="0" applyFont="1" applyFill="1" applyBorder="1" applyAlignment="1">
      <alignment horizontal="center" vertical="center" wrapText="1"/>
    </xf>
    <xf numFmtId="0" fontId="12" fillId="1" borderId="159" xfId="0" applyFont="1" applyFill="1" applyBorder="1" applyAlignment="1">
      <alignment horizontal="center" vertical="center" wrapText="1"/>
    </xf>
    <xf numFmtId="0" fontId="12" fillId="1" borderId="55" xfId="0" applyFont="1" applyFill="1" applyBorder="1" applyAlignment="1">
      <alignment horizontal="center" vertical="center" wrapText="1"/>
    </xf>
    <xf numFmtId="0" fontId="12" fillId="1" borderId="78" xfId="0" applyFont="1" applyFill="1" applyBorder="1" applyAlignment="1">
      <alignment horizontal="center" vertical="center" wrapText="1"/>
    </xf>
    <xf numFmtId="0" fontId="0" fillId="1" borderId="94" xfId="0" applyFill="1" applyBorder="1" applyAlignment="1">
      <alignment horizontal="center" vertical="center" wrapText="1"/>
    </xf>
    <xf numFmtId="0" fontId="0" fillId="1" borderId="193" xfId="0" applyFill="1" applyBorder="1" applyAlignment="1">
      <alignment horizontal="center" vertical="center" wrapText="1"/>
    </xf>
    <xf numFmtId="0" fontId="0" fillId="1" borderId="115" xfId="0" applyFill="1" applyBorder="1" applyAlignment="1">
      <alignment horizontal="center" vertical="center" wrapText="1"/>
    </xf>
    <xf numFmtId="0" fontId="12" fillId="1" borderId="0" xfId="0" applyFont="1" applyFill="1" applyAlignment="1">
      <alignment horizontal="center" vertical="center" wrapText="1"/>
    </xf>
    <xf numFmtId="0" fontId="12" fillId="1" borderId="165" xfId="0" applyFont="1" applyFill="1" applyBorder="1" applyAlignment="1">
      <alignment horizontal="center" vertical="center" wrapText="1"/>
    </xf>
    <xf numFmtId="0" fontId="12" fillId="1" borderId="193" xfId="0" applyFont="1" applyFill="1" applyBorder="1" applyAlignment="1">
      <alignment horizontal="center" vertical="center" wrapText="1"/>
    </xf>
    <xf numFmtId="0" fontId="12" fillId="1" borderId="91" xfId="0" applyFont="1" applyFill="1" applyBorder="1" applyAlignment="1">
      <alignment horizontal="center" vertical="center" wrapText="1"/>
    </xf>
    <xf numFmtId="0" fontId="12" fillId="1" borderId="86" xfId="0" applyFont="1" applyFill="1" applyBorder="1" applyAlignment="1">
      <alignment horizontal="center" vertical="center" wrapText="1"/>
    </xf>
    <xf numFmtId="0" fontId="5" fillId="0" borderId="126" xfId="0" applyFont="1" applyBorder="1" applyAlignment="1">
      <alignment horizontal="center" vertical="center" wrapText="1"/>
    </xf>
    <xf numFmtId="0" fontId="5" fillId="0" borderId="271" xfId="0" applyFont="1" applyBorder="1" applyAlignment="1">
      <alignment horizontal="center" vertical="center" wrapText="1"/>
    </xf>
    <xf numFmtId="0" fontId="5" fillId="0" borderId="228" xfId="0" applyFont="1" applyBorder="1" applyAlignment="1">
      <alignment horizontal="center" vertical="center" wrapText="1"/>
    </xf>
    <xf numFmtId="0" fontId="5" fillId="0" borderId="270" xfId="0" applyFont="1" applyBorder="1" applyAlignment="1">
      <alignment horizontal="center" vertical="center" wrapText="1"/>
    </xf>
    <xf numFmtId="0" fontId="5" fillId="0" borderId="273" xfId="0" applyFont="1" applyBorder="1" applyAlignment="1">
      <alignment horizontal="center" vertical="center" wrapText="1"/>
    </xf>
    <xf numFmtId="0" fontId="12" fillId="5" borderId="115" xfId="0" applyFont="1" applyFill="1" applyBorder="1" applyAlignment="1">
      <alignment horizontal="center" vertical="center"/>
    </xf>
    <xf numFmtId="0" fontId="12" fillId="0" borderId="80" xfId="0" applyFont="1" applyBorder="1" applyAlignment="1">
      <alignment horizontal="center" vertical="center" wrapText="1"/>
    </xf>
    <xf numFmtId="0" fontId="12" fillId="5" borderId="115" xfId="0" applyFont="1" applyFill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275" xfId="0" applyFont="1" applyBorder="1" applyAlignment="1">
      <alignment horizontal="center" vertical="center" wrapText="1"/>
    </xf>
    <xf numFmtId="0" fontId="12" fillId="0" borderId="25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2" fillId="0" borderId="49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5" fillId="0" borderId="277" xfId="0" applyFont="1" applyBorder="1" applyAlignment="1">
      <alignment horizontal="center" vertical="center" textRotation="90" wrapText="1"/>
    </xf>
    <xf numFmtId="0" fontId="5" fillId="0" borderId="125" xfId="0" applyFont="1" applyBorder="1" applyAlignment="1">
      <alignment horizontal="center" vertical="center" textRotation="90" wrapText="1"/>
    </xf>
    <xf numFmtId="0" fontId="5" fillId="0" borderId="278" xfId="0" applyFont="1" applyBorder="1" applyAlignment="1">
      <alignment horizontal="center" vertical="center" textRotation="90" wrapText="1"/>
    </xf>
    <xf numFmtId="0" fontId="1" fillId="0" borderId="125" xfId="0" applyFont="1" applyBorder="1" applyAlignment="1">
      <alignment wrapText="1"/>
    </xf>
    <xf numFmtId="0" fontId="12" fillId="0" borderId="51" xfId="0" applyFont="1" applyBorder="1" applyAlignment="1">
      <alignment horizontal="center" vertical="center"/>
    </xf>
    <xf numFmtId="0" fontId="12" fillId="5" borderId="53" xfId="0" applyFont="1" applyFill="1" applyBorder="1" applyAlignment="1">
      <alignment horizontal="center" vertical="center" wrapText="1"/>
    </xf>
    <xf numFmtId="0" fontId="12" fillId="5" borderId="53" xfId="0" applyFont="1" applyFill="1" applyBorder="1" applyAlignment="1">
      <alignment horizontal="center" vertical="center"/>
    </xf>
    <xf numFmtId="0" fontId="42" fillId="5" borderId="44" xfId="0" applyFont="1" applyFill="1" applyBorder="1" applyAlignment="1">
      <alignment horizontal="center" vertical="center" wrapText="1"/>
    </xf>
    <xf numFmtId="0" fontId="12" fillId="5" borderId="51" xfId="0" applyFont="1" applyFill="1" applyBorder="1" applyAlignment="1">
      <alignment horizontal="center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102" xfId="0" applyFont="1" applyFill="1" applyBorder="1" applyAlignment="1">
      <alignment horizontal="center" vertical="center"/>
    </xf>
    <xf numFmtId="0" fontId="12" fillId="5" borderId="88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42" fillId="5" borderId="32" xfId="0" applyFont="1" applyFill="1" applyBorder="1" applyAlignment="1">
      <alignment horizontal="center" vertical="center" wrapText="1"/>
    </xf>
    <xf numFmtId="0" fontId="42" fillId="5" borderId="260" xfId="0" applyFont="1" applyFill="1" applyBorder="1" applyAlignment="1">
      <alignment horizontal="center" vertical="center" wrapText="1"/>
    </xf>
    <xf numFmtId="0" fontId="12" fillId="5" borderId="275" xfId="0" applyFont="1" applyFill="1" applyBorder="1" applyAlignment="1">
      <alignment horizontal="center" vertical="center"/>
    </xf>
    <xf numFmtId="0" fontId="42" fillId="5" borderId="44" xfId="0" applyFont="1" applyFill="1" applyBorder="1" applyAlignment="1">
      <alignment horizontal="center" vertical="center"/>
    </xf>
    <xf numFmtId="0" fontId="42" fillId="5" borderId="260" xfId="0" applyFont="1" applyFill="1" applyBorder="1" applyAlignment="1">
      <alignment horizontal="center" vertical="center"/>
    </xf>
    <xf numFmtId="0" fontId="0" fillId="5" borderId="260" xfId="0" applyFill="1" applyBorder="1" applyAlignment="1">
      <alignment horizontal="center" vertical="center"/>
    </xf>
    <xf numFmtId="0" fontId="12" fillId="5" borderId="260" xfId="0" applyFont="1" applyFill="1" applyBorder="1" applyAlignment="1">
      <alignment horizontal="center" vertical="center"/>
    </xf>
    <xf numFmtId="0" fontId="8" fillId="5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6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6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7" fillId="0" borderId="54" xfId="0" applyFont="1" applyBorder="1" applyAlignment="1">
      <alignment horizontal="center" vertical="center" wrapText="1"/>
    </xf>
    <xf numFmtId="0" fontId="17" fillId="0" borderId="10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39" xfId="0" applyFont="1" applyBorder="1" applyAlignment="1">
      <alignment horizontal="center" vertical="center" wrapText="1"/>
    </xf>
    <xf numFmtId="0" fontId="18" fillId="0" borderId="6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0" fillId="0" borderId="88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165" fontId="13" fillId="0" borderId="90" xfId="0" applyNumberFormat="1" applyFont="1" applyBorder="1" applyAlignment="1">
      <alignment horizontal="center" vertical="center" wrapText="1"/>
    </xf>
    <xf numFmtId="165" fontId="13" fillId="0" borderId="41" xfId="0" applyNumberFormat="1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0" borderId="43" xfId="0" applyNumberFormat="1" applyFont="1" applyBorder="1" applyAlignment="1">
      <alignment horizontal="right" vertical="center" wrapText="1"/>
    </xf>
    <xf numFmtId="165" fontId="10" fillId="0" borderId="5" xfId="0" applyNumberFormat="1" applyFont="1" applyBorder="1" applyAlignment="1">
      <alignment horizontal="right" vertical="center" wrapText="1"/>
    </xf>
    <xf numFmtId="165" fontId="10" fillId="0" borderId="44" xfId="0" applyNumberFormat="1" applyFont="1" applyBorder="1" applyAlignment="1">
      <alignment horizontal="right" vertical="center" wrapText="1"/>
    </xf>
    <xf numFmtId="165" fontId="10" fillId="0" borderId="32" xfId="0" applyNumberFormat="1" applyFont="1" applyBorder="1" applyAlignment="1">
      <alignment horizontal="right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108" xfId="0" applyFont="1" applyBorder="1" applyAlignment="1">
      <alignment horizontal="center" vertical="center" wrapText="1"/>
    </xf>
    <xf numFmtId="165" fontId="19" fillId="0" borderId="23" xfId="0" applyNumberFormat="1" applyFont="1" applyBorder="1" applyAlignment="1">
      <alignment horizontal="right" vertical="center" wrapText="1"/>
    </xf>
    <xf numFmtId="165" fontId="19" fillId="0" borderId="72" xfId="0" applyNumberFormat="1" applyFont="1" applyBorder="1" applyAlignment="1">
      <alignment horizontal="right" vertical="center" wrapText="1"/>
    </xf>
    <xf numFmtId="165" fontId="19" fillId="0" borderId="50" xfId="0" applyNumberFormat="1" applyFont="1" applyBorder="1" applyAlignment="1">
      <alignment horizontal="right" vertical="center" wrapText="1"/>
    </xf>
    <xf numFmtId="165" fontId="19" fillId="0" borderId="51" xfId="0" applyNumberFormat="1" applyFont="1" applyBorder="1" applyAlignment="1">
      <alignment horizontal="right" vertical="center" wrapText="1"/>
    </xf>
    <xf numFmtId="166" fontId="19" fillId="0" borderId="46" xfId="0" applyNumberFormat="1" applyFont="1" applyBorder="1" applyAlignment="1">
      <alignment horizontal="right" vertical="center" wrapText="1"/>
    </xf>
    <xf numFmtId="166" fontId="19" fillId="0" borderId="32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165" fontId="19" fillId="0" borderId="6" xfId="0" applyNumberFormat="1" applyFont="1" applyBorder="1" applyAlignment="1">
      <alignment horizontal="right" vertical="center" wrapText="1"/>
    </xf>
    <xf numFmtId="165" fontId="19" fillId="0" borderId="8" xfId="0" applyNumberFormat="1" applyFont="1" applyBorder="1" applyAlignment="1">
      <alignment horizontal="right" vertical="center" wrapText="1"/>
    </xf>
    <xf numFmtId="165" fontId="19" fillId="0" borderId="65" xfId="0" applyNumberFormat="1" applyFont="1" applyBorder="1" applyAlignment="1">
      <alignment horizontal="right" vertical="center" wrapText="1"/>
    </xf>
    <xf numFmtId="165" fontId="19" fillId="0" borderId="66" xfId="0" applyNumberFormat="1" applyFont="1" applyBorder="1" applyAlignment="1">
      <alignment horizontal="right" vertical="center" wrapText="1"/>
    </xf>
    <xf numFmtId="0" fontId="1" fillId="0" borderId="78" xfId="0" applyFont="1" applyBorder="1" applyAlignment="1">
      <alignment horizontal="center" vertical="center" wrapText="1"/>
    </xf>
    <xf numFmtId="0" fontId="10" fillId="0" borderId="80" xfId="0" applyFont="1" applyBorder="1" applyAlignment="1">
      <alignment horizontal="left" vertical="center" wrapText="1"/>
    </xf>
    <xf numFmtId="165" fontId="13" fillId="0" borderId="36" xfId="0" applyNumberFormat="1" applyFont="1" applyBorder="1" applyAlignment="1">
      <alignment horizontal="center" vertical="center" wrapText="1"/>
    </xf>
    <xf numFmtId="0" fontId="10" fillId="0" borderId="114" xfId="0" applyFont="1" applyBorder="1" applyAlignment="1">
      <alignment horizontal="center" vertical="center" wrapText="1"/>
    </xf>
    <xf numFmtId="0" fontId="10" fillId="0" borderId="8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15" xfId="0" applyFont="1" applyBorder="1" applyAlignment="1">
      <alignment horizontal="center" vertical="center" wrapText="1"/>
    </xf>
    <xf numFmtId="0" fontId="10" fillId="0" borderId="94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102" xfId="0" applyFont="1" applyBorder="1" applyAlignment="1">
      <alignment horizontal="center" vertical="center" wrapText="1"/>
    </xf>
    <xf numFmtId="165" fontId="19" fillId="0" borderId="77" xfId="0" applyNumberFormat="1" applyFont="1" applyBorder="1" applyAlignment="1">
      <alignment horizontal="right" vertical="center" wrapText="1"/>
    </xf>
    <xf numFmtId="165" fontId="19" fillId="0" borderId="42" xfId="0" applyNumberFormat="1" applyFont="1" applyBorder="1" applyAlignment="1">
      <alignment horizontal="right" vertical="center" wrapText="1"/>
    </xf>
    <xf numFmtId="0" fontId="6" fillId="0" borderId="119" xfId="0" applyFont="1" applyBorder="1" applyAlignment="1">
      <alignment horizontal="center" vertical="center" wrapText="1"/>
    </xf>
    <xf numFmtId="0" fontId="6" fillId="0" borderId="108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37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94" xfId="0" applyFont="1" applyBorder="1" applyAlignment="1">
      <alignment horizontal="left" vertical="center" wrapText="1"/>
    </xf>
    <xf numFmtId="166" fontId="10" fillId="0" borderId="41" xfId="0" applyNumberFormat="1" applyFont="1" applyBorder="1" applyAlignment="1">
      <alignment horizontal="right" vertical="center" wrapText="1"/>
    </xf>
    <xf numFmtId="166" fontId="10" fillId="0" borderId="29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165" fontId="13" fillId="0" borderId="60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164" fontId="10" fillId="0" borderId="41" xfId="0" applyNumberFormat="1" applyFont="1" applyBorder="1" applyAlignment="1">
      <alignment horizontal="right" vertical="center" wrapText="1"/>
    </xf>
    <xf numFmtId="164" fontId="10" fillId="0" borderId="29" xfId="0" applyNumberFormat="1" applyFont="1" applyBorder="1" applyAlignment="1">
      <alignment horizontal="right" vertical="center" wrapText="1"/>
    </xf>
    <xf numFmtId="165" fontId="10" fillId="0" borderId="62" xfId="0" applyNumberFormat="1" applyFont="1" applyBorder="1" applyAlignment="1">
      <alignment horizontal="right" vertical="center" wrapText="1"/>
    </xf>
    <xf numFmtId="165" fontId="10" fillId="0" borderId="8" xfId="0" applyNumberFormat="1" applyFont="1" applyBorder="1" applyAlignment="1">
      <alignment horizontal="right" vertical="center" wrapText="1"/>
    </xf>
    <xf numFmtId="0" fontId="22" fillId="0" borderId="36" xfId="0" quotePrefix="1" applyFont="1" applyBorder="1" applyAlignment="1">
      <alignment horizontal="center" vertical="center" wrapText="1"/>
    </xf>
    <xf numFmtId="0" fontId="22" fillId="0" borderId="90" xfId="0" quotePrefix="1" applyFont="1" applyBorder="1" applyAlignment="1">
      <alignment horizontal="center" vertical="center" wrapText="1"/>
    </xf>
    <xf numFmtId="0" fontId="22" fillId="0" borderId="41" xfId="0" quotePrefix="1" applyFont="1" applyBorder="1" applyAlignment="1">
      <alignment horizontal="center" vertical="center" wrapText="1"/>
    </xf>
    <xf numFmtId="164" fontId="10" fillId="0" borderId="36" xfId="0" applyNumberFormat="1" applyFont="1" applyBorder="1" applyAlignment="1">
      <alignment horizontal="right" vertical="center" wrapText="1"/>
    </xf>
    <xf numFmtId="164" fontId="10" fillId="0" borderId="90" xfId="0" applyNumberFormat="1" applyFont="1" applyBorder="1" applyAlignment="1">
      <alignment horizontal="right" vertical="center" wrapText="1"/>
    </xf>
    <xf numFmtId="165" fontId="10" fillId="0" borderId="114" xfId="0" applyNumberFormat="1" applyFont="1" applyBorder="1" applyAlignment="1">
      <alignment horizontal="right" vertical="center" wrapText="1"/>
    </xf>
    <xf numFmtId="165" fontId="10" fillId="0" borderId="89" xfId="0" applyNumberFormat="1" applyFont="1" applyBorder="1" applyAlignment="1">
      <alignment horizontal="right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116" xfId="0" applyFont="1" applyBorder="1" applyAlignment="1">
      <alignment horizontal="center" vertical="center" wrapText="1"/>
    </xf>
    <xf numFmtId="0" fontId="10" fillId="0" borderId="117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93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right" vertical="center" wrapText="1"/>
    </xf>
    <xf numFmtId="165" fontId="19" fillId="0" borderId="115" xfId="0" applyNumberFormat="1" applyFont="1" applyBorder="1" applyAlignment="1">
      <alignment horizontal="right" vertical="center" wrapText="1"/>
    </xf>
    <xf numFmtId="165" fontId="19" fillId="0" borderId="94" xfId="0" applyNumberFormat="1" applyFont="1" applyBorder="1" applyAlignment="1">
      <alignment horizontal="right" vertical="center" wrapText="1"/>
    </xf>
    <xf numFmtId="165" fontId="19" fillId="0" borderId="34" xfId="0" applyNumberFormat="1" applyFont="1" applyBorder="1" applyAlignment="1">
      <alignment horizontal="right" vertical="center" wrapText="1"/>
    </xf>
    <xf numFmtId="165" fontId="19" fillId="0" borderId="93" xfId="0" applyNumberFormat="1" applyFont="1" applyBorder="1" applyAlignment="1">
      <alignment horizontal="right" vertical="center" wrapText="1"/>
    </xf>
    <xf numFmtId="165" fontId="19" fillId="0" borderId="39" xfId="0" applyNumberFormat="1" applyFont="1" applyBorder="1" applyAlignment="1">
      <alignment horizontal="right" vertical="center" wrapText="1"/>
    </xf>
    <xf numFmtId="166" fontId="19" fillId="0" borderId="80" xfId="0" applyNumberFormat="1" applyFont="1" applyBorder="1" applyAlignment="1">
      <alignment horizontal="right" vertical="center" wrapText="1"/>
    </xf>
    <xf numFmtId="166" fontId="19" fillId="0" borderId="88" xfId="0" applyNumberFormat="1" applyFont="1" applyBorder="1" applyAlignment="1">
      <alignment horizontal="right" vertical="center" wrapText="1"/>
    </xf>
    <xf numFmtId="166" fontId="19" fillId="0" borderId="44" xfId="0" applyNumberFormat="1" applyFont="1" applyBorder="1" applyAlignment="1">
      <alignment horizontal="right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01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9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165" fontId="19" fillId="0" borderId="78" xfId="0" applyNumberFormat="1" applyFont="1" applyBorder="1" applyAlignment="1">
      <alignment horizontal="right" vertical="center" wrapText="1"/>
    </xf>
    <xf numFmtId="165" fontId="19" fillId="0" borderId="86" xfId="0" applyNumberFormat="1" applyFont="1" applyBorder="1" applyAlignment="1">
      <alignment horizontal="right" vertical="center" wrapText="1"/>
    </xf>
    <xf numFmtId="165" fontId="19" fillId="0" borderId="67" xfId="0" applyNumberFormat="1" applyFont="1" applyBorder="1" applyAlignment="1">
      <alignment horizontal="right" vertical="center" wrapText="1"/>
    </xf>
    <xf numFmtId="165" fontId="19" fillId="0" borderId="116" xfId="0" applyNumberFormat="1" applyFont="1" applyBorder="1" applyAlignment="1">
      <alignment horizontal="right" vertical="center" wrapText="1"/>
    </xf>
    <xf numFmtId="165" fontId="19" fillId="0" borderId="117" xfId="0" applyNumberFormat="1" applyFont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0" fillId="2" borderId="66" xfId="0" applyFont="1" applyFill="1" applyBorder="1" applyAlignment="1">
      <alignment horizontal="left" vertical="center" wrapText="1"/>
    </xf>
    <xf numFmtId="165" fontId="13" fillId="2" borderId="29" xfId="0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72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6" fillId="0" borderId="114" xfId="0" applyFont="1" applyBorder="1" applyAlignment="1">
      <alignment horizontal="center" vertical="center" wrapText="1"/>
    </xf>
    <xf numFmtId="0" fontId="6" fillId="0" borderId="89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5" xfId="0" applyFont="1" applyBorder="1" applyAlignment="1">
      <alignment horizontal="center" vertical="center" wrapText="1"/>
    </xf>
    <xf numFmtId="0" fontId="6" fillId="0" borderId="94" xfId="0" applyFont="1" applyBorder="1" applyAlignment="1">
      <alignment horizontal="center" vertical="center" wrapText="1"/>
    </xf>
    <xf numFmtId="0" fontId="6" fillId="0" borderId="87" xfId="0" applyFont="1" applyBorder="1" applyAlignment="1">
      <alignment horizontal="center" vertical="center" wrapText="1"/>
    </xf>
    <xf numFmtId="0" fontId="6" fillId="0" borderId="113" xfId="0" applyFont="1" applyBorder="1" applyAlignment="1">
      <alignment horizontal="center" vertical="center" wrapText="1"/>
    </xf>
    <xf numFmtId="0" fontId="6" fillId="0" borderId="112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0" borderId="116" xfId="0" applyFont="1" applyBorder="1" applyAlignment="1">
      <alignment horizontal="center" vertical="center" wrapText="1"/>
    </xf>
    <xf numFmtId="0" fontId="6" fillId="0" borderId="117" xfId="0" applyFont="1" applyBorder="1" applyAlignment="1">
      <alignment horizontal="center" vertical="center" wrapText="1"/>
    </xf>
    <xf numFmtId="165" fontId="10" fillId="0" borderId="79" xfId="0" applyNumberFormat="1" applyFont="1" applyBorder="1" applyAlignment="1">
      <alignment horizontal="right" vertical="center" wrapText="1"/>
    </xf>
    <xf numFmtId="165" fontId="10" fillId="0" borderId="103" xfId="0" applyNumberFormat="1" applyFont="1" applyBorder="1" applyAlignment="1">
      <alignment horizontal="right" vertical="center" wrapText="1"/>
    </xf>
    <xf numFmtId="165" fontId="10" fillId="0" borderId="80" xfId="0" applyNumberFormat="1" applyFont="1" applyBorder="1" applyAlignment="1">
      <alignment horizontal="right" vertical="center" wrapText="1"/>
    </xf>
    <xf numFmtId="165" fontId="10" fillId="0" borderId="88" xfId="0" applyNumberFormat="1" applyFont="1" applyBorder="1" applyAlignment="1">
      <alignment horizontal="right" vertical="center" wrapText="1"/>
    </xf>
    <xf numFmtId="166" fontId="10" fillId="0" borderId="36" xfId="0" applyNumberFormat="1" applyFont="1" applyBorder="1" applyAlignment="1">
      <alignment horizontal="right" vertical="center" wrapText="1"/>
    </xf>
    <xf numFmtId="166" fontId="10" fillId="0" borderId="90" xfId="0" applyNumberFormat="1" applyFont="1" applyBorder="1" applyAlignment="1">
      <alignment horizontal="right" vertical="center" wrapText="1"/>
    </xf>
    <xf numFmtId="0" fontId="10" fillId="0" borderId="10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2" fillId="2" borderId="16" xfId="0" quotePrefix="1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164" fontId="10" fillId="2" borderId="29" xfId="0" applyNumberFormat="1" applyFont="1" applyFill="1" applyBorder="1" applyAlignment="1">
      <alignment horizontal="right" vertical="center" wrapText="1"/>
    </xf>
    <xf numFmtId="165" fontId="10" fillId="2" borderId="8" xfId="0" applyNumberFormat="1" applyFont="1" applyFill="1" applyBorder="1" applyAlignment="1">
      <alignment horizontal="right" vertical="center" wrapText="1"/>
    </xf>
    <xf numFmtId="0" fontId="10" fillId="2" borderId="6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19" fillId="2" borderId="72" xfId="0" applyNumberFormat="1" applyFont="1" applyFill="1" applyBorder="1" applyAlignment="1">
      <alignment horizontal="right" vertical="center" wrapText="1"/>
    </xf>
    <xf numFmtId="165" fontId="19" fillId="2" borderId="51" xfId="0" applyNumberFormat="1" applyFont="1" applyFill="1" applyBorder="1" applyAlignment="1">
      <alignment horizontal="right" vertical="center" wrapText="1"/>
    </xf>
    <xf numFmtId="166" fontId="19" fillId="2" borderId="32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165" fontId="19" fillId="2" borderId="8" xfId="0" applyNumberFormat="1" applyFont="1" applyFill="1" applyBorder="1" applyAlignment="1">
      <alignment horizontal="right" vertical="center" wrapText="1"/>
    </xf>
    <xf numFmtId="165" fontId="19" fillId="2" borderId="66" xfId="0" applyNumberFormat="1" applyFont="1" applyFill="1" applyBorder="1" applyAlignment="1">
      <alignment horizontal="right" vertical="center" wrapText="1"/>
    </xf>
    <xf numFmtId="0" fontId="10" fillId="0" borderId="66" xfId="0" applyFont="1" applyBorder="1" applyAlignment="1">
      <alignment horizontal="left" vertical="center" wrapText="1"/>
    </xf>
    <xf numFmtId="165" fontId="13" fillId="0" borderId="29" xfId="0" applyNumberFormat="1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center" vertical="center" wrapText="1"/>
    </xf>
    <xf numFmtId="0" fontId="6" fillId="2" borderId="108" xfId="0" applyFont="1" applyFill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165" fontId="10" fillId="2" borderId="5" xfId="0" applyNumberFormat="1" applyFont="1" applyFill="1" applyBorder="1" applyAlignment="1">
      <alignment horizontal="right" vertical="center" wrapText="1"/>
    </xf>
    <xf numFmtId="165" fontId="10" fillId="2" borderId="32" xfId="0" applyNumberFormat="1" applyFont="1" applyFill="1" applyBorder="1" applyAlignment="1">
      <alignment horizontal="right" vertical="center" wrapText="1"/>
    </xf>
    <xf numFmtId="166" fontId="10" fillId="2" borderId="29" xfId="0" applyNumberFormat="1" applyFont="1" applyFill="1" applyBorder="1" applyAlignment="1">
      <alignment horizontal="right" vertical="center" wrapText="1"/>
    </xf>
    <xf numFmtId="0" fontId="10" fillId="2" borderId="32" xfId="0" applyFont="1" applyFill="1" applyBorder="1" applyAlignment="1">
      <alignment horizontal="left" vertical="center" wrapText="1"/>
    </xf>
    <xf numFmtId="0" fontId="10" fillId="2" borderId="108" xfId="0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165" fontId="10" fillId="0" borderId="78" xfId="0" applyNumberFormat="1" applyFont="1" applyBorder="1" applyAlignment="1">
      <alignment horizontal="right" vertical="center" wrapText="1"/>
    </xf>
    <xf numFmtId="165" fontId="10" fillId="0" borderId="42" xfId="0" applyNumberFormat="1" applyFont="1" applyBorder="1" applyAlignment="1">
      <alignment horizontal="right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left" vertical="center" wrapText="1"/>
    </xf>
    <xf numFmtId="165" fontId="13" fillId="0" borderId="30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8" fillId="0" borderId="95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9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164" fontId="10" fillId="0" borderId="30" xfId="0" applyNumberFormat="1" applyFont="1" applyBorder="1" applyAlignment="1">
      <alignment horizontal="right" vertical="center" wrapText="1"/>
    </xf>
    <xf numFmtId="165" fontId="10" fillId="0" borderId="9" xfId="0" applyNumberFormat="1" applyFont="1" applyBorder="1" applyAlignment="1">
      <alignment horizontal="right" vertical="center" wrapText="1"/>
    </xf>
    <xf numFmtId="165" fontId="10" fillId="0" borderId="10" xfId="0" applyNumberFormat="1" applyFont="1" applyBorder="1" applyAlignment="1">
      <alignment horizontal="right" vertical="center" wrapText="1"/>
    </xf>
    <xf numFmtId="0" fontId="10" fillId="0" borderId="107" xfId="0" applyFont="1" applyBorder="1" applyAlignment="1">
      <alignment horizontal="center" vertical="center" wrapText="1"/>
    </xf>
    <xf numFmtId="0" fontId="6" fillId="0" borderId="107" xfId="0" applyFont="1" applyBorder="1" applyAlignment="1">
      <alignment horizontal="center" vertical="center" wrapText="1"/>
    </xf>
    <xf numFmtId="0" fontId="6" fillId="0" borderId="6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5" fontId="10" fillId="0" borderId="33" xfId="0" applyNumberFormat="1" applyFont="1" applyBorder="1" applyAlignment="1">
      <alignment horizontal="right" vertical="center" wrapText="1"/>
    </xf>
    <xf numFmtId="166" fontId="10" fillId="0" borderId="30" xfId="0" applyNumberFormat="1" applyFont="1" applyBorder="1" applyAlignment="1">
      <alignment horizontal="right" vertical="center" wrapText="1"/>
    </xf>
    <xf numFmtId="0" fontId="10" fillId="0" borderId="33" xfId="0" applyFont="1" applyBorder="1" applyAlignment="1">
      <alignment horizontal="left" vertical="center" wrapText="1"/>
    </xf>
    <xf numFmtId="165" fontId="19" fillId="0" borderId="52" xfId="0" applyNumberFormat="1" applyFont="1" applyBorder="1" applyAlignment="1">
      <alignment horizontal="right" vertical="center" wrapText="1"/>
    </xf>
    <xf numFmtId="166" fontId="19" fillId="0" borderId="33" xfId="0" applyNumberFormat="1" applyFont="1" applyBorder="1" applyAlignment="1">
      <alignment horizontal="right" vertical="center" wrapText="1"/>
    </xf>
    <xf numFmtId="0" fontId="11" fillId="0" borderId="8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5" fillId="0" borderId="9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91" xfId="0" applyFont="1" applyBorder="1" applyAlignment="1">
      <alignment horizontal="right" vertical="center" wrapText="1"/>
    </xf>
    <xf numFmtId="164" fontId="2" fillId="0" borderId="41" xfId="0" applyNumberFormat="1" applyFont="1" applyBorder="1" applyAlignment="1">
      <alignment horizontal="right" vertical="center" wrapText="1"/>
    </xf>
    <xf numFmtId="164" fontId="2" fillId="0" borderId="36" xfId="0" applyNumberFormat="1" applyFont="1" applyBorder="1" applyAlignment="1">
      <alignment horizontal="right" vertical="center" wrapText="1"/>
    </xf>
    <xf numFmtId="165" fontId="14" fillId="0" borderId="62" xfId="0" applyNumberFormat="1" applyFont="1" applyBorder="1" applyAlignment="1">
      <alignment horizontal="right" vertical="center" wrapText="1"/>
    </xf>
    <xf numFmtId="165" fontId="14" fillId="0" borderId="114" xfId="0" applyNumberFormat="1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right" vertical="center" wrapText="1"/>
    </xf>
    <xf numFmtId="165" fontId="14" fillId="0" borderId="43" xfId="0" applyNumberFormat="1" applyFont="1" applyBorder="1" applyAlignment="1">
      <alignment horizontal="right" vertical="center" wrapText="1"/>
    </xf>
    <xf numFmtId="165" fontId="14" fillId="0" borderId="79" xfId="0" applyNumberFormat="1" applyFont="1" applyBorder="1" applyAlignment="1">
      <alignment horizontal="right" vertical="center" wrapText="1"/>
    </xf>
    <xf numFmtId="165" fontId="14" fillId="0" borderId="44" xfId="0" applyNumberFormat="1" applyFont="1" applyBorder="1" applyAlignment="1">
      <alignment horizontal="right" vertical="center" wrapText="1"/>
    </xf>
    <xf numFmtId="165" fontId="14" fillId="0" borderId="80" xfId="0" applyNumberFormat="1" applyFont="1" applyBorder="1" applyAlignment="1">
      <alignment horizontal="right" vertical="center" wrapText="1"/>
    </xf>
    <xf numFmtId="165" fontId="19" fillId="0" borderId="25" xfId="0" applyNumberFormat="1" applyFont="1" applyBorder="1" applyAlignment="1">
      <alignment horizontal="right" vertical="center" wrapText="1"/>
    </xf>
    <xf numFmtId="165" fontId="19" fillId="0" borderId="9" xfId="0" applyNumberFormat="1" applyFont="1" applyBorder="1" applyAlignment="1">
      <alignment horizontal="right" vertical="center" wrapText="1"/>
    </xf>
    <xf numFmtId="165" fontId="19" fillId="0" borderId="68" xfId="0" applyNumberFormat="1" applyFont="1" applyBorder="1" applyAlignment="1">
      <alignment horizontal="right" vertical="center" wrapText="1"/>
    </xf>
    <xf numFmtId="0" fontId="9" fillId="0" borderId="99" xfId="0" applyFont="1" applyBorder="1" applyAlignment="1">
      <alignment horizontal="left" vertical="center" wrapText="1"/>
    </xf>
    <xf numFmtId="0" fontId="9" fillId="0" borderId="98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6" fontId="14" fillId="0" borderId="88" xfId="0" applyNumberFormat="1" applyFont="1" applyBorder="1" applyAlignment="1">
      <alignment horizontal="right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09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165" fontId="14" fillId="0" borderId="67" xfId="0" applyNumberFormat="1" applyFont="1" applyBorder="1" applyAlignment="1">
      <alignment horizontal="right" vertical="center" wrapText="1"/>
    </xf>
    <xf numFmtId="165" fontId="14" fillId="0" borderId="109" xfId="0" applyNumberFormat="1" applyFont="1" applyBorder="1" applyAlignment="1">
      <alignment horizontal="right" vertical="center" wrapText="1"/>
    </xf>
    <xf numFmtId="165" fontId="14" fillId="0" borderId="87" xfId="0" applyNumberFormat="1" applyFont="1" applyBorder="1" applyAlignment="1">
      <alignment horizontal="right" vertical="center" wrapText="1"/>
    </xf>
    <xf numFmtId="166" fontId="2" fillId="0" borderId="41" xfId="0" applyNumberFormat="1" applyFont="1" applyBorder="1" applyAlignment="1">
      <alignment horizontal="right" vertical="center" wrapText="1"/>
    </xf>
    <xf numFmtId="166" fontId="2" fillId="0" borderId="36" xfId="0" applyNumberFormat="1" applyFont="1" applyBorder="1" applyAlignment="1">
      <alignment horizontal="right" vertical="center" wrapText="1"/>
    </xf>
    <xf numFmtId="165" fontId="14" fillId="0" borderId="86" xfId="0" applyNumberFormat="1" applyFont="1" applyBorder="1" applyAlignment="1">
      <alignment horizontal="right" vertical="center" wrapText="1"/>
    </xf>
    <xf numFmtId="0" fontId="1" fillId="0" borderId="82" xfId="0" applyFont="1" applyBorder="1" applyAlignment="1">
      <alignment horizontal="center" vertical="center" wrapText="1"/>
    </xf>
    <xf numFmtId="0" fontId="1" fillId="0" borderId="83" xfId="0" applyFont="1" applyBorder="1" applyAlignment="1">
      <alignment horizontal="center" vertical="center" wrapText="1"/>
    </xf>
    <xf numFmtId="0" fontId="1" fillId="0" borderId="85" xfId="0" applyFont="1" applyBorder="1" applyAlignment="1">
      <alignment horizontal="center" vertical="center" wrapText="1"/>
    </xf>
    <xf numFmtId="0" fontId="1" fillId="0" borderId="111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10" fillId="0" borderId="83" xfId="0" applyFont="1" applyBorder="1" applyAlignment="1">
      <alignment horizontal="center" vertical="center" wrapText="1"/>
    </xf>
    <xf numFmtId="0" fontId="10" fillId="0" borderId="85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2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9" fillId="0" borderId="125" xfId="0" applyFont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8" fillId="0" borderId="126" xfId="0" applyFont="1" applyBorder="1" applyAlignment="1">
      <alignment horizontal="center" vertical="center" wrapText="1"/>
    </xf>
    <xf numFmtId="0" fontId="18" fillId="0" borderId="144" xfId="0" applyFont="1" applyBorder="1" applyAlignment="1">
      <alignment horizontal="center" vertical="center" wrapText="1"/>
    </xf>
    <xf numFmtId="0" fontId="18" fillId="0" borderId="159" xfId="0" applyFont="1" applyBorder="1" applyAlignment="1">
      <alignment horizontal="center" vertical="center" wrapText="1"/>
    </xf>
    <xf numFmtId="0" fontId="18" fillId="0" borderId="168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0" fontId="18" fillId="0" borderId="12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114" xfId="0" applyFont="1" applyBorder="1" applyAlignment="1">
      <alignment horizontal="center" vertical="center" wrapText="1"/>
    </xf>
    <xf numFmtId="0" fontId="18" fillId="0" borderId="170" xfId="0" applyFont="1" applyBorder="1" applyAlignment="1">
      <alignment horizontal="center" vertical="center" wrapText="1"/>
    </xf>
    <xf numFmtId="0" fontId="3" fillId="0" borderId="129" xfId="0" applyFont="1" applyBorder="1" applyAlignment="1">
      <alignment horizontal="center" vertical="center" wrapText="1"/>
    </xf>
    <xf numFmtId="0" fontId="3" fillId="0" borderId="130" xfId="0" applyFont="1" applyBorder="1" applyAlignment="1">
      <alignment horizontal="center" vertical="center" wrapText="1"/>
    </xf>
    <xf numFmtId="0" fontId="3" fillId="0" borderId="131" xfId="0" applyFont="1" applyBorder="1" applyAlignment="1">
      <alignment horizontal="center" vertical="center" wrapText="1"/>
    </xf>
    <xf numFmtId="0" fontId="2" fillId="0" borderId="129" xfId="0" applyFont="1" applyBorder="1" applyAlignment="1">
      <alignment horizontal="center" vertical="center" wrapText="1"/>
    </xf>
    <xf numFmtId="0" fontId="2" fillId="0" borderId="132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0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4" fillId="0" borderId="133" xfId="0" applyFont="1" applyBorder="1" applyAlignment="1">
      <alignment horizontal="center" vertical="center" wrapText="1"/>
    </xf>
    <xf numFmtId="0" fontId="4" fillId="0" borderId="151" xfId="0" applyFont="1" applyBorder="1" applyAlignment="1">
      <alignment horizontal="center" vertical="center" wrapText="1"/>
    </xf>
    <xf numFmtId="0" fontId="7" fillId="0" borderId="134" xfId="0" applyFont="1" applyBorder="1" applyAlignment="1">
      <alignment horizontal="center" vertical="center" wrapText="1"/>
    </xf>
    <xf numFmtId="0" fontId="7" fillId="0" borderId="152" xfId="0" applyFont="1" applyBorder="1" applyAlignment="1">
      <alignment horizontal="center" vertical="center" wrapText="1"/>
    </xf>
    <xf numFmtId="0" fontId="7" fillId="0" borderId="162" xfId="0" applyFont="1" applyBorder="1" applyAlignment="1">
      <alignment horizontal="center" vertical="center" wrapText="1"/>
    </xf>
    <xf numFmtId="0" fontId="7" fillId="0" borderId="180" xfId="0" applyFont="1" applyBorder="1" applyAlignment="1">
      <alignment horizontal="center" vertical="center" wrapText="1"/>
    </xf>
    <xf numFmtId="0" fontId="5" fillId="0" borderId="129" xfId="0" applyFont="1" applyBorder="1" applyAlignment="1">
      <alignment horizontal="center" vertical="center" wrapText="1"/>
    </xf>
    <xf numFmtId="0" fontId="5" fillId="0" borderId="130" xfId="0" applyFont="1" applyBorder="1" applyAlignment="1">
      <alignment horizontal="center" vertical="center" wrapText="1"/>
    </xf>
    <xf numFmtId="0" fontId="5" fillId="0" borderId="15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6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2" fillId="0" borderId="140" xfId="0" applyFont="1" applyBorder="1" applyAlignment="1">
      <alignment horizontal="center" vertical="center" wrapText="1"/>
    </xf>
    <xf numFmtId="0" fontId="2" fillId="0" borderId="141" xfId="0" applyFont="1" applyBorder="1" applyAlignment="1">
      <alignment horizontal="center" vertical="center" wrapText="1"/>
    </xf>
    <xf numFmtId="0" fontId="2" fillId="0" borderId="142" xfId="0" applyFont="1" applyBorder="1" applyAlignment="1">
      <alignment horizontal="center" vertical="center" wrapText="1"/>
    </xf>
    <xf numFmtId="0" fontId="2" fillId="0" borderId="143" xfId="0" applyFont="1" applyBorder="1" applyAlignment="1">
      <alignment horizontal="center" vertical="center" wrapText="1"/>
    </xf>
    <xf numFmtId="0" fontId="7" fillId="0" borderId="145" xfId="0" applyFont="1" applyBorder="1" applyAlignment="1">
      <alignment horizontal="center" vertical="center" wrapText="1"/>
    </xf>
    <xf numFmtId="0" fontId="7" fillId="0" borderId="146" xfId="0" applyFont="1" applyBorder="1" applyAlignment="1">
      <alignment horizontal="center" vertical="center" wrapText="1"/>
    </xf>
    <xf numFmtId="0" fontId="7" fillId="0" borderId="147" xfId="0" applyFont="1" applyBorder="1" applyAlignment="1">
      <alignment horizontal="center" vertical="center" wrapText="1"/>
    </xf>
    <xf numFmtId="0" fontId="7" fillId="0" borderId="148" xfId="0" applyFont="1" applyBorder="1" applyAlignment="1">
      <alignment horizontal="center" vertical="center" wrapText="1"/>
    </xf>
    <xf numFmtId="0" fontId="7" fillId="0" borderId="149" xfId="0" applyFont="1" applyBorder="1" applyAlignment="1">
      <alignment horizontal="center" vertical="center" wrapText="1"/>
    </xf>
    <xf numFmtId="0" fontId="29" fillId="0" borderId="146" xfId="0" applyFont="1" applyBorder="1" applyAlignment="1">
      <alignment horizontal="center" vertical="center" wrapText="1"/>
    </xf>
    <xf numFmtId="0" fontId="2" fillId="0" borderId="135" xfId="0" applyFont="1" applyBorder="1" applyAlignment="1">
      <alignment horizontal="center" vertical="center" wrapText="1"/>
    </xf>
    <xf numFmtId="0" fontId="2" fillId="0" borderId="130" xfId="0" applyFont="1" applyBorder="1" applyAlignment="1">
      <alignment horizontal="center" vertical="center" wrapText="1"/>
    </xf>
    <xf numFmtId="0" fontId="2" fillId="0" borderId="8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136" xfId="0" applyFont="1" applyBorder="1" applyAlignment="1">
      <alignment horizontal="center" vertical="center" wrapText="1"/>
    </xf>
    <xf numFmtId="0" fontId="14" fillId="0" borderId="153" xfId="0" applyFont="1" applyBorder="1" applyAlignment="1">
      <alignment horizontal="center" vertical="center" wrapText="1"/>
    </xf>
    <xf numFmtId="0" fontId="14" fillId="0" borderId="186" xfId="0" applyFont="1" applyBorder="1" applyAlignment="1">
      <alignment horizontal="center" vertical="center" wrapText="1"/>
    </xf>
    <xf numFmtId="0" fontId="4" fillId="0" borderId="137" xfId="0" applyFont="1" applyBorder="1" applyAlignment="1">
      <alignment horizontal="center" vertical="center" wrapText="1"/>
    </xf>
    <xf numFmtId="0" fontId="4" fillId="0" borderId="138" xfId="0" applyFont="1" applyBorder="1" applyAlignment="1">
      <alignment horizontal="center" vertical="center" wrapText="1"/>
    </xf>
    <xf numFmtId="0" fontId="4" fillId="0" borderId="139" xfId="0" applyFont="1" applyBorder="1" applyAlignment="1">
      <alignment horizontal="center" vertical="center" wrapText="1"/>
    </xf>
    <xf numFmtId="0" fontId="7" fillId="0" borderId="88" xfId="0" applyFont="1" applyBorder="1" applyAlignment="1">
      <alignment horizontal="center" vertical="center" wrapText="1"/>
    </xf>
    <xf numFmtId="0" fontId="7" fillId="0" borderId="174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7" fillId="0" borderId="116" xfId="0" applyFont="1" applyBorder="1" applyAlignment="1">
      <alignment horizontal="center" vertical="center" wrapText="1"/>
    </xf>
    <xf numFmtId="0" fontId="7" fillId="0" borderId="187" xfId="0" applyFont="1" applyBorder="1" applyAlignment="1">
      <alignment horizontal="center" vertical="center" wrapText="1"/>
    </xf>
    <xf numFmtId="0" fontId="29" fillId="0" borderId="150" xfId="0" applyFont="1" applyBorder="1" applyAlignment="1">
      <alignment horizontal="center" vertical="center" wrapText="1"/>
    </xf>
    <xf numFmtId="0" fontId="29" fillId="0" borderId="165" xfId="0" applyFont="1" applyBorder="1" applyAlignment="1">
      <alignment horizontal="center" vertical="center" wrapText="1"/>
    </xf>
    <xf numFmtId="0" fontId="29" fillId="0" borderId="188" xfId="0" applyFont="1" applyBorder="1" applyAlignment="1">
      <alignment horizontal="center" vertical="center" wrapText="1"/>
    </xf>
    <xf numFmtId="0" fontId="4" fillId="0" borderId="154" xfId="0" applyFont="1" applyBorder="1" applyAlignment="1">
      <alignment horizontal="center" vertical="center" wrapText="1"/>
    </xf>
    <xf numFmtId="0" fontId="4" fillId="0" borderId="155" xfId="0" applyFont="1" applyBorder="1" applyAlignment="1">
      <alignment horizontal="center" vertical="center" wrapText="1"/>
    </xf>
    <xf numFmtId="0" fontId="4" fillId="0" borderId="156" xfId="0" applyFont="1" applyBorder="1" applyAlignment="1">
      <alignment horizontal="center" vertical="center" wrapText="1"/>
    </xf>
    <xf numFmtId="0" fontId="4" fillId="0" borderId="166" xfId="0" applyFont="1" applyBorder="1" applyAlignment="1">
      <alignment horizontal="center" vertical="center" wrapText="1"/>
    </xf>
    <xf numFmtId="0" fontId="4" fillId="0" borderId="189" xfId="0" applyFont="1" applyBorder="1" applyAlignment="1">
      <alignment horizontal="center" vertical="center" wrapText="1"/>
    </xf>
    <xf numFmtId="0" fontId="29" fillId="0" borderId="157" xfId="0" applyFont="1" applyBorder="1" applyAlignment="1">
      <alignment horizontal="center" vertical="center" wrapText="1"/>
    </xf>
    <xf numFmtId="0" fontId="29" fillId="0" borderId="167" xfId="0" applyFont="1" applyBorder="1" applyAlignment="1">
      <alignment horizontal="center" vertical="center" wrapText="1"/>
    </xf>
    <xf numFmtId="0" fontId="29" fillId="0" borderId="190" xfId="0" applyFont="1" applyBorder="1" applyAlignment="1">
      <alignment horizontal="center" vertical="center" wrapText="1"/>
    </xf>
    <xf numFmtId="0" fontId="4" fillId="0" borderId="158" xfId="0" applyFont="1" applyBorder="1" applyAlignment="1">
      <alignment horizontal="center" vertical="center" wrapText="1"/>
    </xf>
    <xf numFmtId="0" fontId="4" fillId="0" borderId="153" xfId="0" applyFont="1" applyBorder="1" applyAlignment="1">
      <alignment horizontal="center" vertical="center" wrapText="1"/>
    </xf>
    <xf numFmtId="0" fontId="4" fillId="0" borderId="186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3" fillId="0" borderId="164" xfId="0" applyFont="1" applyBorder="1" applyAlignment="1">
      <alignment horizontal="center" vertical="center" wrapText="1"/>
    </xf>
    <xf numFmtId="0" fontId="3" fillId="0" borderId="179" xfId="0" applyFont="1" applyBorder="1" applyAlignment="1">
      <alignment horizontal="center" vertical="center" wrapText="1"/>
    </xf>
    <xf numFmtId="0" fontId="3" fillId="0" borderId="163" xfId="0" applyFont="1" applyBorder="1" applyAlignment="1">
      <alignment horizontal="center" vertical="center" wrapText="1"/>
    </xf>
    <xf numFmtId="0" fontId="3" fillId="0" borderId="185" xfId="0" applyFont="1" applyBorder="1" applyAlignment="1">
      <alignment horizontal="center" vertical="center" wrapText="1"/>
    </xf>
    <xf numFmtId="0" fontId="5" fillId="0" borderId="164" xfId="0" applyFont="1" applyBorder="1" applyAlignment="1">
      <alignment horizontal="center" vertical="center" wrapText="1"/>
    </xf>
    <xf numFmtId="0" fontId="5" fillId="0" borderId="179" xfId="0" applyFont="1" applyBorder="1" applyAlignment="1">
      <alignment horizontal="center" vertical="center" wrapText="1"/>
    </xf>
    <xf numFmtId="0" fontId="30" fillId="0" borderId="88" xfId="0" applyFont="1" applyBorder="1" applyAlignment="1">
      <alignment horizontal="center" vertical="center" wrapText="1"/>
    </xf>
    <xf numFmtId="0" fontId="30" fillId="0" borderId="174" xfId="0" applyFont="1" applyBorder="1" applyAlignment="1">
      <alignment horizontal="center" vertical="center" wrapText="1"/>
    </xf>
    <xf numFmtId="0" fontId="6" fillId="1" borderId="165" xfId="0" applyFont="1" applyFill="1" applyBorder="1" applyAlignment="1">
      <alignment horizontal="center" vertical="center" wrapText="1"/>
    </xf>
    <xf numFmtId="0" fontId="6" fillId="1" borderId="200" xfId="0" applyFont="1" applyFill="1" applyBorder="1" applyAlignment="1">
      <alignment horizontal="center" vertical="center" wrapText="1"/>
    </xf>
    <xf numFmtId="0" fontId="20" fillId="1" borderId="88" xfId="0" applyFont="1" applyFill="1" applyBorder="1" applyAlignment="1">
      <alignment horizontal="left" vertical="center" wrapText="1"/>
    </xf>
    <xf numFmtId="0" fontId="20" fillId="1" borderId="44" xfId="0" applyFont="1" applyFill="1" applyBorder="1" applyAlignment="1">
      <alignment horizontal="left" vertical="center" wrapText="1"/>
    </xf>
    <xf numFmtId="165" fontId="13" fillId="1" borderId="89" xfId="0" applyNumberFormat="1" applyFont="1" applyFill="1" applyBorder="1" applyAlignment="1">
      <alignment horizontal="right" vertical="center" wrapText="1"/>
    </xf>
    <xf numFmtId="165" fontId="13" fillId="1" borderId="62" xfId="0" applyNumberFormat="1" applyFont="1" applyFill="1" applyBorder="1" applyAlignment="1">
      <alignment horizontal="right" vertical="center" wrapText="1"/>
    </xf>
    <xf numFmtId="0" fontId="12" fillId="1" borderId="191" xfId="0" applyFont="1" applyFill="1" applyBorder="1" applyAlignment="1">
      <alignment horizontal="center" vertical="center" wrapText="1"/>
    </xf>
    <xf numFmtId="0" fontId="12" fillId="1" borderId="201" xfId="0" applyFont="1" applyFill="1" applyBorder="1" applyAlignment="1">
      <alignment horizontal="center" vertical="center" wrapText="1"/>
    </xf>
    <xf numFmtId="0" fontId="12" fillId="1" borderId="94" xfId="0" applyFont="1" applyFill="1" applyBorder="1" applyAlignment="1">
      <alignment horizontal="center" vertical="center" wrapText="1"/>
    </xf>
    <xf numFmtId="0" fontId="12" fillId="1" borderId="72" xfId="0" applyFont="1" applyFill="1" applyBorder="1" applyAlignment="1">
      <alignment horizontal="center" vertical="center" wrapText="1"/>
    </xf>
    <xf numFmtId="0" fontId="12" fillId="1" borderId="39" xfId="0" applyFont="1" applyFill="1" applyBorder="1" applyAlignment="1">
      <alignment horizontal="center" vertical="center" wrapText="1"/>
    </xf>
    <xf numFmtId="0" fontId="12" fillId="1" borderId="4" xfId="0" applyFont="1" applyFill="1" applyBorder="1" applyAlignment="1">
      <alignment horizontal="center" vertical="center" wrapText="1"/>
    </xf>
    <xf numFmtId="0" fontId="30" fillId="0" borderId="161" xfId="0" applyFont="1" applyBorder="1" applyAlignment="1">
      <alignment horizontal="center" vertical="center" wrapText="1"/>
    </xf>
    <xf numFmtId="0" fontId="30" fillId="0" borderId="17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12" fillId="1" borderId="63" xfId="0" applyFont="1" applyFill="1" applyBorder="1" applyAlignment="1">
      <alignment horizontal="center" vertical="center" wrapText="1"/>
    </xf>
    <xf numFmtId="0" fontId="12" fillId="1" borderId="104" xfId="0" applyFont="1" applyFill="1" applyBorder="1" applyAlignment="1">
      <alignment horizontal="center" vertical="center" wrapText="1"/>
    </xf>
    <xf numFmtId="0" fontId="12" fillId="1" borderId="37" xfId="0" applyFont="1" applyFill="1" applyBorder="1" applyAlignment="1">
      <alignment horizontal="center" vertical="center" wrapText="1"/>
    </xf>
    <xf numFmtId="0" fontId="12" fillId="1" borderId="16" xfId="0" applyFont="1" applyFill="1" applyBorder="1" applyAlignment="1">
      <alignment horizontal="center" vertical="center" wrapText="1"/>
    </xf>
    <xf numFmtId="165" fontId="12" fillId="1" borderId="94" xfId="0" applyNumberFormat="1" applyFont="1" applyFill="1" applyBorder="1" applyAlignment="1">
      <alignment horizontal="right" vertical="center" wrapText="1"/>
    </xf>
    <xf numFmtId="165" fontId="12" fillId="1" borderId="72" xfId="0" applyNumberFormat="1" applyFont="1" applyFill="1" applyBorder="1" applyAlignment="1">
      <alignment horizontal="right" vertical="center" wrapText="1"/>
    </xf>
    <xf numFmtId="165" fontId="12" fillId="1" borderId="39" xfId="0" applyNumberFormat="1" applyFont="1" applyFill="1" applyBorder="1" applyAlignment="1">
      <alignment horizontal="right" vertical="center" wrapText="1"/>
    </xf>
    <xf numFmtId="165" fontId="12" fillId="1" borderId="4" xfId="0" applyNumberFormat="1" applyFont="1" applyFill="1" applyBorder="1" applyAlignment="1">
      <alignment horizontal="right" vertical="center" wrapText="1"/>
    </xf>
    <xf numFmtId="165" fontId="12" fillId="1" borderId="44" xfId="0" applyNumberFormat="1" applyFont="1" applyFill="1" applyBorder="1" applyAlignment="1">
      <alignment horizontal="right" vertical="center" wrapText="1"/>
    </xf>
    <xf numFmtId="165" fontId="12" fillId="1" borderId="32" xfId="0" applyNumberFormat="1" applyFont="1" applyFill="1" applyBorder="1" applyAlignment="1">
      <alignment horizontal="right" vertical="center" wrapText="1"/>
    </xf>
    <xf numFmtId="165" fontId="12" fillId="1" borderId="41" xfId="0" applyNumberFormat="1" applyFont="1" applyFill="1" applyBorder="1" applyAlignment="1">
      <alignment horizontal="right" vertical="center" wrapText="1"/>
    </xf>
    <xf numFmtId="165" fontId="12" fillId="1" borderId="29" xfId="0" applyNumberFormat="1" applyFont="1" applyFill="1" applyBorder="1" applyAlignment="1">
      <alignment horizontal="right" vertical="center" wrapText="1"/>
    </xf>
    <xf numFmtId="165" fontId="12" fillId="1" borderId="195" xfId="0" applyNumberFormat="1" applyFont="1" applyFill="1" applyBorder="1" applyAlignment="1">
      <alignment horizontal="right" vertical="center" wrapText="1"/>
    </xf>
    <xf numFmtId="165" fontId="12" fillId="1" borderId="203" xfId="0" applyNumberFormat="1" applyFont="1" applyFill="1" applyBorder="1" applyAlignment="1">
      <alignment horizontal="right" vertical="center" wrapText="1"/>
    </xf>
    <xf numFmtId="166" fontId="12" fillId="1" borderId="196" xfId="0" applyNumberFormat="1" applyFont="1" applyFill="1" applyBorder="1" applyAlignment="1">
      <alignment horizontal="right" vertical="center" wrapText="1"/>
    </xf>
    <xf numFmtId="166" fontId="12" fillId="1" borderId="204" xfId="0" applyNumberFormat="1" applyFont="1" applyFill="1" applyBorder="1" applyAlignment="1">
      <alignment horizontal="right" vertical="center" wrapText="1"/>
    </xf>
    <xf numFmtId="0" fontId="12" fillId="1" borderId="192" xfId="0" applyFont="1" applyFill="1" applyBorder="1" applyAlignment="1">
      <alignment horizontal="center" vertical="center" wrapText="1"/>
    </xf>
    <xf numFmtId="0" fontId="12" fillId="1" borderId="202" xfId="0" applyFont="1" applyFill="1" applyBorder="1" applyAlignment="1">
      <alignment horizontal="center" vertical="center" wrapText="1"/>
    </xf>
    <xf numFmtId="0" fontId="9" fillId="1" borderId="193" xfId="0" applyFont="1" applyFill="1" applyBorder="1" applyAlignment="1">
      <alignment horizontal="left" vertical="center" wrapText="1"/>
    </xf>
    <xf numFmtId="0" fontId="9" fillId="1" borderId="59" xfId="0" applyFont="1" applyFill="1" applyBorder="1" applyAlignment="1">
      <alignment horizontal="left" vertical="center" wrapText="1"/>
    </xf>
    <xf numFmtId="0" fontId="9" fillId="1" borderId="101" xfId="0" applyFont="1" applyFill="1" applyBorder="1" applyAlignment="1">
      <alignment horizontal="left" vertical="center" wrapText="1"/>
    </xf>
    <xf numFmtId="0" fontId="9" fillId="1" borderId="38" xfId="0" applyFont="1" applyFill="1" applyBorder="1" applyAlignment="1">
      <alignment horizontal="left" vertical="center" wrapText="1"/>
    </xf>
    <xf numFmtId="0" fontId="12" fillId="1" borderId="62" xfId="0" applyFont="1" applyFill="1" applyBorder="1" applyAlignment="1">
      <alignment horizontal="center" vertical="center" wrapText="1"/>
    </xf>
    <xf numFmtId="0" fontId="22" fillId="1" borderId="8" xfId="0" applyFont="1" applyFill="1" applyBorder="1" applyAlignment="1">
      <alignment horizontal="center" vertical="center" wrapText="1"/>
    </xf>
    <xf numFmtId="164" fontId="12" fillId="1" borderId="194" xfId="0" applyNumberFormat="1" applyFont="1" applyFill="1" applyBorder="1" applyAlignment="1">
      <alignment horizontal="right" vertical="center" wrapText="1"/>
    </xf>
    <xf numFmtId="164" fontId="12" fillId="1" borderId="152" xfId="0" applyNumberFormat="1" applyFont="1" applyFill="1" applyBorder="1" applyAlignment="1">
      <alignment horizontal="right" vertical="center" wrapText="1"/>
    </xf>
    <xf numFmtId="165" fontId="12" fillId="1" borderId="37" xfId="0" applyNumberFormat="1" applyFont="1" applyFill="1" applyBorder="1" applyAlignment="1">
      <alignment horizontal="right" vertical="center" wrapText="1"/>
    </xf>
    <xf numFmtId="165" fontId="12" fillId="1" borderId="16" xfId="0" applyNumberFormat="1" applyFont="1" applyFill="1" applyBorder="1" applyAlignment="1">
      <alignment horizontal="right" vertical="center" wrapText="1"/>
    </xf>
    <xf numFmtId="0" fontId="12" fillId="1" borderId="47" xfId="0" applyFont="1" applyFill="1" applyBorder="1" applyAlignment="1">
      <alignment horizontal="center" vertical="center" wrapText="1"/>
    </xf>
    <xf numFmtId="0" fontId="12" fillId="1" borderId="108" xfId="0" applyFont="1" applyFill="1" applyBorder="1" applyAlignment="1">
      <alignment horizontal="center" vertical="center" wrapText="1"/>
    </xf>
    <xf numFmtId="0" fontId="9" fillId="1" borderId="197" xfId="0" applyFont="1" applyFill="1" applyBorder="1" applyAlignment="1">
      <alignment horizontal="left" vertical="center" wrapText="1"/>
    </xf>
    <xf numFmtId="0" fontId="9" fillId="1" borderId="191" xfId="0" applyFont="1" applyFill="1" applyBorder="1" applyAlignment="1">
      <alignment horizontal="left" vertical="center" wrapText="1"/>
    </xf>
    <xf numFmtId="165" fontId="12" fillId="1" borderId="62" xfId="0" applyNumberFormat="1" applyFont="1" applyFill="1" applyBorder="1" applyAlignment="1">
      <alignment horizontal="right" vertical="center" wrapText="1"/>
    </xf>
    <xf numFmtId="165" fontId="12" fillId="1" borderId="8" xfId="0" applyNumberFormat="1" applyFont="1" applyFill="1" applyBorder="1" applyAlignment="1">
      <alignment horizontal="right" vertical="center" wrapText="1"/>
    </xf>
    <xf numFmtId="0" fontId="6" fillId="0" borderId="159" xfId="0" applyFont="1" applyBorder="1" applyAlignment="1">
      <alignment horizontal="center" vertical="center" wrapText="1"/>
    </xf>
    <xf numFmtId="0" fontId="6" fillId="0" borderId="200" xfId="0" applyFont="1" applyBorder="1" applyAlignment="1">
      <alignment horizontal="center" vertical="center" wrapText="1"/>
    </xf>
    <xf numFmtId="165" fontId="12" fillId="0" borderId="209" xfId="0" applyNumberFormat="1" applyFont="1" applyBorder="1" applyAlignment="1">
      <alignment horizontal="right" vertical="center" wrapText="1"/>
    </xf>
    <xf numFmtId="165" fontId="12" fillId="0" borderId="195" xfId="0" applyNumberFormat="1" applyFont="1" applyBorder="1" applyAlignment="1">
      <alignment horizontal="right" vertical="center" wrapText="1"/>
    </xf>
    <xf numFmtId="0" fontId="12" fillId="0" borderId="207" xfId="0" applyFont="1" applyBorder="1" applyAlignment="1">
      <alignment horizontal="center" vertical="center" wrapText="1"/>
    </xf>
    <xf numFmtId="0" fontId="12" fillId="0" borderId="19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80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66" fontId="12" fillId="1" borderId="198" xfId="0" applyNumberFormat="1" applyFont="1" applyFill="1" applyBorder="1" applyAlignment="1">
      <alignment horizontal="right" vertical="center" wrapText="1"/>
    </xf>
    <xf numFmtId="166" fontId="12" fillId="1" borderId="205" xfId="0" applyNumberFormat="1" applyFont="1" applyFill="1" applyBorder="1" applyAlignment="1">
      <alignment horizontal="right" vertical="center" wrapText="1"/>
    </xf>
    <xf numFmtId="164" fontId="12" fillId="1" borderId="199" xfId="0" applyNumberFormat="1" applyFont="1" applyFill="1" applyBorder="1" applyAlignment="1">
      <alignment horizontal="right" vertical="center" wrapText="1"/>
    </xf>
    <xf numFmtId="164" fontId="12" fillId="1" borderId="206" xfId="0" applyNumberFormat="1" applyFont="1" applyFill="1" applyBorder="1" applyAlignment="1">
      <alignment horizontal="right" vertical="center" wrapText="1"/>
    </xf>
    <xf numFmtId="0" fontId="9" fillId="1" borderId="115" xfId="0" applyFont="1" applyFill="1" applyBorder="1" applyAlignment="1">
      <alignment horizontal="left" vertical="center" wrapText="1"/>
    </xf>
    <xf numFmtId="0" fontId="9" fillId="1" borderId="94" xfId="0" applyFont="1" applyFill="1" applyBorder="1" applyAlignment="1">
      <alignment horizontal="left" vertical="center" wrapText="1"/>
    </xf>
    <xf numFmtId="0" fontId="9" fillId="1" borderId="102" xfId="0" applyFont="1" applyFill="1" applyBorder="1" applyAlignment="1">
      <alignment horizontal="left" vertical="center" wrapText="1"/>
    </xf>
    <xf numFmtId="0" fontId="9" fillId="1" borderId="53" xfId="0" applyFont="1" applyFill="1" applyBorder="1" applyAlignment="1">
      <alignment horizontal="left" vertical="center" wrapText="1"/>
    </xf>
    <xf numFmtId="0" fontId="6" fillId="1" borderId="195" xfId="0" applyFont="1" applyFill="1" applyBorder="1" applyAlignment="1">
      <alignment horizontal="center" vertical="center" wrapText="1"/>
    </xf>
    <xf numFmtId="0" fontId="6" fillId="1" borderId="203" xfId="0" applyFont="1" applyFill="1" applyBorder="1" applyAlignment="1">
      <alignment horizontal="center" vertical="center" wrapText="1"/>
    </xf>
    <xf numFmtId="0" fontId="12" fillId="0" borderId="259" xfId="0" applyFont="1" applyBorder="1" applyAlignment="1">
      <alignment horizontal="center" vertical="center" wrapText="1"/>
    </xf>
    <xf numFmtId="0" fontId="12" fillId="0" borderId="260" xfId="0" applyFont="1" applyBorder="1" applyAlignment="1">
      <alignment horizontal="center" vertical="center" wrapText="1"/>
    </xf>
    <xf numFmtId="0" fontId="22" fillId="0" borderId="209" xfId="0" quotePrefix="1" applyFont="1" applyBorder="1" applyAlignment="1">
      <alignment horizontal="center" vertical="center" wrapText="1"/>
    </xf>
    <xf numFmtId="0" fontId="22" fillId="0" borderId="195" xfId="0" quotePrefix="1" applyFont="1" applyBorder="1" applyAlignment="1">
      <alignment horizontal="center" vertical="center" wrapText="1"/>
    </xf>
    <xf numFmtId="165" fontId="12" fillId="0" borderId="31" xfId="0" applyNumberFormat="1" applyFont="1" applyBorder="1" applyAlignment="1">
      <alignment horizontal="right" vertical="center" wrapText="1"/>
    </xf>
    <xf numFmtId="165" fontId="12" fillId="0" borderId="38" xfId="0" applyNumberFormat="1" applyFont="1" applyBorder="1" applyAlignment="1">
      <alignment horizontal="right" vertical="center" wrapText="1"/>
    </xf>
    <xf numFmtId="166" fontId="12" fillId="0" borderId="210" xfId="0" applyNumberFormat="1" applyFont="1" applyBorder="1" applyAlignment="1">
      <alignment horizontal="right" vertical="center" wrapText="1"/>
    </xf>
    <xf numFmtId="166" fontId="12" fillId="0" borderId="196" xfId="0" applyNumberFormat="1" applyFont="1" applyBorder="1" applyAlignment="1">
      <alignment horizontal="right" vertical="center" wrapText="1"/>
    </xf>
    <xf numFmtId="165" fontId="19" fillId="0" borderId="162" xfId="0" applyNumberFormat="1" applyFont="1" applyBorder="1" applyAlignment="1">
      <alignment horizontal="right" vertical="center" wrapText="1"/>
    </xf>
    <xf numFmtId="165" fontId="19" fillId="0" borderId="194" xfId="0" applyNumberFormat="1" applyFont="1" applyBorder="1" applyAlignment="1">
      <alignment horizontal="right" vertical="center" wrapText="1"/>
    </xf>
    <xf numFmtId="165" fontId="12" fillId="0" borderId="26" xfId="0" applyNumberFormat="1" applyFont="1" applyBorder="1" applyAlignment="1">
      <alignment horizontal="right" vertical="center" wrapText="1"/>
    </xf>
    <xf numFmtId="165" fontId="12" fillId="0" borderId="37" xfId="0" applyNumberFormat="1" applyFont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165" fontId="12" fillId="0" borderId="94" xfId="0" applyNumberFormat="1" applyFont="1" applyBorder="1" applyAlignment="1">
      <alignment horizontal="right" vertical="center" wrapText="1"/>
    </xf>
    <xf numFmtId="166" fontId="12" fillId="0" borderId="211" xfId="0" applyNumberFormat="1" applyFont="1" applyBorder="1" applyAlignment="1">
      <alignment horizontal="right" vertical="center" wrapText="1"/>
    </xf>
    <xf numFmtId="166" fontId="12" fillId="0" borderId="198" xfId="0" applyNumberFormat="1" applyFont="1" applyBorder="1" applyAlignment="1">
      <alignment horizontal="right" vertical="center" wrapText="1"/>
    </xf>
    <xf numFmtId="0" fontId="6" fillId="0" borderId="144" xfId="0" applyFont="1" applyBorder="1" applyAlignment="1">
      <alignment horizontal="center" vertical="center" wrapText="1"/>
    </xf>
    <xf numFmtId="0" fontId="20" fillId="0" borderId="80" xfId="0" applyFont="1" applyBorder="1" applyAlignment="1">
      <alignment horizontal="left" vertical="center" wrapText="1"/>
    </xf>
    <xf numFmtId="0" fontId="20" fillId="0" borderId="88" xfId="0" applyFont="1" applyBorder="1" applyAlignment="1">
      <alignment horizontal="left" vertical="center" wrapText="1"/>
    </xf>
    <xf numFmtId="165" fontId="12" fillId="0" borderId="8" xfId="0" applyNumberFormat="1" applyFont="1" applyBorder="1" applyAlignment="1">
      <alignment horizontal="right" vertical="center" wrapText="1"/>
    </xf>
    <xf numFmtId="0" fontId="12" fillId="0" borderId="201" xfId="0" applyFont="1" applyBorder="1" applyAlignment="1">
      <alignment horizontal="center"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65" fontId="19" fillId="0" borderId="217" xfId="0" applyNumberFormat="1" applyFont="1" applyBorder="1" applyAlignment="1">
      <alignment horizontal="right" vertical="center" wrapText="1"/>
    </xf>
    <xf numFmtId="165" fontId="19" fillId="0" borderId="199" xfId="0" applyNumberFormat="1" applyFont="1" applyBorder="1" applyAlignment="1">
      <alignment horizontal="right" vertical="center" wrapText="1"/>
    </xf>
    <xf numFmtId="0" fontId="8" fillId="0" borderId="258" xfId="0" applyFont="1" applyBorder="1" applyAlignment="1">
      <alignment horizontal="center" vertical="center" wrapText="1"/>
    </xf>
    <xf numFmtId="0" fontId="8" fillId="0" borderId="109" xfId="0" applyFont="1" applyBorder="1" applyAlignment="1">
      <alignment horizontal="center" vertical="center" wrapText="1"/>
    </xf>
    <xf numFmtId="0" fontId="8" fillId="0" borderId="208" xfId="0" applyFont="1" applyBorder="1" applyAlignment="1">
      <alignment horizontal="center" vertical="center" wrapText="1"/>
    </xf>
    <xf numFmtId="0" fontId="8" fillId="0" borderId="160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192" xfId="0" applyFont="1" applyBorder="1" applyAlignment="1">
      <alignment horizontal="center" vertical="center" wrapText="1"/>
    </xf>
    <xf numFmtId="0" fontId="6" fillId="0" borderId="209" xfId="0" applyFont="1" applyBorder="1" applyAlignment="1">
      <alignment horizontal="center" vertical="center" wrapText="1"/>
    </xf>
    <xf numFmtId="0" fontId="6" fillId="0" borderId="195" xfId="0" applyFont="1" applyBorder="1" applyAlignment="1">
      <alignment horizontal="center" vertical="center" wrapText="1"/>
    </xf>
    <xf numFmtId="164" fontId="12" fillId="0" borderId="162" xfId="0" applyNumberFormat="1" applyFont="1" applyBorder="1" applyAlignment="1">
      <alignment horizontal="right" vertical="center" wrapText="1"/>
    </xf>
    <xf numFmtId="164" fontId="12" fillId="0" borderId="194" xfId="0" applyNumberFormat="1" applyFont="1" applyBorder="1" applyAlignment="1">
      <alignment horizontal="right" vertical="center" wrapText="1"/>
    </xf>
    <xf numFmtId="165" fontId="12" fillId="4" borderId="26" xfId="0" applyNumberFormat="1" applyFont="1" applyFill="1" applyBorder="1" applyAlignment="1">
      <alignment horizontal="right" vertical="center" wrapText="1"/>
    </xf>
    <xf numFmtId="165" fontId="12" fillId="4" borderId="37" xfId="0" applyNumberFormat="1" applyFont="1" applyFill="1" applyBorder="1" applyAlignment="1">
      <alignment horizontal="right" vertical="center" wrapText="1"/>
    </xf>
    <xf numFmtId="165" fontId="12" fillId="0" borderId="34" xfId="0" applyNumberFormat="1" applyFont="1" applyBorder="1" applyAlignment="1">
      <alignment horizontal="right" vertical="center" wrapText="1"/>
    </xf>
    <xf numFmtId="165" fontId="12" fillId="0" borderId="39" xfId="0" applyNumberFormat="1" applyFont="1" applyBorder="1" applyAlignment="1">
      <alignment horizontal="right" vertical="center" wrapText="1"/>
    </xf>
    <xf numFmtId="165" fontId="12" fillId="0" borderId="80" xfId="0" applyNumberFormat="1" applyFont="1" applyBorder="1" applyAlignment="1">
      <alignment horizontal="right" vertical="center" wrapText="1"/>
    </xf>
    <xf numFmtId="165" fontId="12" fillId="0" borderId="44" xfId="0" applyNumberFormat="1" applyFont="1" applyBorder="1" applyAlignment="1">
      <alignment horizontal="right" vertical="center" wrapText="1"/>
    </xf>
    <xf numFmtId="165" fontId="12" fillId="0" borderId="36" xfId="0" applyNumberFormat="1" applyFont="1" applyBorder="1" applyAlignment="1">
      <alignment horizontal="right" vertical="center" wrapText="1"/>
    </xf>
    <xf numFmtId="165" fontId="12" fillId="0" borderId="41" xfId="0" applyNumberFormat="1" applyFont="1" applyBorder="1" applyAlignment="1">
      <alignment horizontal="right" vertical="center" wrapText="1"/>
    </xf>
    <xf numFmtId="0" fontId="12" fillId="0" borderId="121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165" fontId="34" fillId="0" borderId="80" xfId="0" applyNumberFormat="1" applyFont="1" applyBorder="1" applyAlignment="1">
      <alignment horizontal="right" vertical="center" wrapText="1"/>
    </xf>
    <xf numFmtId="165" fontId="34" fillId="0" borderId="88" xfId="0" applyNumberFormat="1" applyFont="1" applyBorder="1" applyAlignment="1">
      <alignment horizontal="right" vertical="center" wrapText="1"/>
    </xf>
    <xf numFmtId="165" fontId="34" fillId="0" borderId="44" xfId="0" applyNumberFormat="1" applyFont="1" applyBorder="1" applyAlignment="1">
      <alignment horizontal="right" vertical="center" wrapText="1"/>
    </xf>
    <xf numFmtId="165" fontId="12" fillId="0" borderId="29" xfId="0" applyNumberFormat="1" applyFont="1" applyBorder="1" applyAlignment="1">
      <alignment horizontal="right" vertical="center" wrapText="1"/>
    </xf>
    <xf numFmtId="165" fontId="12" fillId="0" borderId="151" xfId="0" applyNumberFormat="1" applyFont="1" applyBorder="1" applyAlignment="1">
      <alignment horizontal="right" vertical="center" wrapText="1"/>
    </xf>
    <xf numFmtId="166" fontId="12" fillId="0" borderId="204" xfId="0" applyNumberFormat="1" applyFont="1" applyBorder="1" applyAlignment="1">
      <alignment horizontal="right" vertical="center" wrapText="1"/>
    </xf>
    <xf numFmtId="0" fontId="12" fillId="0" borderId="208" xfId="0" applyFont="1" applyBorder="1" applyAlignment="1">
      <alignment horizontal="center" vertical="center" wrapText="1"/>
    </xf>
    <xf numFmtId="0" fontId="12" fillId="0" borderId="214" xfId="0" applyFont="1" applyBorder="1" applyAlignment="1">
      <alignment horizontal="center" vertical="center" wrapText="1"/>
    </xf>
    <xf numFmtId="0" fontId="12" fillId="0" borderId="192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164" fontId="12" fillId="0" borderId="152" xfId="0" applyNumberFormat="1" applyFont="1" applyBorder="1" applyAlignment="1">
      <alignment horizontal="right" vertical="center" wrapText="1"/>
    </xf>
    <xf numFmtId="165" fontId="12" fillId="0" borderId="16" xfId="0" applyNumberFormat="1" applyFont="1" applyBorder="1" applyAlignment="1">
      <alignment horizontal="right" vertical="center" wrapText="1"/>
    </xf>
    <xf numFmtId="165" fontId="12" fillId="0" borderId="72" xfId="0" applyNumberFormat="1" applyFont="1" applyBorder="1" applyAlignment="1">
      <alignment horizontal="right" vertical="center" wrapText="1"/>
    </xf>
    <xf numFmtId="165" fontId="12" fillId="0" borderId="4" xfId="0" applyNumberFormat="1" applyFont="1" applyBorder="1" applyAlignment="1">
      <alignment horizontal="right" vertical="center" wrapText="1"/>
    </xf>
    <xf numFmtId="0" fontId="12" fillId="0" borderId="10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33" fillId="0" borderId="207" xfId="0" applyFont="1" applyBorder="1" applyAlignment="1">
      <alignment horizontal="left" vertical="center" wrapText="1"/>
    </xf>
    <xf numFmtId="0" fontId="33" fillId="0" borderId="19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94" xfId="0" applyFont="1" applyBorder="1" applyAlignment="1">
      <alignment horizontal="left" vertical="center" wrapText="1"/>
    </xf>
    <xf numFmtId="166" fontId="12" fillId="0" borderId="205" xfId="0" applyNumberFormat="1" applyFont="1" applyBorder="1" applyAlignment="1">
      <alignment horizontal="right" vertical="center" wrapText="1"/>
    </xf>
    <xf numFmtId="165" fontId="19" fillId="0" borderId="212" xfId="0" applyNumberFormat="1" applyFont="1" applyBorder="1" applyAlignment="1">
      <alignment horizontal="right" vertical="center" wrapText="1"/>
    </xf>
    <xf numFmtId="165" fontId="19" fillId="0" borderId="167" xfId="0" applyNumberFormat="1" applyFont="1" applyBorder="1" applyAlignment="1">
      <alignment horizontal="right" vertical="center" wrapText="1"/>
    </xf>
    <xf numFmtId="165" fontId="19" fillId="0" borderId="213" xfId="0" applyNumberFormat="1" applyFont="1" applyBorder="1" applyAlignment="1">
      <alignment horizontal="right" vertical="center" wrapText="1"/>
    </xf>
    <xf numFmtId="0" fontId="6" fillId="0" borderId="203" xfId="0" applyFont="1" applyBorder="1" applyAlignment="1">
      <alignment horizontal="center" vertical="center" wrapText="1"/>
    </xf>
    <xf numFmtId="165" fontId="19" fillId="0" borderId="159" xfId="0" applyNumberFormat="1" applyFont="1" applyBorder="1" applyAlignment="1">
      <alignment horizontal="right" vertical="center" wrapText="1"/>
    </xf>
    <xf numFmtId="165" fontId="19" fillId="0" borderId="165" xfId="0" applyNumberFormat="1" applyFont="1" applyBorder="1" applyAlignment="1">
      <alignment horizontal="right" vertical="center" wrapText="1"/>
    </xf>
    <xf numFmtId="165" fontId="19" fillId="0" borderId="200" xfId="0" applyNumberFormat="1" applyFont="1" applyBorder="1" applyAlignment="1">
      <alignment horizontal="right" vertical="center" wrapText="1"/>
    </xf>
    <xf numFmtId="165" fontId="12" fillId="0" borderId="32" xfId="0" applyNumberFormat="1" applyFont="1" applyBorder="1" applyAlignment="1">
      <alignment horizontal="right" vertical="center" wrapText="1"/>
    </xf>
    <xf numFmtId="16" fontId="22" fillId="0" borderId="8" xfId="0" quotePrefix="1" applyNumberFormat="1" applyFont="1" applyBorder="1" applyAlignment="1">
      <alignment horizontal="center" vertical="center" wrapText="1"/>
    </xf>
    <xf numFmtId="0" fontId="12" fillId="0" borderId="93" xfId="0" applyFont="1" applyBorder="1" applyAlignment="1">
      <alignment horizontal="center" vertical="center" wrapText="1"/>
    </xf>
    <xf numFmtId="0" fontId="12" fillId="0" borderId="100" xfId="0" applyFont="1" applyBorder="1" applyAlignment="1">
      <alignment horizontal="center" vertical="center" wrapText="1"/>
    </xf>
    <xf numFmtId="0" fontId="12" fillId="0" borderId="115" xfId="0" applyFont="1" applyBorder="1" applyAlignment="1">
      <alignment horizontal="center" vertical="center" wrapText="1"/>
    </xf>
    <xf numFmtId="0" fontId="6" fillId="0" borderId="165" xfId="0" applyFont="1" applyBorder="1" applyAlignment="1">
      <alignment horizontal="center" vertical="center" wrapText="1"/>
    </xf>
    <xf numFmtId="165" fontId="12" fillId="0" borderId="89" xfId="0" applyNumberFormat="1" applyFont="1" applyBorder="1" applyAlignment="1">
      <alignment horizontal="right" vertical="center" wrapText="1"/>
    </xf>
    <xf numFmtId="165" fontId="12" fillId="0" borderId="62" xfId="0" applyNumberFormat="1" applyFont="1" applyBorder="1" applyAlignment="1">
      <alignment horizontal="right" vertical="center" wrapText="1"/>
    </xf>
    <xf numFmtId="0" fontId="12" fillId="0" borderId="215" xfId="0" applyFont="1" applyBorder="1" applyAlignment="1">
      <alignment horizontal="center" vertical="center" wrapText="1"/>
    </xf>
    <xf numFmtId="165" fontId="12" fillId="4" borderId="100" xfId="0" applyNumberFormat="1" applyFont="1" applyFill="1" applyBorder="1" applyAlignment="1">
      <alignment horizontal="right" vertical="center" wrapText="1"/>
    </xf>
    <xf numFmtId="165" fontId="12" fillId="4" borderId="115" xfId="0" applyNumberFormat="1" applyFont="1" applyFill="1" applyBorder="1" applyAlignment="1">
      <alignment horizontal="right" vertical="center" wrapText="1"/>
    </xf>
    <xf numFmtId="165" fontId="12" fillId="4" borderId="94" xfId="0" applyNumberFormat="1" applyFont="1" applyFill="1" applyBorder="1" applyAlignment="1">
      <alignment horizontal="right" vertical="center" wrapText="1"/>
    </xf>
    <xf numFmtId="165" fontId="12" fillId="0" borderId="93" xfId="0" applyNumberFormat="1" applyFont="1" applyBorder="1" applyAlignment="1">
      <alignment horizontal="right" vertical="center" wrapText="1"/>
    </xf>
    <xf numFmtId="165" fontId="12" fillId="0" borderId="88" xfId="0" applyNumberFormat="1" applyFont="1" applyBorder="1" applyAlignment="1">
      <alignment horizontal="right" vertical="center" wrapText="1"/>
    </xf>
    <xf numFmtId="165" fontId="12" fillId="0" borderId="90" xfId="0" applyNumberFormat="1" applyFont="1" applyBorder="1" applyAlignment="1">
      <alignment horizontal="right" vertical="center" wrapText="1"/>
    </xf>
    <xf numFmtId="14" fontId="22" fillId="0" borderId="8" xfId="0" quotePrefix="1" applyNumberFormat="1" applyFont="1" applyBorder="1" applyAlignment="1">
      <alignment horizontal="center" vertical="center" wrapText="1"/>
    </xf>
    <xf numFmtId="164" fontId="12" fillId="0" borderId="216" xfId="0" applyNumberFormat="1" applyFont="1" applyBorder="1" applyAlignment="1">
      <alignment horizontal="right" vertical="center" wrapText="1"/>
    </xf>
    <xf numFmtId="166" fontId="12" fillId="0" borderId="153" xfId="0" applyNumberFormat="1" applyFont="1" applyBorder="1" applyAlignment="1">
      <alignment horizontal="right" vertical="center" wrapText="1"/>
    </xf>
    <xf numFmtId="165" fontId="12" fillId="3" borderId="100" xfId="0" applyNumberFormat="1" applyFont="1" applyFill="1" applyBorder="1" applyAlignment="1">
      <alignment horizontal="right" vertical="center" wrapText="1"/>
    </xf>
    <xf numFmtId="165" fontId="12" fillId="3" borderId="37" xfId="0" applyNumberFormat="1" applyFont="1" applyFill="1" applyBorder="1" applyAlignment="1">
      <alignment horizontal="right" vertical="center" wrapText="1"/>
    </xf>
    <xf numFmtId="165" fontId="12" fillId="3" borderId="115" xfId="0" applyNumberFormat="1" applyFont="1" applyFill="1" applyBorder="1" applyAlignment="1">
      <alignment horizontal="right" vertical="center" wrapText="1"/>
    </xf>
    <xf numFmtId="165" fontId="12" fillId="3" borderId="94" xfId="0" applyNumberFormat="1" applyFont="1" applyFill="1" applyBorder="1" applyAlignment="1">
      <alignment horizontal="right" vertical="center" wrapText="1"/>
    </xf>
    <xf numFmtId="166" fontId="12" fillId="0" borderId="166" xfId="0" applyNumberFormat="1" applyFont="1" applyBorder="1" applyAlignment="1">
      <alignment horizontal="right" vertical="center" wrapText="1"/>
    </xf>
    <xf numFmtId="165" fontId="12" fillId="0" borderId="114" xfId="0" applyNumberFormat="1" applyFont="1" applyBorder="1" applyAlignment="1">
      <alignment horizontal="right" vertical="center" wrapText="1"/>
    </xf>
    <xf numFmtId="0" fontId="22" fillId="0" borderId="8" xfId="0" quotePrefix="1" applyFont="1" applyBorder="1" applyAlignment="1">
      <alignment horizontal="center" vertical="center" wrapText="1"/>
    </xf>
    <xf numFmtId="165" fontId="12" fillId="3" borderId="16" xfId="0" applyNumberFormat="1" applyFont="1" applyFill="1" applyBorder="1" applyAlignment="1">
      <alignment horizontal="right" vertical="center" wrapText="1"/>
    </xf>
    <xf numFmtId="165" fontId="12" fillId="3" borderId="72" xfId="0" applyNumberFormat="1" applyFont="1" applyFill="1" applyBorder="1" applyAlignment="1">
      <alignment horizontal="right" vertical="center" wrapText="1"/>
    </xf>
    <xf numFmtId="0" fontId="22" fillId="0" borderId="114" xfId="0" quotePrefix="1" applyFont="1" applyBorder="1" applyAlignment="1">
      <alignment horizontal="center" vertical="center" wrapText="1"/>
    </xf>
    <xf numFmtId="0" fontId="22" fillId="0" borderId="62" xfId="0" applyFont="1" applyBorder="1" applyAlignment="1">
      <alignment horizontal="center" vertical="center" wrapText="1"/>
    </xf>
    <xf numFmtId="165" fontId="12" fillId="0" borderId="100" xfId="0" applyNumberFormat="1" applyFont="1" applyBorder="1" applyAlignment="1">
      <alignment horizontal="right" vertical="center" wrapText="1"/>
    </xf>
    <xf numFmtId="165" fontId="12" fillId="0" borderId="115" xfId="0" applyNumberFormat="1" applyFont="1" applyBorder="1" applyAlignment="1">
      <alignment horizontal="right" vertical="center" wrapText="1"/>
    </xf>
    <xf numFmtId="16" fontId="39" fillId="0" borderId="31" xfId="0" quotePrefix="1" applyNumberFormat="1" applyFont="1" applyBorder="1" applyAlignment="1">
      <alignment horizontal="left" vertical="center" wrapText="1"/>
    </xf>
    <xf numFmtId="16" fontId="39" fillId="0" borderId="38" xfId="0" quotePrefix="1" applyNumberFormat="1" applyFont="1" applyBorder="1" applyAlignment="1">
      <alignment horizontal="left" vertical="center" wrapText="1"/>
    </xf>
    <xf numFmtId="0" fontId="6" fillId="0" borderId="151" xfId="0" applyFont="1" applyBorder="1" applyAlignment="1">
      <alignment horizontal="center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38" xfId="0" applyFont="1" applyBorder="1" applyAlignment="1">
      <alignment horizontal="left" vertical="center" wrapText="1"/>
    </xf>
    <xf numFmtId="0" fontId="12" fillId="1" borderId="1" xfId="0" applyFont="1" applyFill="1" applyBorder="1" applyAlignment="1">
      <alignment horizontal="center" vertical="center" wrapText="1"/>
    </xf>
    <xf numFmtId="0" fontId="12" fillId="1" borderId="34" xfId="0" applyFont="1" applyFill="1" applyBorder="1" applyAlignment="1">
      <alignment horizontal="center" vertical="center" wrapText="1"/>
    </xf>
    <xf numFmtId="0" fontId="12" fillId="1" borderId="121" xfId="0" applyFont="1" applyFill="1" applyBorder="1" applyAlignment="1">
      <alignment horizontal="center" vertical="center" wrapText="1"/>
    </xf>
    <xf numFmtId="0" fontId="12" fillId="1" borderId="26" xfId="0" applyFont="1" applyFill="1" applyBorder="1" applyAlignment="1">
      <alignment horizontal="center" vertical="center" wrapText="1"/>
    </xf>
    <xf numFmtId="0" fontId="6" fillId="1" borderId="159" xfId="0" applyFont="1" applyFill="1" applyBorder="1" applyAlignment="1">
      <alignment horizontal="center" vertical="center" wrapText="1"/>
    </xf>
    <xf numFmtId="165" fontId="12" fillId="1" borderId="26" xfId="0" applyNumberFormat="1" applyFont="1" applyFill="1" applyBorder="1" applyAlignment="1">
      <alignment horizontal="right" vertical="center" wrapText="1"/>
    </xf>
    <xf numFmtId="165" fontId="12" fillId="1" borderId="1" xfId="0" applyNumberFormat="1" applyFont="1" applyFill="1" applyBorder="1" applyAlignment="1">
      <alignment horizontal="right" vertical="center" wrapText="1"/>
    </xf>
    <xf numFmtId="165" fontId="12" fillId="1" borderId="34" xfId="0" applyNumberFormat="1" applyFont="1" applyFill="1" applyBorder="1" applyAlignment="1">
      <alignment horizontal="right" vertical="center" wrapText="1"/>
    </xf>
    <xf numFmtId="165" fontId="12" fillId="1" borderId="114" xfId="0" applyNumberFormat="1" applyFont="1" applyFill="1" applyBorder="1" applyAlignment="1">
      <alignment horizontal="right" vertical="center" wrapText="1"/>
    </xf>
    <xf numFmtId="166" fontId="12" fillId="1" borderId="210" xfId="0" applyNumberFormat="1" applyFont="1" applyFill="1" applyBorder="1" applyAlignment="1">
      <alignment horizontal="right" vertical="center" wrapText="1"/>
    </xf>
    <xf numFmtId="0" fontId="6" fillId="0" borderId="188" xfId="0" applyFont="1" applyBorder="1" applyAlignment="1">
      <alignment horizontal="center" vertical="center" wrapText="1"/>
    </xf>
    <xf numFmtId="165" fontId="12" fillId="0" borderId="179" xfId="0" applyNumberFormat="1" applyFont="1" applyBorder="1" applyAlignment="1">
      <alignment horizontal="right" vertical="center" wrapText="1"/>
    </xf>
    <xf numFmtId="0" fontId="12" fillId="0" borderId="218" xfId="0" applyFont="1" applyBorder="1" applyAlignment="1">
      <alignment horizontal="center" vertical="center" wrapText="1"/>
    </xf>
    <xf numFmtId="0" fontId="12" fillId="0" borderId="219" xfId="0" applyFont="1" applyBorder="1" applyAlignment="1">
      <alignment horizontal="center" vertical="center" wrapText="1"/>
    </xf>
    <xf numFmtId="0" fontId="12" fillId="0" borderId="220" xfId="0" applyFont="1" applyBorder="1" applyAlignment="1">
      <alignment horizontal="center" vertical="center" wrapText="1"/>
    </xf>
    <xf numFmtId="166" fontId="12" fillId="1" borderId="211" xfId="0" applyNumberFormat="1" applyFont="1" applyFill="1" applyBorder="1" applyAlignment="1">
      <alignment horizontal="right" vertical="center" wrapText="1"/>
    </xf>
    <xf numFmtId="165" fontId="19" fillId="1" borderId="212" xfId="0" applyNumberFormat="1" applyFont="1" applyFill="1" applyBorder="1" applyAlignment="1">
      <alignment horizontal="right" vertical="center" wrapText="1"/>
    </xf>
    <xf numFmtId="165" fontId="19" fillId="1" borderId="213" xfId="0" applyNumberFormat="1" applyFont="1" applyFill="1" applyBorder="1" applyAlignment="1">
      <alignment horizontal="right" vertical="center" wrapText="1"/>
    </xf>
    <xf numFmtId="0" fontId="12" fillId="1" borderId="109" xfId="0" applyFont="1" applyFill="1" applyBorder="1" applyAlignment="1">
      <alignment horizontal="center" vertical="center" wrapText="1"/>
    </xf>
    <xf numFmtId="0" fontId="33" fillId="1" borderId="207" xfId="0" applyFont="1" applyFill="1" applyBorder="1" applyAlignment="1">
      <alignment horizontal="left" vertical="center" wrapText="1"/>
    </xf>
    <xf numFmtId="0" fontId="33" fillId="1" borderId="191" xfId="0" applyFont="1" applyFill="1" applyBorder="1" applyAlignment="1">
      <alignment horizontal="left" vertical="center" wrapText="1"/>
    </xf>
    <xf numFmtId="0" fontId="6" fillId="1" borderId="209" xfId="0" applyFont="1" applyFill="1" applyBorder="1" applyAlignment="1">
      <alignment horizontal="center" vertical="center" wrapText="1"/>
    </xf>
    <xf numFmtId="165" fontId="19" fillId="1" borderId="159" xfId="0" applyNumberFormat="1" applyFont="1" applyFill="1" applyBorder="1" applyAlignment="1">
      <alignment horizontal="right" vertical="center" wrapText="1"/>
    </xf>
    <xf numFmtId="165" fontId="19" fillId="1" borderId="200" xfId="0" applyNumberFormat="1" applyFont="1" applyFill="1" applyBorder="1" applyAlignment="1">
      <alignment horizontal="right" vertical="center" wrapText="1"/>
    </xf>
    <xf numFmtId="0" fontId="12" fillId="1" borderId="207" xfId="0" applyFont="1" applyFill="1" applyBorder="1" applyAlignment="1">
      <alignment horizontal="center" vertical="center" wrapText="1"/>
    </xf>
    <xf numFmtId="0" fontId="12" fillId="0" borderId="222" xfId="0" applyFont="1" applyBorder="1" applyAlignment="1">
      <alignment horizontal="center" vertical="center" wrapText="1"/>
    </xf>
    <xf numFmtId="0" fontId="12" fillId="0" borderId="223" xfId="0" applyFont="1" applyBorder="1" applyAlignment="1">
      <alignment horizontal="center" vertical="center" wrapText="1"/>
    </xf>
    <xf numFmtId="0" fontId="22" fillId="0" borderId="170" xfId="0" applyFont="1" applyBorder="1" applyAlignment="1">
      <alignment horizontal="center" vertical="center" wrapText="1"/>
    </xf>
    <xf numFmtId="164" fontId="12" fillId="0" borderId="224" xfId="0" applyNumberFormat="1" applyFont="1" applyBorder="1" applyAlignment="1">
      <alignment horizontal="right" vertical="center" wrapText="1"/>
    </xf>
    <xf numFmtId="165" fontId="12" fillId="0" borderId="222" xfId="0" applyNumberFormat="1" applyFont="1" applyBorder="1" applyAlignment="1">
      <alignment horizontal="right" vertical="center" wrapText="1"/>
    </xf>
    <xf numFmtId="165" fontId="12" fillId="0" borderId="219" xfId="0" applyNumberFormat="1" applyFont="1" applyBorder="1" applyAlignment="1">
      <alignment horizontal="right" vertical="center" wrapText="1"/>
    </xf>
    <xf numFmtId="165" fontId="12" fillId="0" borderId="220" xfId="0" applyNumberFormat="1" applyFont="1" applyBorder="1" applyAlignment="1">
      <alignment horizontal="right" vertical="center" wrapText="1"/>
    </xf>
    <xf numFmtId="165" fontId="12" fillId="0" borderId="174" xfId="0" applyNumberFormat="1" applyFont="1" applyBorder="1" applyAlignment="1">
      <alignment horizontal="right" vertical="center" wrapText="1"/>
    </xf>
    <xf numFmtId="165" fontId="12" fillId="0" borderId="225" xfId="0" applyNumberFormat="1" applyFont="1" applyBorder="1" applyAlignment="1">
      <alignment horizontal="right" vertical="center" wrapText="1"/>
    </xf>
    <xf numFmtId="166" fontId="12" fillId="0" borderId="186" xfId="0" applyNumberFormat="1" applyFont="1" applyBorder="1" applyAlignment="1">
      <alignment horizontal="right" vertical="center" wrapText="1"/>
    </xf>
    <xf numFmtId="165" fontId="5" fillId="0" borderId="238" xfId="0" applyNumberFormat="1" applyFont="1" applyBorder="1" applyAlignment="1">
      <alignment horizontal="center" vertical="center" wrapText="1"/>
    </xf>
    <xf numFmtId="165" fontId="5" fillId="0" borderId="239" xfId="0" applyNumberFormat="1" applyFont="1" applyBorder="1" applyAlignment="1">
      <alignment horizontal="center" vertical="center" wrapText="1"/>
    </xf>
    <xf numFmtId="165" fontId="5" fillId="0" borderId="240" xfId="0" applyNumberFormat="1" applyFont="1" applyBorder="1" applyAlignment="1">
      <alignment horizontal="center" vertical="center" wrapText="1"/>
    </xf>
    <xf numFmtId="0" fontId="2" fillId="0" borderId="236" xfId="0" applyFont="1" applyBorder="1" applyAlignment="1">
      <alignment horizontal="center" vertical="center" wrapText="1"/>
    </xf>
    <xf numFmtId="0" fontId="2" fillId="0" borderId="120" xfId="0" applyFont="1" applyBorder="1" applyAlignment="1">
      <alignment horizontal="center" vertical="center" wrapText="1"/>
    </xf>
    <xf numFmtId="165" fontId="30" fillId="0" borderId="89" xfId="0" applyNumberFormat="1" applyFont="1" applyBorder="1" applyAlignment="1">
      <alignment horizontal="right" vertical="center" wrapText="1"/>
    </xf>
    <xf numFmtId="165" fontId="30" fillId="0" borderId="123" xfId="0" applyNumberFormat="1" applyFont="1" applyBorder="1" applyAlignment="1">
      <alignment horizontal="right" vertical="center" wrapText="1"/>
    </xf>
    <xf numFmtId="0" fontId="5" fillId="0" borderId="88" xfId="0" applyFont="1" applyBorder="1" applyAlignment="1">
      <alignment horizontal="center" vertical="center" wrapText="1"/>
    </xf>
    <xf numFmtId="0" fontId="5" fillId="0" borderId="122" xfId="0" applyFont="1" applyBorder="1" applyAlignment="1">
      <alignment horizontal="center" vertical="center" wrapText="1"/>
    </xf>
    <xf numFmtId="0" fontId="5" fillId="0" borderId="244" xfId="0" applyFont="1" applyBorder="1" applyAlignment="1">
      <alignment horizontal="center" vertical="center" wrapText="1"/>
    </xf>
    <xf numFmtId="0" fontId="5" fillId="0" borderId="161" xfId="0" applyFont="1" applyBorder="1" applyAlignment="1">
      <alignment horizontal="center" vertical="center" wrapText="1"/>
    </xf>
    <xf numFmtId="0" fontId="5" fillId="0" borderId="245" xfId="0" applyFont="1" applyBorder="1" applyAlignment="1">
      <alignment horizontal="center" vertical="center" wrapText="1"/>
    </xf>
    <xf numFmtId="0" fontId="9" fillId="2" borderId="129" xfId="0" applyFont="1" applyFill="1" applyBorder="1" applyAlignment="1">
      <alignment horizontal="center" vertical="top" wrapText="1"/>
    </xf>
    <xf numFmtId="0" fontId="9" fillId="2" borderId="130" xfId="0" applyFont="1" applyFill="1" applyBorder="1" applyAlignment="1">
      <alignment horizontal="center" vertical="top" wrapText="1"/>
    </xf>
    <xf numFmtId="0" fontId="9" fillId="2" borderId="131" xfId="0" applyFont="1" applyFill="1" applyBorder="1" applyAlignment="1">
      <alignment horizontal="center" vertical="top" wrapText="1"/>
    </xf>
    <xf numFmtId="0" fontId="9" fillId="2" borderId="150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9" fillId="2" borderId="214" xfId="0" applyFont="1" applyFill="1" applyBorder="1" applyAlignment="1">
      <alignment horizontal="center" vertical="top" wrapText="1"/>
    </xf>
    <xf numFmtId="164" fontId="5" fillId="0" borderId="194" xfId="0" applyNumberFormat="1" applyFont="1" applyBorder="1" applyAlignment="1">
      <alignment horizontal="right" vertical="center" wrapText="1"/>
    </xf>
    <xf numFmtId="164" fontId="5" fillId="0" borderId="162" xfId="0" applyNumberFormat="1" applyFont="1" applyBorder="1" applyAlignment="1">
      <alignment horizontal="right" vertical="center" wrapText="1"/>
    </xf>
    <xf numFmtId="165" fontId="5" fillId="0" borderId="37" xfId="0" applyNumberFormat="1" applyFont="1" applyBorder="1" applyAlignment="1">
      <alignment horizontal="right" vertical="center" wrapText="1"/>
    </xf>
    <xf numFmtId="165" fontId="5" fillId="0" borderId="18" xfId="0" applyNumberFormat="1" applyFont="1" applyBorder="1" applyAlignment="1">
      <alignment horizontal="right" vertical="center" wrapText="1"/>
    </xf>
    <xf numFmtId="166" fontId="12" fillId="0" borderId="189" xfId="0" applyNumberFormat="1" applyFont="1" applyBorder="1" applyAlignment="1">
      <alignment horizontal="right" vertical="center" wrapText="1"/>
    </xf>
    <xf numFmtId="165" fontId="19" fillId="0" borderId="226" xfId="0" applyNumberFormat="1" applyFont="1" applyBorder="1" applyAlignment="1">
      <alignment horizontal="right" vertical="center" wrapText="1"/>
    </xf>
    <xf numFmtId="0" fontId="6" fillId="0" borderId="225" xfId="0" applyFont="1" applyBorder="1" applyAlignment="1">
      <alignment horizontal="center" vertical="center" wrapText="1"/>
    </xf>
    <xf numFmtId="165" fontId="19" fillId="0" borderId="224" xfId="0" applyNumberFormat="1" applyFont="1" applyBorder="1" applyAlignment="1">
      <alignment horizontal="right" vertical="center" wrapText="1"/>
    </xf>
    <xf numFmtId="0" fontId="35" fillId="0" borderId="159" xfId="0" applyFont="1" applyBorder="1" applyAlignment="1">
      <alignment horizontal="center" vertical="center" wrapText="1"/>
    </xf>
    <xf numFmtId="0" fontId="35" fillId="0" borderId="188" xfId="0" applyFont="1" applyBorder="1" applyAlignment="1">
      <alignment horizontal="center" vertical="center" wrapText="1"/>
    </xf>
    <xf numFmtId="165" fontId="5" fillId="0" borderId="128" xfId="0" applyNumberFormat="1" applyFont="1" applyBorder="1" applyAlignment="1">
      <alignment horizontal="right" vertical="center" wrapText="1"/>
    </xf>
    <xf numFmtId="165" fontId="5" fillId="0" borderId="238" xfId="0" applyNumberFormat="1" applyFont="1" applyBorder="1" applyAlignment="1">
      <alignment horizontal="right" vertical="center" wrapText="1"/>
    </xf>
    <xf numFmtId="166" fontId="30" fillId="0" borderId="235" xfId="0" applyNumberFormat="1" applyFont="1" applyBorder="1" applyAlignment="1">
      <alignment horizontal="right" vertical="center" wrapText="1"/>
    </xf>
    <xf numFmtId="166" fontId="30" fillId="0" borderId="210" xfId="0" applyNumberFormat="1" applyFont="1" applyBorder="1" applyAlignment="1">
      <alignment horizontal="right" vertical="center" wrapText="1"/>
    </xf>
    <xf numFmtId="0" fontId="5" fillId="0" borderId="20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4" fillId="0" borderId="129" xfId="0" applyFont="1" applyBorder="1" applyAlignment="1">
      <alignment horizontal="center" vertical="center" wrapText="1"/>
    </xf>
    <xf numFmtId="0" fontId="4" fillId="0" borderId="130" xfId="0" applyFont="1" applyBorder="1" applyAlignment="1">
      <alignment horizontal="center" vertical="center" wrapText="1"/>
    </xf>
    <xf numFmtId="0" fontId="4" fillId="0" borderId="236" xfId="0" applyFont="1" applyBorder="1" applyAlignment="1">
      <alignment horizontal="center" vertical="center" wrapText="1"/>
    </xf>
    <xf numFmtId="0" fontId="4" fillId="0" borderId="120" xfId="0" applyFont="1" applyBorder="1" applyAlignment="1">
      <alignment horizontal="center" vertical="center" wrapText="1"/>
    </xf>
    <xf numFmtId="165" fontId="30" fillId="0" borderId="135" xfId="0" applyNumberFormat="1" applyFont="1" applyBorder="1" applyAlignment="1">
      <alignment horizontal="right" vertical="center" wrapText="1"/>
    </xf>
    <xf numFmtId="0" fontId="30" fillId="0" borderId="230" xfId="0" applyFont="1" applyBorder="1" applyAlignment="1">
      <alignment horizontal="center" vertical="center" wrapText="1"/>
    </xf>
    <xf numFmtId="0" fontId="30" fillId="0" borderId="122" xfId="0" applyFont="1" applyBorder="1" applyAlignment="1">
      <alignment horizontal="center" vertical="center" wrapText="1"/>
    </xf>
    <xf numFmtId="0" fontId="30" fillId="0" borderId="232" xfId="0" applyFont="1" applyBorder="1" applyAlignment="1">
      <alignment horizontal="center" vertical="center" wrapText="1"/>
    </xf>
    <xf numFmtId="0" fontId="30" fillId="0" borderId="245" xfId="0" applyFont="1" applyBorder="1" applyAlignment="1">
      <alignment horizontal="center" vertical="center" wrapText="1"/>
    </xf>
    <xf numFmtId="165" fontId="37" fillId="0" borderId="216" xfId="0" applyNumberFormat="1" applyFont="1" applyBorder="1" applyAlignment="1">
      <alignment horizontal="center" vertical="center" wrapText="1"/>
    </xf>
    <xf numFmtId="165" fontId="37" fillId="0" borderId="248" xfId="0" applyNumberFormat="1" applyFont="1" applyBorder="1" applyAlignment="1">
      <alignment horizontal="center" vertical="center" wrapText="1"/>
    </xf>
    <xf numFmtId="0" fontId="12" fillId="0" borderId="243" xfId="0" applyFont="1" applyBorder="1" applyAlignment="1">
      <alignment horizontal="center" vertical="center" wrapText="1"/>
    </xf>
    <xf numFmtId="0" fontId="12" fillId="0" borderId="111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82" xfId="0" applyFont="1" applyBorder="1" applyAlignment="1">
      <alignment horizontal="center" vertical="center" wrapText="1"/>
    </xf>
    <xf numFmtId="165" fontId="30" fillId="0" borderId="94" xfId="0" applyNumberFormat="1" applyFont="1" applyBorder="1" applyAlignment="1">
      <alignment horizontal="right" vertical="center" wrapText="1"/>
    </xf>
    <xf numFmtId="165" fontId="30" fillId="0" borderId="25" xfId="0" applyNumberFormat="1" applyFont="1" applyBorder="1" applyAlignment="1">
      <alignment horizontal="right" vertical="center" wrapText="1"/>
    </xf>
    <xf numFmtId="165" fontId="5" fillId="0" borderId="39" xfId="0" applyNumberFormat="1" applyFont="1" applyBorder="1" applyAlignment="1">
      <alignment horizontal="right" vertical="center" wrapText="1"/>
    </xf>
    <xf numFmtId="165" fontId="5" fillId="0" borderId="19" xfId="0" applyNumberFormat="1" applyFont="1" applyBorder="1" applyAlignment="1">
      <alignment horizontal="right" vertical="center" wrapText="1"/>
    </xf>
    <xf numFmtId="165" fontId="36" fillId="0" borderId="44" xfId="0" applyNumberFormat="1" applyFont="1" applyBorder="1" applyAlignment="1">
      <alignment horizontal="right" vertical="center" wrapText="1"/>
    </xf>
    <xf numFmtId="165" fontId="36" fillId="0" borderId="80" xfId="0" applyNumberFormat="1" applyFont="1" applyBorder="1" applyAlignment="1">
      <alignment horizontal="right" vertical="center" wrapText="1"/>
    </xf>
    <xf numFmtId="165" fontId="5" fillId="0" borderId="41" xfId="0" applyNumberFormat="1" applyFont="1" applyBorder="1" applyAlignment="1">
      <alignment horizontal="right" vertical="center" wrapText="1"/>
    </xf>
    <xf numFmtId="165" fontId="5" fillId="0" borderId="30" xfId="0" applyNumberFormat="1" applyFont="1" applyBorder="1" applyAlignment="1">
      <alignment horizontal="right" vertical="center" wrapText="1"/>
    </xf>
    <xf numFmtId="165" fontId="36" fillId="0" borderId="195" xfId="0" applyNumberFormat="1" applyFont="1" applyBorder="1" applyAlignment="1">
      <alignment horizontal="right" vertical="center" wrapText="1"/>
    </xf>
    <xf numFmtId="165" fontId="36" fillId="0" borderId="237" xfId="0" applyNumberFormat="1" applyFont="1" applyBorder="1" applyAlignment="1">
      <alignment horizontal="right" vertical="center" wrapText="1"/>
    </xf>
    <xf numFmtId="166" fontId="5" fillId="0" borderId="196" xfId="0" applyNumberFormat="1" applyFont="1" applyBorder="1" applyAlignment="1">
      <alignment horizontal="right" vertical="center" wrapText="1"/>
    </xf>
    <xf numFmtId="166" fontId="5" fillId="0" borderId="210" xfId="0" applyNumberFormat="1" applyFont="1" applyBorder="1" applyAlignment="1">
      <alignment horizontal="right" vertical="center" wrapText="1"/>
    </xf>
    <xf numFmtId="166" fontId="30" fillId="0" borderId="233" xfId="0" applyNumberFormat="1" applyFont="1" applyBorder="1" applyAlignment="1">
      <alignment horizontal="right" vertical="center" wrapText="1"/>
    </xf>
    <xf numFmtId="166" fontId="30" fillId="0" borderId="211" xfId="0" applyNumberFormat="1" applyFont="1" applyBorder="1" applyAlignment="1">
      <alignment horizontal="right" vertical="center" wrapText="1"/>
    </xf>
    <xf numFmtId="165" fontId="37" fillId="0" borderId="234" xfId="0" applyNumberFormat="1" applyFont="1" applyBorder="1" applyAlignment="1">
      <alignment horizontal="center" vertical="center" wrapText="1"/>
    </xf>
    <xf numFmtId="165" fontId="37" fillId="0" borderId="249" xfId="0" applyNumberFormat="1" applyFont="1" applyBorder="1" applyAlignment="1">
      <alignment horizontal="center" vertical="center" wrapText="1"/>
    </xf>
    <xf numFmtId="165" fontId="5" fillId="0" borderId="120" xfId="0" applyNumberFormat="1" applyFont="1" applyBorder="1" applyAlignment="1">
      <alignment horizontal="center" wrapText="1"/>
    </xf>
    <xf numFmtId="0" fontId="5" fillId="0" borderId="120" xfId="0" applyFont="1" applyBorder="1" applyAlignment="1">
      <alignment horizontal="center" wrapText="1"/>
    </xf>
    <xf numFmtId="165" fontId="38" fillId="0" borderId="156" xfId="0" applyNumberFormat="1" applyFont="1" applyBorder="1" applyAlignment="1">
      <alignment horizontal="right" vertical="center" wrapText="1"/>
    </xf>
    <xf numFmtId="165" fontId="38" fillId="0" borderId="189" xfId="0" applyNumberFormat="1" applyFont="1" applyBorder="1" applyAlignment="1">
      <alignment horizontal="right" vertical="center" wrapText="1"/>
    </xf>
    <xf numFmtId="164" fontId="38" fillId="0" borderId="158" xfId="0" applyNumberFormat="1" applyFont="1" applyBorder="1" applyAlignment="1">
      <alignment horizontal="right" vertical="center" wrapText="1"/>
    </xf>
    <xf numFmtId="164" fontId="38" fillId="0" borderId="186" xfId="0" applyNumberFormat="1" applyFont="1" applyBorder="1" applyAlignment="1">
      <alignment horizontal="right" vertical="center" wrapText="1"/>
    </xf>
    <xf numFmtId="0" fontId="10" fillId="0" borderId="250" xfId="0" applyFont="1" applyBorder="1" applyAlignment="1">
      <alignment horizontal="center" vertical="center" wrapText="1"/>
    </xf>
    <xf numFmtId="0" fontId="10" fillId="0" borderId="125" xfId="0" applyFont="1" applyBorder="1" applyAlignment="1">
      <alignment horizontal="center" vertical="center" wrapText="1"/>
    </xf>
    <xf numFmtId="0" fontId="10" fillId="0" borderId="223" xfId="0" applyFont="1" applyBorder="1" applyAlignment="1">
      <alignment horizontal="center" vertical="center" wrapText="1"/>
    </xf>
    <xf numFmtId="0" fontId="12" fillId="0" borderId="251" xfId="0" applyFont="1" applyBorder="1" applyAlignment="1">
      <alignment horizontal="center" vertical="center" wrapText="1"/>
    </xf>
    <xf numFmtId="0" fontId="12" fillId="0" borderId="252" xfId="0" applyFont="1" applyBorder="1" applyAlignment="1">
      <alignment horizontal="center" vertical="center" wrapText="1"/>
    </xf>
    <xf numFmtId="0" fontId="12" fillId="0" borderId="253" xfId="0" applyFont="1" applyBorder="1" applyAlignment="1">
      <alignment horizontal="center" vertical="center" wrapText="1"/>
    </xf>
    <xf numFmtId="0" fontId="10" fillId="0" borderId="255" xfId="0" applyFont="1" applyBorder="1" applyAlignment="1">
      <alignment horizontal="center" vertical="center" wrapText="1"/>
    </xf>
    <xf numFmtId="0" fontId="10" fillId="0" borderId="256" xfId="0" applyFont="1" applyBorder="1" applyAlignment="1">
      <alignment horizontal="center" vertical="center" wrapText="1"/>
    </xf>
    <xf numFmtId="0" fontId="10" fillId="0" borderId="257" xfId="0" applyFont="1" applyBorder="1" applyAlignment="1">
      <alignment horizontal="center" vertical="center" wrapText="1"/>
    </xf>
    <xf numFmtId="0" fontId="10" fillId="0" borderId="241" xfId="0" applyFont="1" applyBorder="1" applyAlignment="1">
      <alignment horizontal="center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242" xfId="0" applyFont="1" applyBorder="1" applyAlignment="1">
      <alignment horizontal="center" vertical="center" wrapText="1"/>
    </xf>
    <xf numFmtId="0" fontId="38" fillId="0" borderId="241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246" xfId="0" applyFont="1" applyBorder="1" applyAlignment="1">
      <alignment horizontal="center" vertical="center" wrapText="1"/>
    </xf>
    <xf numFmtId="0" fontId="38" fillId="0" borderId="250" xfId="0" applyFont="1" applyBorder="1" applyAlignment="1">
      <alignment horizontal="center" vertical="center" wrapText="1"/>
    </xf>
    <xf numFmtId="0" fontId="38" fillId="0" borderId="125" xfId="0" applyFont="1" applyBorder="1" applyAlignment="1">
      <alignment horizontal="center" vertical="center" wrapText="1"/>
    </xf>
    <xf numFmtId="0" fontId="38" fillId="0" borderId="254" xfId="0" applyFont="1" applyBorder="1" applyAlignment="1">
      <alignment horizontal="center" vertical="center" wrapText="1"/>
    </xf>
    <xf numFmtId="165" fontId="38" fillId="0" borderId="247" xfId="0" applyNumberFormat="1" applyFont="1" applyBorder="1" applyAlignment="1">
      <alignment horizontal="right" vertical="center" wrapText="1"/>
    </xf>
    <xf numFmtId="165" fontId="38" fillId="0" borderId="176" xfId="0" applyNumberFormat="1" applyFont="1" applyBorder="1" applyAlignment="1">
      <alignment horizontal="right" vertical="center" wrapText="1"/>
    </xf>
    <xf numFmtId="165" fontId="12" fillId="3" borderId="26" xfId="0" applyNumberFormat="1" applyFont="1" applyFill="1" applyBorder="1" applyAlignment="1">
      <alignment horizontal="right" vertical="center" wrapText="1"/>
    </xf>
    <xf numFmtId="165" fontId="12" fillId="3" borderId="1" xfId="0" applyNumberFormat="1" applyFont="1" applyFill="1" applyBorder="1" applyAlignment="1">
      <alignment horizontal="right" vertical="center" wrapText="1"/>
    </xf>
    <xf numFmtId="165" fontId="12" fillId="3" borderId="4" xfId="0" applyNumberFormat="1" applyFont="1" applyFill="1" applyBorder="1" applyAlignment="1">
      <alignment horizontal="right" vertical="center" wrapText="1"/>
    </xf>
    <xf numFmtId="0" fontId="5" fillId="0" borderId="146" xfId="0" applyFont="1" applyBorder="1" applyAlignment="1">
      <alignment horizontal="center" vertical="center" wrapText="1"/>
    </xf>
    <xf numFmtId="0" fontId="0" fillId="0" borderId="146" xfId="0" applyBorder="1" applyAlignment="1">
      <alignment horizontal="center" vertical="center" wrapText="1"/>
    </xf>
    <xf numFmtId="0" fontId="0" fillId="0" borderId="268" xfId="0" applyBorder="1" applyAlignment="1">
      <alignment horizontal="center" vertical="center" wrapText="1"/>
    </xf>
    <xf numFmtId="0" fontId="5" fillId="0" borderId="145" xfId="0" applyFont="1" applyBorder="1" applyAlignment="1">
      <alignment horizontal="center" vertical="center" wrapText="1"/>
    </xf>
    <xf numFmtId="0" fontId="5" fillId="0" borderId="268" xfId="0" applyFont="1" applyBorder="1" applyAlignment="1">
      <alignment horizontal="center" vertical="center" wrapText="1"/>
    </xf>
    <xf numFmtId="0" fontId="0" fillId="0" borderId="176" xfId="0" applyBorder="1" applyAlignment="1">
      <alignment horizontal="center" vertical="center" wrapText="1"/>
    </xf>
    <xf numFmtId="0" fontId="30" fillId="0" borderId="274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5" fillId="0" borderId="148" xfId="0" applyFont="1" applyBorder="1" applyAlignment="1">
      <alignment horizontal="center" vertical="center" wrapText="1"/>
    </xf>
    <xf numFmtId="0" fontId="30" fillId="0" borderId="261" xfId="0" applyFont="1" applyBorder="1" applyAlignment="1">
      <alignment horizontal="center" vertical="center" wrapText="1"/>
    </xf>
    <xf numFmtId="0" fontId="30" fillId="0" borderId="91" xfId="0" applyFont="1" applyBorder="1" applyAlignment="1">
      <alignment horizontal="center" vertical="center" wrapText="1"/>
    </xf>
    <xf numFmtId="0" fontId="0" fillId="0" borderId="221" xfId="0" applyBorder="1" applyAlignment="1">
      <alignment horizontal="center" vertical="center" wrapText="1"/>
    </xf>
    <xf numFmtId="0" fontId="30" fillId="0" borderId="272" xfId="0" applyFont="1" applyBorder="1" applyAlignment="1">
      <alignment horizontal="center" vertical="center" wrapText="1"/>
    </xf>
    <xf numFmtId="0" fontId="30" fillId="0" borderId="116" xfId="0" applyFont="1" applyBorder="1" applyAlignment="1">
      <alignment horizontal="center" vertical="center" wrapText="1"/>
    </xf>
    <xf numFmtId="0" fontId="0" fillId="0" borderId="187" xfId="0" applyBorder="1" applyAlignment="1">
      <alignment horizontal="center" vertical="center" wrapText="1"/>
    </xf>
    <xf numFmtId="0" fontId="30" fillId="0" borderId="265" xfId="0" applyFont="1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193" xfId="0" applyFont="1" applyBorder="1" applyAlignment="1">
      <alignment horizontal="center" vertical="center" wrapText="1"/>
    </xf>
    <xf numFmtId="0" fontId="6" fillId="1" borderId="159" xfId="0" applyFont="1" applyFill="1" applyBorder="1" applyAlignment="1">
      <alignment horizontal="center" vertical="center"/>
    </xf>
    <xf numFmtId="0" fontId="0" fillId="1" borderId="200" xfId="0" applyFill="1" applyBorder="1" applyAlignment="1">
      <alignment horizontal="center" vertical="center"/>
    </xf>
    <xf numFmtId="0" fontId="12" fillId="0" borderId="78" xfId="0" applyFont="1" applyBorder="1" applyAlignment="1">
      <alignment horizontal="center" vertical="center" wrapText="1"/>
    </xf>
    <xf numFmtId="0" fontId="12" fillId="0" borderId="8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15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14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88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0" fillId="0" borderId="94" xfId="0" applyBorder="1" applyAlignment="1">
      <alignment horizontal="center" vertical="center" wrapText="1"/>
    </xf>
    <xf numFmtId="0" fontId="12" fillId="0" borderId="159" xfId="0" applyFont="1" applyBorder="1" applyAlignment="1">
      <alignment horizontal="center" vertical="center"/>
    </xf>
    <xf numFmtId="0" fontId="12" fillId="0" borderId="165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42" fillId="0" borderId="115" xfId="0" applyFont="1" applyBorder="1" applyAlignment="1">
      <alignment horizontal="center" vertical="center"/>
    </xf>
    <xf numFmtId="0" fontId="42" fillId="0" borderId="94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2" fillId="0" borderId="88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86" xfId="0" applyFont="1" applyBorder="1" applyAlignment="1">
      <alignment horizontal="center" vertical="center"/>
    </xf>
    <xf numFmtId="0" fontId="12" fillId="0" borderId="259" xfId="0" applyFont="1" applyBorder="1" applyAlignment="1">
      <alignment horizontal="center" vertical="center"/>
    </xf>
    <xf numFmtId="0" fontId="12" fillId="0" borderId="161" xfId="0" applyFont="1" applyBorder="1" applyAlignment="1">
      <alignment horizontal="center" vertical="center"/>
    </xf>
    <xf numFmtId="0" fontId="12" fillId="0" borderId="260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207" xfId="0" applyFont="1" applyBorder="1" applyAlignment="1">
      <alignment horizontal="center" vertical="center"/>
    </xf>
    <xf numFmtId="0" fontId="12" fillId="0" borderId="215" xfId="0" applyFont="1" applyBorder="1" applyAlignment="1">
      <alignment horizontal="center" vertical="center"/>
    </xf>
    <xf numFmtId="0" fontId="12" fillId="0" borderId="191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0" fontId="12" fillId="0" borderId="200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92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2" fillId="0" borderId="102" xfId="0" applyFont="1" applyBorder="1" applyAlignment="1">
      <alignment horizontal="center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9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42" fillId="0" borderId="159" xfId="0" applyFont="1" applyBorder="1" applyAlignment="1">
      <alignment horizontal="center" vertical="center"/>
    </xf>
    <xf numFmtId="0" fontId="42" fillId="0" borderId="165" xfId="0" applyFont="1" applyBorder="1" applyAlignment="1">
      <alignment horizontal="center" vertical="center"/>
    </xf>
    <xf numFmtId="0" fontId="42" fillId="0" borderId="200" xfId="0" applyFont="1" applyBorder="1" applyAlignment="1">
      <alignment horizontal="center" vertical="center"/>
    </xf>
    <xf numFmtId="0" fontId="42" fillId="0" borderId="80" xfId="0" applyFont="1" applyBorder="1" applyAlignment="1">
      <alignment horizontal="center" vertical="center"/>
    </xf>
    <xf numFmtId="0" fontId="42" fillId="0" borderId="88" xfId="0" applyFont="1" applyBorder="1" applyAlignment="1">
      <alignment horizontal="center" vertical="center"/>
    </xf>
    <xf numFmtId="0" fontId="42" fillId="0" borderId="44" xfId="0" applyFont="1" applyBorder="1" applyAlignment="1">
      <alignment horizontal="center" vertical="center"/>
    </xf>
    <xf numFmtId="0" fontId="42" fillId="0" borderId="78" xfId="0" applyFont="1" applyBorder="1" applyAlignment="1">
      <alignment horizontal="center" vertical="center"/>
    </xf>
    <xf numFmtId="0" fontId="42" fillId="0" borderId="86" xfId="0" applyFont="1" applyBorder="1" applyAlignment="1">
      <alignment horizontal="center" vertical="center"/>
    </xf>
    <xf numFmtId="0" fontId="42" fillId="0" borderId="42" xfId="0" applyFont="1" applyBorder="1" applyAlignment="1">
      <alignment horizontal="center" vertical="center"/>
    </xf>
    <xf numFmtId="0" fontId="42" fillId="0" borderId="35" xfId="0" applyFont="1" applyBorder="1" applyAlignment="1">
      <alignment horizontal="center" vertical="center"/>
    </xf>
    <xf numFmtId="0" fontId="42" fillId="0" borderId="92" xfId="0" applyFont="1" applyBorder="1" applyAlignment="1">
      <alignment horizontal="center" vertical="center"/>
    </xf>
    <xf numFmtId="0" fontId="42" fillId="0" borderId="40" xfId="0" applyFont="1" applyBorder="1" applyAlignment="1">
      <alignment horizontal="center" vertical="center"/>
    </xf>
    <xf numFmtId="0" fontId="42" fillId="0" borderId="259" xfId="0" applyFont="1" applyBorder="1" applyAlignment="1">
      <alignment horizontal="center" vertical="center"/>
    </xf>
    <xf numFmtId="0" fontId="42" fillId="0" borderId="161" xfId="0" applyFont="1" applyBorder="1" applyAlignment="1">
      <alignment horizontal="center" vertical="center"/>
    </xf>
    <xf numFmtId="0" fontId="42" fillId="0" borderId="260" xfId="0" applyFont="1" applyBorder="1" applyAlignment="1">
      <alignment horizontal="center" vertical="center"/>
    </xf>
    <xf numFmtId="0" fontId="42" fillId="0" borderId="26" xfId="0" applyFont="1" applyBorder="1" applyAlignment="1">
      <alignment horizontal="center" vertical="center"/>
    </xf>
    <xf numFmtId="0" fontId="42" fillId="0" borderId="100" xfId="0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0" borderId="207" xfId="0" applyFont="1" applyBorder="1" applyAlignment="1">
      <alignment horizontal="center" vertical="center"/>
    </xf>
    <xf numFmtId="0" fontId="42" fillId="0" borderId="215" xfId="0" applyFont="1" applyBorder="1" applyAlignment="1">
      <alignment horizontal="center" vertical="center"/>
    </xf>
    <xf numFmtId="0" fontId="42" fillId="0" borderId="191" xfId="0" applyFont="1" applyBorder="1" applyAlignment="1">
      <alignment horizontal="center" vertical="center"/>
    </xf>
    <xf numFmtId="0" fontId="12" fillId="0" borderId="219" xfId="0" applyFont="1" applyBorder="1" applyAlignment="1">
      <alignment horizontal="center" vertical="center"/>
    </xf>
    <xf numFmtId="0" fontId="12" fillId="0" borderId="176" xfId="0" applyFont="1" applyBorder="1" applyAlignment="1">
      <alignment horizontal="center" vertical="center"/>
    </xf>
    <xf numFmtId="0" fontId="12" fillId="0" borderId="222" xfId="0" applyFont="1" applyBorder="1" applyAlignment="1">
      <alignment horizontal="center" vertical="center"/>
    </xf>
    <xf numFmtId="0" fontId="12" fillId="0" borderId="218" xfId="0" applyFont="1" applyBorder="1" applyAlignment="1">
      <alignment horizontal="center" vertical="center"/>
    </xf>
    <xf numFmtId="0" fontId="5" fillId="0" borderId="276" xfId="0" applyFont="1" applyBorder="1" applyAlignment="1">
      <alignment horizontal="center" vertical="center" wrapText="1"/>
    </xf>
    <xf numFmtId="0" fontId="5" fillId="0" borderId="232" xfId="0" applyFont="1" applyBorder="1" applyAlignment="1">
      <alignment horizontal="center" vertical="center" wrapText="1"/>
    </xf>
    <xf numFmtId="0" fontId="41" fillId="0" borderId="210" xfId="0" applyFont="1" applyBorder="1" applyAlignment="1">
      <alignment horizontal="center" vertical="center"/>
    </xf>
    <xf numFmtId="0" fontId="41" fillId="0" borderId="196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46" fillId="0" borderId="0" xfId="0" applyFont="1"/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43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12" fillId="0" borderId="49" xfId="0" applyFont="1" applyBorder="1" applyAlignment="1">
      <alignment horizontal="center" vertical="center"/>
    </xf>
    <xf numFmtId="0" fontId="12" fillId="0" borderId="102" xfId="0" applyFont="1" applyBorder="1" applyAlignment="1">
      <alignment horizontal="center" vertical="center"/>
    </xf>
    <xf numFmtId="0" fontId="3" fillId="0" borderId="137" xfId="0" applyFont="1" applyBorder="1" applyAlignment="1">
      <alignment horizontal="center" vertical="center" wrapText="1"/>
    </xf>
    <xf numFmtId="0" fontId="3" fillId="0" borderId="138" xfId="0" applyFont="1" applyBorder="1" applyAlignment="1">
      <alignment horizontal="center" vertical="center" wrapText="1"/>
    </xf>
    <xf numFmtId="0" fontId="3" fillId="0" borderId="139" xfId="0" applyFont="1" applyBorder="1" applyAlignment="1">
      <alignment horizontal="center" vertical="center" wrapText="1"/>
    </xf>
    <xf numFmtId="0" fontId="30" fillId="0" borderId="145" xfId="0" applyFont="1" applyBorder="1" applyAlignment="1">
      <alignment horizontal="center" vertical="center" wrapText="1"/>
    </xf>
    <xf numFmtId="0" fontId="30" fillId="0" borderId="146" xfId="0" applyFont="1" applyBorder="1" applyAlignment="1">
      <alignment horizontal="center" vertical="center" wrapText="1"/>
    </xf>
    <xf numFmtId="0" fontId="30" fillId="0" borderId="147" xfId="0" applyFont="1" applyBorder="1" applyAlignment="1">
      <alignment horizontal="center" vertical="center" wrapText="1"/>
    </xf>
    <xf numFmtId="0" fontId="5" fillId="0" borderId="264" xfId="0" applyFont="1" applyBorder="1" applyAlignment="1">
      <alignment horizontal="center" vertical="center" wrapText="1"/>
    </xf>
    <xf numFmtId="0" fontId="5" fillId="0" borderId="165" xfId="0" applyFont="1" applyBorder="1" applyAlignment="1">
      <alignment horizontal="center" vertical="center" wrapText="1"/>
    </xf>
    <xf numFmtId="0" fontId="42" fillId="0" borderId="188" xfId="0" applyFont="1" applyBorder="1" applyAlignment="1">
      <alignment horizontal="center" vertical="center" wrapText="1"/>
    </xf>
    <xf numFmtId="0" fontId="30" fillId="0" borderId="148" xfId="0" applyFont="1" applyBorder="1" applyAlignment="1">
      <alignment horizontal="center" vertical="center" wrapText="1"/>
    </xf>
    <xf numFmtId="0" fontId="30" fillId="0" borderId="149" xfId="0" applyFont="1" applyBorder="1" applyAlignment="1">
      <alignment horizontal="center" vertical="center" wrapText="1"/>
    </xf>
    <xf numFmtId="0" fontId="30" fillId="0" borderId="124" xfId="0" applyFont="1" applyBorder="1" applyAlignment="1">
      <alignment horizontal="center" vertical="center" wrapText="1"/>
    </xf>
    <xf numFmtId="0" fontId="42" fillId="0" borderId="174" xfId="0" applyFont="1" applyBorder="1" applyAlignment="1">
      <alignment horizontal="center" vertical="center" wrapText="1"/>
    </xf>
    <xf numFmtId="0" fontId="45" fillId="0" borderId="176" xfId="0" applyFont="1" applyBorder="1" applyAlignment="1">
      <alignment horizontal="center" vertical="center" wrapText="1"/>
    </xf>
    <xf numFmtId="0" fontId="42" fillId="0" borderId="146" xfId="0" applyFont="1" applyBorder="1" applyAlignment="1">
      <alignment horizontal="center" vertical="center" wrapText="1"/>
    </xf>
    <xf numFmtId="0" fontId="44" fillId="0" borderId="279" xfId="0" applyFont="1" applyBorder="1" applyAlignment="1">
      <alignment horizontal="center" vertical="center"/>
    </xf>
    <xf numFmtId="0" fontId="44" fillId="0" borderId="144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16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115" xfId="0" applyFont="1" applyBorder="1" applyAlignment="1">
      <alignment horizontal="center" vertical="center" wrapText="1"/>
    </xf>
    <xf numFmtId="0" fontId="34" fillId="0" borderId="94" xfId="0" applyFont="1" applyBorder="1" applyAlignment="1">
      <alignment horizontal="center" vertical="center" wrapText="1"/>
    </xf>
    <xf numFmtId="0" fontId="11" fillId="0" borderId="144" xfId="0" applyFont="1" applyBorder="1" applyAlignment="1">
      <alignment horizontal="center" vertical="center" wrapText="1"/>
    </xf>
    <xf numFmtId="0" fontId="42" fillId="0" borderId="49" xfId="0" applyFont="1" applyBorder="1" applyAlignment="1">
      <alignment horizontal="center" vertical="center"/>
    </xf>
    <xf numFmtId="0" fontId="42" fillId="0" borderId="102" xfId="0" applyFont="1" applyBorder="1" applyAlignment="1">
      <alignment horizontal="center" vertical="center"/>
    </xf>
    <xf numFmtId="0" fontId="42" fillId="0" borderId="53" xfId="0" applyFont="1" applyBorder="1" applyAlignment="1">
      <alignment horizontal="center" vertical="center"/>
    </xf>
    <xf numFmtId="0" fontId="41" fillId="0" borderId="144" xfId="0" applyFont="1" applyBorder="1" applyAlignment="1">
      <alignment horizontal="center" vertical="center"/>
    </xf>
    <xf numFmtId="0" fontId="0" fillId="0" borderId="53" xfId="0" applyBorder="1" applyAlignment="1">
      <alignment horizontal="center" vertical="center" wrapText="1"/>
    </xf>
    <xf numFmtId="0" fontId="12" fillId="5" borderId="102" xfId="0" applyFont="1" applyFill="1" applyBorder="1" applyAlignment="1">
      <alignment horizontal="center" vertical="center"/>
    </xf>
    <xf numFmtId="0" fontId="12" fillId="5" borderId="53" xfId="0" applyFont="1" applyFill="1" applyBorder="1" applyAlignment="1">
      <alignment horizontal="center" vertical="center"/>
    </xf>
    <xf numFmtId="0" fontId="12" fillId="5" borderId="88" xfId="0" applyFont="1" applyFill="1" applyBorder="1" applyAlignment="1">
      <alignment horizontal="center" vertical="center"/>
    </xf>
    <xf numFmtId="0" fontId="12" fillId="5" borderId="44" xfId="0" applyFont="1" applyFill="1" applyBorder="1" applyAlignment="1">
      <alignment horizontal="center" vertical="center"/>
    </xf>
    <xf numFmtId="0" fontId="12" fillId="0" borderId="174" xfId="0" applyFont="1" applyBorder="1" applyAlignment="1">
      <alignment horizontal="center" vertical="center" wrapText="1"/>
    </xf>
    <xf numFmtId="0" fontId="41" fillId="0" borderId="159" xfId="0" applyFont="1" applyBorder="1" applyAlignment="1">
      <alignment horizontal="center" vertical="center"/>
    </xf>
    <xf numFmtId="0" fontId="41" fillId="0" borderId="165" xfId="0" applyFont="1" applyBorder="1" applyAlignment="1">
      <alignment horizontal="center" vertical="center"/>
    </xf>
    <xf numFmtId="0" fontId="41" fillId="0" borderId="200" xfId="0" applyFont="1" applyBorder="1" applyAlignment="1">
      <alignment horizontal="center" vertical="center"/>
    </xf>
    <xf numFmtId="0" fontId="44" fillId="0" borderId="168" xfId="0" applyFont="1" applyBorder="1" applyAlignment="1">
      <alignment horizontal="center" vertical="center"/>
    </xf>
    <xf numFmtId="0" fontId="12" fillId="0" borderId="174" xfId="0" applyFont="1" applyBorder="1" applyAlignment="1">
      <alignment horizontal="center" vertical="center"/>
    </xf>
    <xf numFmtId="0" fontId="41" fillId="0" borderId="168" xfId="0" applyFont="1" applyBorder="1" applyAlignment="1">
      <alignment horizontal="center" vertical="center"/>
    </xf>
    <xf numFmtId="0" fontId="4" fillId="0" borderId="250" xfId="0" applyFont="1" applyBorder="1" applyAlignment="1">
      <alignment horizontal="center" vertical="center" wrapText="1"/>
    </xf>
    <xf numFmtId="0" fontId="5" fillId="0" borderId="174" xfId="0" applyFont="1" applyBorder="1" applyAlignment="1">
      <alignment horizontal="center" vertical="center" wrapText="1"/>
    </xf>
    <xf numFmtId="0" fontId="12" fillId="0" borderId="176" xfId="0" applyFont="1" applyBorder="1" applyAlignment="1">
      <alignment horizontal="center" vertical="center" wrapText="1"/>
    </xf>
    <xf numFmtId="0" fontId="12" fillId="0" borderId="262" xfId="0" applyFont="1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5" fillId="0" borderId="177" xfId="0" applyFont="1" applyBorder="1" applyAlignment="1">
      <alignment horizontal="center" vertical="center" wrapText="1"/>
    </xf>
    <xf numFmtId="0" fontId="5" fillId="0" borderId="172" xfId="0" applyFont="1" applyBorder="1" applyAlignment="1">
      <alignment horizontal="center" vertical="center" wrapText="1"/>
    </xf>
    <xf numFmtId="0" fontId="5" fillId="0" borderId="173" xfId="0" applyFont="1" applyBorder="1" applyAlignment="1">
      <alignment horizontal="center" vertical="center" wrapText="1"/>
    </xf>
    <xf numFmtId="0" fontId="5" fillId="0" borderId="175" xfId="0" applyFont="1" applyBorder="1" applyAlignment="1">
      <alignment horizontal="center" vertical="center" wrapText="1"/>
    </xf>
    <xf numFmtId="0" fontId="5" fillId="0" borderId="176" xfId="0" applyFont="1" applyBorder="1" applyAlignment="1">
      <alignment horizontal="center" vertical="center" wrapText="1"/>
    </xf>
    <xf numFmtId="0" fontId="5" fillId="0" borderId="280" xfId="0" applyFont="1" applyBorder="1" applyAlignment="1">
      <alignment horizontal="center" vertical="center" wrapText="1"/>
    </xf>
    <xf numFmtId="0" fontId="5" fillId="0" borderId="28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CCFFCC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tabColor rgb="FFFF0000"/>
  </sheetPr>
  <dimension ref="A1:AW61"/>
  <sheetViews>
    <sheetView zoomScaleSheetLayoutView="100" workbookViewId="0">
      <selection activeCell="B38" sqref="B38"/>
    </sheetView>
  </sheetViews>
  <sheetFormatPr defaultRowHeight="16.5"/>
  <cols>
    <col min="1" max="1" width="4" style="1" customWidth="1"/>
    <col min="2" max="2" width="23.125" style="1" customWidth="1"/>
    <col min="3" max="3" width="5.25" style="1" customWidth="1"/>
    <col min="4" max="15" width="2.875" style="1" customWidth="1"/>
    <col min="16" max="16" width="7.875" style="1" customWidth="1"/>
    <col min="17" max="17" width="11.625" style="1" customWidth="1"/>
    <col min="18" max="18" width="6.5" style="1" customWidth="1"/>
    <col min="19" max="19" width="6.375" style="1" customWidth="1"/>
    <col min="20" max="22" width="7.75" style="1" customWidth="1"/>
    <col min="23" max="23" width="8" style="1" customWidth="1"/>
    <col min="24" max="24" width="6.75" style="1" customWidth="1"/>
    <col min="25" max="25" width="0.75" style="1" customWidth="1"/>
    <col min="26" max="26" width="3.75" style="1" customWidth="1"/>
    <col min="27" max="27" width="22.75" style="1" bestFit="1" customWidth="1"/>
    <col min="28" max="28" width="5.25" style="1" customWidth="1"/>
    <col min="29" max="34" width="3" style="1" customWidth="1"/>
    <col min="35" max="35" width="7" style="1" customWidth="1"/>
    <col min="36" max="37" width="6.5" style="1" customWidth="1"/>
    <col min="38" max="38" width="6.375" style="1" customWidth="1"/>
    <col min="39" max="39" width="5.875" style="1" customWidth="1"/>
    <col min="40" max="42" width="6.25" style="1" customWidth="1"/>
    <col min="43" max="43" width="6.375" style="1" customWidth="1"/>
    <col min="44" max="44" width="5.875" style="1" customWidth="1"/>
    <col min="45" max="47" width="6.25" style="1" customWidth="1"/>
    <col min="48" max="48" width="6.375" style="1" customWidth="1"/>
    <col min="49" max="16384" width="9" style="1"/>
  </cols>
  <sheetData>
    <row r="1" spans="1:48">
      <c r="A1" s="5" t="s">
        <v>75</v>
      </c>
      <c r="X1" s="25" t="s">
        <v>73</v>
      </c>
      <c r="Z1" s="5" t="s">
        <v>69</v>
      </c>
      <c r="AB1" s="278"/>
      <c r="AC1" s="278"/>
      <c r="AD1" s="278"/>
      <c r="AE1" s="278"/>
      <c r="AF1" s="278"/>
      <c r="AG1" s="49"/>
      <c r="AV1" s="25" t="str">
        <f>X1</f>
        <v>Bydgoszcz, dnia 23.02.2011 r.</v>
      </c>
    </row>
    <row r="3" spans="1:48" ht="26.25">
      <c r="A3" s="279" t="s">
        <v>0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Z3" s="39" t="s">
        <v>0</v>
      </c>
      <c r="AA3" s="39"/>
      <c r="AB3" s="39"/>
    </row>
    <row r="5" spans="1:48" ht="19.5">
      <c r="A5" s="280" t="s">
        <v>1</v>
      </c>
      <c r="B5" s="280"/>
      <c r="V5" s="6" t="s">
        <v>2</v>
      </c>
      <c r="W5" s="7" t="s">
        <v>74</v>
      </c>
      <c r="Z5" s="280" t="s">
        <v>23</v>
      </c>
      <c r="AA5" s="280"/>
      <c r="AT5" s="6" t="s">
        <v>2</v>
      </c>
      <c r="AU5" s="7" t="s">
        <v>72</v>
      </c>
    </row>
    <row r="6" spans="1:48" s="2" customFormat="1" ht="17.25" thickBot="1"/>
    <row r="7" spans="1:48" s="2" customFormat="1" ht="20.25" customHeight="1" thickBot="1">
      <c r="A7" s="281" t="s">
        <v>3</v>
      </c>
      <c r="B7" s="284" t="s">
        <v>4</v>
      </c>
      <c r="C7" s="287" t="s">
        <v>47</v>
      </c>
      <c r="D7" s="290" t="s">
        <v>16</v>
      </c>
      <c r="E7" s="291"/>
      <c r="F7" s="292"/>
      <c r="G7" s="292"/>
      <c r="H7" s="292"/>
      <c r="I7" s="292"/>
      <c r="J7" s="292"/>
      <c r="K7" s="292"/>
      <c r="L7" s="292"/>
      <c r="M7" s="292"/>
      <c r="N7" s="293"/>
      <c r="O7" s="294"/>
      <c r="P7" s="295" t="s">
        <v>22</v>
      </c>
      <c r="Q7" s="296"/>
      <c r="R7" s="299" t="s">
        <v>26</v>
      </c>
      <c r="S7" s="326" t="s">
        <v>13</v>
      </c>
      <c r="T7" s="295" t="s">
        <v>15</v>
      </c>
      <c r="U7" s="329"/>
      <c r="V7" s="330"/>
      <c r="W7" s="296"/>
      <c r="X7" s="326" t="s">
        <v>41</v>
      </c>
      <c r="Z7" s="281" t="s">
        <v>3</v>
      </c>
      <c r="AA7" s="284" t="s">
        <v>4</v>
      </c>
      <c r="AB7" s="287" t="s">
        <v>47</v>
      </c>
      <c r="AC7" s="301" t="s">
        <v>16</v>
      </c>
      <c r="AD7" s="302"/>
      <c r="AE7" s="302"/>
      <c r="AF7" s="302"/>
      <c r="AG7" s="302"/>
      <c r="AH7" s="303"/>
      <c r="AI7" s="304" t="s">
        <v>61</v>
      </c>
      <c r="AJ7" s="305"/>
      <c r="AK7" s="305"/>
      <c r="AL7" s="308" t="s">
        <v>31</v>
      </c>
      <c r="AM7" s="311" t="s">
        <v>33</v>
      </c>
      <c r="AN7" s="312"/>
      <c r="AO7" s="312"/>
      <c r="AP7" s="312"/>
      <c r="AQ7" s="313"/>
      <c r="AR7" s="311" t="s">
        <v>43</v>
      </c>
      <c r="AS7" s="312"/>
      <c r="AT7" s="312"/>
      <c r="AU7" s="312"/>
      <c r="AV7" s="313"/>
    </row>
    <row r="8" spans="1:48" s="2" customFormat="1" ht="16.5" customHeight="1">
      <c r="A8" s="282"/>
      <c r="B8" s="285"/>
      <c r="C8" s="288"/>
      <c r="D8" s="314" t="s">
        <v>8</v>
      </c>
      <c r="E8" s="315"/>
      <c r="F8" s="316"/>
      <c r="G8" s="317" t="s">
        <v>24</v>
      </c>
      <c r="H8" s="315"/>
      <c r="I8" s="318"/>
      <c r="J8" s="319" t="s">
        <v>25</v>
      </c>
      <c r="K8" s="320"/>
      <c r="L8" s="321"/>
      <c r="M8" s="317" t="s">
        <v>17</v>
      </c>
      <c r="N8" s="315"/>
      <c r="O8" s="322"/>
      <c r="P8" s="297"/>
      <c r="Q8" s="298"/>
      <c r="R8" s="300"/>
      <c r="S8" s="327"/>
      <c r="T8" s="331"/>
      <c r="U8" s="332"/>
      <c r="V8" s="333"/>
      <c r="W8" s="334"/>
      <c r="X8" s="327"/>
      <c r="Z8" s="282"/>
      <c r="AA8" s="285"/>
      <c r="AB8" s="288"/>
      <c r="AC8" s="323" t="s">
        <v>35</v>
      </c>
      <c r="AD8" s="324"/>
      <c r="AE8" s="325"/>
      <c r="AF8" s="337" t="s">
        <v>36</v>
      </c>
      <c r="AG8" s="324"/>
      <c r="AH8" s="338"/>
      <c r="AI8" s="306"/>
      <c r="AJ8" s="307"/>
      <c r="AK8" s="307"/>
      <c r="AL8" s="309"/>
      <c r="AM8" s="339" t="s">
        <v>13</v>
      </c>
      <c r="AN8" s="341" t="s">
        <v>32</v>
      </c>
      <c r="AO8" s="342"/>
      <c r="AP8" s="343"/>
      <c r="AQ8" s="335" t="s">
        <v>42</v>
      </c>
      <c r="AR8" s="339" t="s">
        <v>13</v>
      </c>
      <c r="AS8" s="341" t="s">
        <v>32</v>
      </c>
      <c r="AT8" s="342"/>
      <c r="AU8" s="343"/>
      <c r="AV8" s="335" t="s">
        <v>42</v>
      </c>
    </row>
    <row r="9" spans="1:48" s="2" customFormat="1" ht="24.75" customHeight="1" thickBot="1">
      <c r="A9" s="283"/>
      <c r="B9" s="286"/>
      <c r="C9" s="289"/>
      <c r="D9" s="27" t="s">
        <v>5</v>
      </c>
      <c r="E9" s="50" t="s">
        <v>6</v>
      </c>
      <c r="F9" s="28" t="s">
        <v>59</v>
      </c>
      <c r="G9" s="29" t="s">
        <v>5</v>
      </c>
      <c r="H9" s="50" t="s">
        <v>6</v>
      </c>
      <c r="I9" s="30" t="s">
        <v>59</v>
      </c>
      <c r="J9" s="31" t="s">
        <v>5</v>
      </c>
      <c r="K9" s="50" t="s">
        <v>6</v>
      </c>
      <c r="L9" s="30" t="s">
        <v>59</v>
      </c>
      <c r="M9" s="29" t="s">
        <v>5</v>
      </c>
      <c r="N9" s="50" t="s">
        <v>6</v>
      </c>
      <c r="O9" s="32" t="s">
        <v>59</v>
      </c>
      <c r="P9" s="16" t="s">
        <v>9</v>
      </c>
      <c r="Q9" s="33" t="s">
        <v>12</v>
      </c>
      <c r="R9" s="34" t="s">
        <v>60</v>
      </c>
      <c r="S9" s="328"/>
      <c r="T9" s="52" t="s">
        <v>5</v>
      </c>
      <c r="U9" s="35" t="s">
        <v>6</v>
      </c>
      <c r="V9" s="35" t="s">
        <v>59</v>
      </c>
      <c r="W9" s="36" t="s">
        <v>14</v>
      </c>
      <c r="X9" s="328"/>
      <c r="Z9" s="283"/>
      <c r="AA9" s="286"/>
      <c r="AB9" s="289"/>
      <c r="AC9" s="27" t="s">
        <v>5</v>
      </c>
      <c r="AD9" s="50" t="s">
        <v>6</v>
      </c>
      <c r="AE9" s="28" t="s">
        <v>59</v>
      </c>
      <c r="AF9" s="29" t="s">
        <v>5</v>
      </c>
      <c r="AG9" s="50" t="s">
        <v>6</v>
      </c>
      <c r="AH9" s="30" t="s">
        <v>59</v>
      </c>
      <c r="AI9" s="16" t="s">
        <v>9</v>
      </c>
      <c r="AJ9" s="57" t="s">
        <v>29</v>
      </c>
      <c r="AK9" s="58" t="s">
        <v>30</v>
      </c>
      <c r="AL9" s="310"/>
      <c r="AM9" s="340"/>
      <c r="AN9" s="53" t="s">
        <v>5</v>
      </c>
      <c r="AO9" s="55" t="s">
        <v>6</v>
      </c>
      <c r="AP9" s="30" t="s">
        <v>59</v>
      </c>
      <c r="AQ9" s="336"/>
      <c r="AR9" s="340"/>
      <c r="AS9" s="53" t="s">
        <v>5</v>
      </c>
      <c r="AT9" s="55" t="s">
        <v>6</v>
      </c>
      <c r="AU9" s="30" t="s">
        <v>59</v>
      </c>
      <c r="AV9" s="336"/>
    </row>
    <row r="10" spans="1:48" s="2" customFormat="1" ht="14.25" customHeight="1">
      <c r="A10" s="344" t="s">
        <v>7</v>
      </c>
      <c r="B10" s="346" t="s">
        <v>7</v>
      </c>
      <c r="C10" s="348" t="s">
        <v>7</v>
      </c>
      <c r="D10" s="350" t="s">
        <v>7</v>
      </c>
      <c r="E10" s="352" t="s">
        <v>7</v>
      </c>
      <c r="F10" s="354" t="s">
        <v>7</v>
      </c>
      <c r="G10" s="356" t="s">
        <v>7</v>
      </c>
      <c r="H10" s="352" t="s">
        <v>7</v>
      </c>
      <c r="I10" s="358" t="s">
        <v>7</v>
      </c>
      <c r="J10" s="356" t="s">
        <v>7</v>
      </c>
      <c r="K10" s="352" t="s">
        <v>7</v>
      </c>
      <c r="L10" s="358" t="s">
        <v>7</v>
      </c>
      <c r="M10" s="364" t="s">
        <v>7</v>
      </c>
      <c r="N10" s="352" t="s">
        <v>7</v>
      </c>
      <c r="O10" s="354" t="s">
        <v>7</v>
      </c>
      <c r="P10" s="26" t="s">
        <v>7</v>
      </c>
      <c r="Q10" s="38" t="s">
        <v>7</v>
      </c>
      <c r="R10" s="413" t="s">
        <v>7</v>
      </c>
      <c r="S10" s="415" t="s">
        <v>7</v>
      </c>
      <c r="T10" s="417" t="s">
        <v>7</v>
      </c>
      <c r="U10" s="360" t="s">
        <v>7</v>
      </c>
      <c r="V10" s="360" t="s">
        <v>7</v>
      </c>
      <c r="W10" s="362" t="s">
        <v>7</v>
      </c>
      <c r="X10" s="404" t="s">
        <v>7</v>
      </c>
      <c r="Z10" s="406"/>
      <c r="AA10" s="408"/>
      <c r="AB10" s="410"/>
      <c r="AC10" s="411"/>
      <c r="AD10" s="396"/>
      <c r="AE10" s="392"/>
      <c r="AF10" s="394"/>
      <c r="AG10" s="396"/>
      <c r="AH10" s="398"/>
      <c r="AI10" s="400"/>
      <c r="AJ10" s="402"/>
      <c r="AK10" s="372"/>
      <c r="AL10" s="374"/>
      <c r="AM10" s="376"/>
      <c r="AN10" s="378"/>
      <c r="AO10" s="366"/>
      <c r="AP10" s="368"/>
      <c r="AQ10" s="370"/>
      <c r="AR10" s="390"/>
      <c r="AS10" s="378"/>
      <c r="AT10" s="366"/>
      <c r="AU10" s="368"/>
      <c r="AV10" s="370"/>
    </row>
    <row r="11" spans="1:48" s="2" customFormat="1" ht="14.25" customHeight="1">
      <c r="A11" s="345"/>
      <c r="B11" s="347"/>
      <c r="C11" s="349"/>
      <c r="D11" s="351"/>
      <c r="E11" s="353"/>
      <c r="F11" s="355"/>
      <c r="G11" s="357"/>
      <c r="H11" s="353"/>
      <c r="I11" s="359"/>
      <c r="J11" s="357"/>
      <c r="K11" s="353"/>
      <c r="L11" s="359"/>
      <c r="M11" s="365"/>
      <c r="N11" s="353"/>
      <c r="O11" s="355"/>
      <c r="P11" s="8" t="s">
        <v>7</v>
      </c>
      <c r="Q11" s="9" t="s">
        <v>7</v>
      </c>
      <c r="R11" s="414"/>
      <c r="S11" s="416"/>
      <c r="T11" s="418"/>
      <c r="U11" s="361"/>
      <c r="V11" s="361"/>
      <c r="W11" s="363"/>
      <c r="X11" s="405"/>
      <c r="Z11" s="407"/>
      <c r="AA11" s="409"/>
      <c r="AB11" s="349"/>
      <c r="AC11" s="412"/>
      <c r="AD11" s="397"/>
      <c r="AE11" s="393"/>
      <c r="AF11" s="395"/>
      <c r="AG11" s="397"/>
      <c r="AH11" s="399"/>
      <c r="AI11" s="401"/>
      <c r="AJ11" s="403"/>
      <c r="AK11" s="373"/>
      <c r="AL11" s="375"/>
      <c r="AM11" s="377"/>
      <c r="AN11" s="379"/>
      <c r="AO11" s="367"/>
      <c r="AP11" s="369"/>
      <c r="AQ11" s="371"/>
      <c r="AR11" s="391"/>
      <c r="AS11" s="379"/>
      <c r="AT11" s="367"/>
      <c r="AU11" s="369"/>
      <c r="AV11" s="371"/>
    </row>
    <row r="12" spans="1:48" s="2" customFormat="1" ht="11.25" customHeight="1">
      <c r="A12" s="380">
        <v>2</v>
      </c>
      <c r="B12" s="381" t="s">
        <v>55</v>
      </c>
      <c r="C12" s="382">
        <v>10.7</v>
      </c>
      <c r="D12" s="383" t="s">
        <v>7</v>
      </c>
      <c r="E12" s="385">
        <v>6</v>
      </c>
      <c r="F12" s="388">
        <v>1</v>
      </c>
      <c r="G12" s="426" t="s">
        <v>7</v>
      </c>
      <c r="H12" s="385">
        <v>6</v>
      </c>
      <c r="I12" s="429">
        <v>1</v>
      </c>
      <c r="J12" s="426" t="s">
        <v>7</v>
      </c>
      <c r="K12" s="385">
        <v>6</v>
      </c>
      <c r="L12" s="429">
        <v>1</v>
      </c>
      <c r="M12" s="476" t="s">
        <v>7</v>
      </c>
      <c r="N12" s="385">
        <v>5</v>
      </c>
      <c r="O12" s="429" t="s">
        <v>7</v>
      </c>
      <c r="P12" s="8" t="s">
        <v>51</v>
      </c>
      <c r="Q12" s="9" t="s">
        <v>62</v>
      </c>
      <c r="R12" s="419" t="s">
        <v>27</v>
      </c>
      <c r="S12" s="422">
        <v>67</v>
      </c>
      <c r="T12" s="424" t="s">
        <v>7</v>
      </c>
      <c r="U12" s="470">
        <f>1531.5-V12</f>
        <v>1349.4</v>
      </c>
      <c r="V12" s="470">
        <v>182.1</v>
      </c>
      <c r="W12" s="472">
        <f>SUM(T12:V14)</f>
        <v>1531.5</v>
      </c>
      <c r="X12" s="474">
        <v>4.9979166666666668</v>
      </c>
      <c r="Z12" s="380"/>
      <c r="AA12" s="381"/>
      <c r="AB12" s="382"/>
      <c r="AC12" s="458"/>
      <c r="AD12" s="461"/>
      <c r="AE12" s="464"/>
      <c r="AF12" s="467"/>
      <c r="AG12" s="461"/>
      <c r="AH12" s="441"/>
      <c r="AI12" s="8"/>
      <c r="AJ12" s="17"/>
      <c r="AK12" s="10"/>
      <c r="AL12" s="444"/>
      <c r="AM12" s="447"/>
      <c r="AN12" s="449"/>
      <c r="AO12" s="432"/>
      <c r="AP12" s="435"/>
      <c r="AQ12" s="438"/>
      <c r="AR12" s="447"/>
      <c r="AS12" s="449"/>
      <c r="AT12" s="432"/>
      <c r="AU12" s="435"/>
      <c r="AV12" s="438"/>
    </row>
    <row r="13" spans="1:48" s="2" customFormat="1" ht="11.25" customHeight="1">
      <c r="A13" s="344"/>
      <c r="B13" s="346"/>
      <c r="C13" s="348"/>
      <c r="D13" s="384"/>
      <c r="E13" s="386"/>
      <c r="F13" s="389"/>
      <c r="G13" s="427"/>
      <c r="H13" s="386"/>
      <c r="I13" s="430"/>
      <c r="J13" s="427"/>
      <c r="K13" s="386"/>
      <c r="L13" s="430"/>
      <c r="M13" s="477"/>
      <c r="N13" s="386"/>
      <c r="O13" s="430"/>
      <c r="P13" s="8" t="s">
        <v>10</v>
      </c>
      <c r="Q13" s="9">
        <v>2</v>
      </c>
      <c r="R13" s="420"/>
      <c r="S13" s="423"/>
      <c r="T13" s="425"/>
      <c r="U13" s="471"/>
      <c r="V13" s="471"/>
      <c r="W13" s="473"/>
      <c r="X13" s="475"/>
      <c r="Z13" s="344"/>
      <c r="AA13" s="346"/>
      <c r="AB13" s="348"/>
      <c r="AC13" s="459"/>
      <c r="AD13" s="462"/>
      <c r="AE13" s="465"/>
      <c r="AF13" s="468"/>
      <c r="AG13" s="462"/>
      <c r="AH13" s="442"/>
      <c r="AI13" s="8"/>
      <c r="AJ13" s="17"/>
      <c r="AK13" s="10"/>
      <c r="AL13" s="445"/>
      <c r="AM13" s="448"/>
      <c r="AN13" s="450"/>
      <c r="AO13" s="433"/>
      <c r="AP13" s="436"/>
      <c r="AQ13" s="439"/>
      <c r="AR13" s="448"/>
      <c r="AS13" s="450"/>
      <c r="AT13" s="433"/>
      <c r="AU13" s="436"/>
      <c r="AV13" s="439"/>
    </row>
    <row r="14" spans="1:48" s="2" customFormat="1" ht="11.25" customHeight="1">
      <c r="A14" s="345"/>
      <c r="B14" s="347"/>
      <c r="C14" s="349"/>
      <c r="D14" s="350"/>
      <c r="E14" s="387"/>
      <c r="F14" s="354"/>
      <c r="G14" s="428"/>
      <c r="H14" s="387"/>
      <c r="I14" s="431"/>
      <c r="J14" s="428"/>
      <c r="K14" s="387"/>
      <c r="L14" s="431"/>
      <c r="M14" s="364"/>
      <c r="N14" s="387"/>
      <c r="O14" s="431"/>
      <c r="P14" s="8" t="s">
        <v>7</v>
      </c>
      <c r="Q14" s="9" t="s">
        <v>7</v>
      </c>
      <c r="R14" s="421"/>
      <c r="S14" s="415"/>
      <c r="T14" s="417"/>
      <c r="U14" s="360"/>
      <c r="V14" s="360"/>
      <c r="W14" s="362"/>
      <c r="X14" s="404"/>
      <c r="Z14" s="345"/>
      <c r="AA14" s="347"/>
      <c r="AB14" s="349"/>
      <c r="AC14" s="460"/>
      <c r="AD14" s="463"/>
      <c r="AE14" s="466"/>
      <c r="AF14" s="469"/>
      <c r="AG14" s="463"/>
      <c r="AH14" s="443"/>
      <c r="AI14" s="8"/>
      <c r="AJ14" s="17"/>
      <c r="AK14" s="10"/>
      <c r="AL14" s="446"/>
      <c r="AM14" s="391"/>
      <c r="AN14" s="451"/>
      <c r="AO14" s="434"/>
      <c r="AP14" s="437"/>
      <c r="AQ14" s="440"/>
      <c r="AR14" s="391"/>
      <c r="AS14" s="451"/>
      <c r="AT14" s="434"/>
      <c r="AU14" s="437"/>
      <c r="AV14" s="440"/>
    </row>
    <row r="15" spans="1:48" s="2" customFormat="1" ht="14.25" customHeight="1">
      <c r="A15" s="452">
        <v>3</v>
      </c>
      <c r="B15" s="453" t="s">
        <v>56</v>
      </c>
      <c r="C15" s="454">
        <v>8.6999999999999993</v>
      </c>
      <c r="D15" s="455" t="s">
        <v>7</v>
      </c>
      <c r="E15" s="456">
        <v>10</v>
      </c>
      <c r="F15" s="457">
        <v>1</v>
      </c>
      <c r="G15" s="482" t="s">
        <v>7</v>
      </c>
      <c r="H15" s="456">
        <v>10</v>
      </c>
      <c r="I15" s="483">
        <v>1</v>
      </c>
      <c r="J15" s="482" t="s">
        <v>7</v>
      </c>
      <c r="K15" s="456">
        <v>10</v>
      </c>
      <c r="L15" s="483">
        <v>1</v>
      </c>
      <c r="M15" s="501" t="s">
        <v>7</v>
      </c>
      <c r="N15" s="456">
        <v>7</v>
      </c>
      <c r="O15" s="457">
        <v>1</v>
      </c>
      <c r="P15" s="68" t="s">
        <v>51</v>
      </c>
      <c r="Q15" s="72" t="s">
        <v>70</v>
      </c>
      <c r="R15" s="478" t="s">
        <v>28</v>
      </c>
      <c r="S15" s="480">
        <v>133</v>
      </c>
      <c r="T15" s="481" t="s">
        <v>7</v>
      </c>
      <c r="U15" s="497">
        <f>2477.6-V15</f>
        <v>2240</v>
      </c>
      <c r="V15" s="497">
        <v>237.6</v>
      </c>
      <c r="W15" s="498">
        <f>SUM(T15:V16)</f>
        <v>2477.6</v>
      </c>
      <c r="X15" s="499">
        <v>7.9291666666666671</v>
      </c>
      <c r="Z15" s="452"/>
      <c r="AA15" s="500"/>
      <c r="AB15" s="454"/>
      <c r="AC15" s="493"/>
      <c r="AD15" s="494"/>
      <c r="AE15" s="495"/>
      <c r="AF15" s="496"/>
      <c r="AG15" s="494"/>
      <c r="AH15" s="487"/>
      <c r="AI15" s="68"/>
      <c r="AJ15" s="74"/>
      <c r="AK15" s="73"/>
      <c r="AL15" s="488"/>
      <c r="AM15" s="489"/>
      <c r="AN15" s="490"/>
      <c r="AO15" s="484"/>
      <c r="AP15" s="485"/>
      <c r="AQ15" s="486"/>
      <c r="AR15" s="489"/>
      <c r="AS15" s="490"/>
      <c r="AT15" s="484"/>
      <c r="AU15" s="485"/>
      <c r="AV15" s="486"/>
    </row>
    <row r="16" spans="1:48" s="2" customFormat="1" ht="14.25" customHeight="1">
      <c r="A16" s="452"/>
      <c r="B16" s="453"/>
      <c r="C16" s="454"/>
      <c r="D16" s="455"/>
      <c r="E16" s="456"/>
      <c r="F16" s="457"/>
      <c r="G16" s="482"/>
      <c r="H16" s="456"/>
      <c r="I16" s="483"/>
      <c r="J16" s="482"/>
      <c r="K16" s="456"/>
      <c r="L16" s="483"/>
      <c r="M16" s="501"/>
      <c r="N16" s="456"/>
      <c r="O16" s="457"/>
      <c r="P16" s="68" t="s">
        <v>10</v>
      </c>
      <c r="Q16" s="69">
        <v>5</v>
      </c>
      <c r="R16" s="479"/>
      <c r="S16" s="480"/>
      <c r="T16" s="481"/>
      <c r="U16" s="497"/>
      <c r="V16" s="497"/>
      <c r="W16" s="498"/>
      <c r="X16" s="499"/>
      <c r="Z16" s="452"/>
      <c r="AA16" s="500"/>
      <c r="AB16" s="454"/>
      <c r="AC16" s="493"/>
      <c r="AD16" s="494"/>
      <c r="AE16" s="495"/>
      <c r="AF16" s="496"/>
      <c r="AG16" s="494"/>
      <c r="AH16" s="487"/>
      <c r="AI16" s="68"/>
      <c r="AJ16" s="70"/>
      <c r="AK16" s="71"/>
      <c r="AL16" s="488"/>
      <c r="AM16" s="489"/>
      <c r="AN16" s="490"/>
      <c r="AO16" s="484"/>
      <c r="AP16" s="485"/>
      <c r="AQ16" s="486"/>
      <c r="AR16" s="489"/>
      <c r="AS16" s="490"/>
      <c r="AT16" s="484"/>
      <c r="AU16" s="485"/>
      <c r="AV16" s="486"/>
    </row>
    <row r="17" spans="1:49" s="2" customFormat="1" ht="14.25" customHeight="1">
      <c r="A17" s="407">
        <v>4</v>
      </c>
      <c r="B17" s="491" t="s">
        <v>48</v>
      </c>
      <c r="C17" s="492">
        <v>8.5</v>
      </c>
      <c r="D17" s="351" t="s">
        <v>7</v>
      </c>
      <c r="E17" s="353">
        <v>10</v>
      </c>
      <c r="F17" s="355" t="s">
        <v>7</v>
      </c>
      <c r="G17" s="357" t="s">
        <v>7</v>
      </c>
      <c r="H17" s="353">
        <v>6</v>
      </c>
      <c r="I17" s="359" t="s">
        <v>7</v>
      </c>
      <c r="J17" s="357">
        <v>1</v>
      </c>
      <c r="K17" s="353">
        <v>10</v>
      </c>
      <c r="L17" s="359" t="s">
        <v>7</v>
      </c>
      <c r="M17" s="365" t="s">
        <v>7</v>
      </c>
      <c r="N17" s="353">
        <v>4</v>
      </c>
      <c r="O17" s="355" t="s">
        <v>7</v>
      </c>
      <c r="P17" s="26" t="s">
        <v>45</v>
      </c>
      <c r="Q17" s="38">
        <v>11</v>
      </c>
      <c r="R17" s="502" t="s">
        <v>52</v>
      </c>
      <c r="S17" s="416">
        <v>91</v>
      </c>
      <c r="T17" s="418">
        <v>58.5</v>
      </c>
      <c r="U17" s="497">
        <f>1689.6-T17</f>
        <v>1631.1</v>
      </c>
      <c r="V17" s="361" t="s">
        <v>7</v>
      </c>
      <c r="W17" s="363">
        <f>SUM(T17:V18)</f>
        <v>1689.6</v>
      </c>
      <c r="X17" s="405">
        <v>5.6000000000000005</v>
      </c>
      <c r="Z17" s="407"/>
      <c r="AA17" s="409"/>
      <c r="AB17" s="492"/>
      <c r="AC17" s="412"/>
      <c r="AD17" s="397"/>
      <c r="AE17" s="393"/>
      <c r="AF17" s="395"/>
      <c r="AG17" s="397"/>
      <c r="AH17" s="399"/>
      <c r="AI17" s="507"/>
      <c r="AJ17" s="508"/>
      <c r="AK17" s="509"/>
      <c r="AL17" s="375"/>
      <c r="AM17" s="377"/>
      <c r="AN17" s="379"/>
      <c r="AO17" s="367"/>
      <c r="AP17" s="369"/>
      <c r="AQ17" s="371"/>
      <c r="AR17" s="377"/>
      <c r="AS17" s="379"/>
      <c r="AT17" s="367"/>
      <c r="AU17" s="369"/>
      <c r="AV17" s="371"/>
    </row>
    <row r="18" spans="1:49" s="2" customFormat="1" ht="14.25" customHeight="1">
      <c r="A18" s="407"/>
      <c r="B18" s="491"/>
      <c r="C18" s="492"/>
      <c r="D18" s="351"/>
      <c r="E18" s="353"/>
      <c r="F18" s="355"/>
      <c r="G18" s="357"/>
      <c r="H18" s="353"/>
      <c r="I18" s="359"/>
      <c r="J18" s="357"/>
      <c r="K18" s="353"/>
      <c r="L18" s="359"/>
      <c r="M18" s="365"/>
      <c r="N18" s="353"/>
      <c r="O18" s="355"/>
      <c r="P18" s="8" t="s">
        <v>44</v>
      </c>
      <c r="Q18" s="59" t="s">
        <v>63</v>
      </c>
      <c r="R18" s="502"/>
      <c r="S18" s="416"/>
      <c r="T18" s="418"/>
      <c r="U18" s="497"/>
      <c r="V18" s="361"/>
      <c r="W18" s="363"/>
      <c r="X18" s="405"/>
      <c r="Z18" s="407"/>
      <c r="AA18" s="409"/>
      <c r="AB18" s="492"/>
      <c r="AC18" s="412"/>
      <c r="AD18" s="397"/>
      <c r="AE18" s="393"/>
      <c r="AF18" s="395"/>
      <c r="AG18" s="397"/>
      <c r="AH18" s="399"/>
      <c r="AI18" s="401"/>
      <c r="AJ18" s="403"/>
      <c r="AK18" s="373"/>
      <c r="AL18" s="375"/>
      <c r="AM18" s="377"/>
      <c r="AN18" s="379"/>
      <c r="AO18" s="367"/>
      <c r="AP18" s="369"/>
      <c r="AQ18" s="371"/>
      <c r="AR18" s="377"/>
      <c r="AS18" s="379"/>
      <c r="AT18" s="367"/>
      <c r="AU18" s="369"/>
      <c r="AV18" s="371"/>
    </row>
    <row r="19" spans="1:49" s="2" customFormat="1" ht="13.5" customHeight="1">
      <c r="A19" s="380">
        <v>6</v>
      </c>
      <c r="B19" s="381" t="s">
        <v>49</v>
      </c>
      <c r="C19" s="382">
        <v>12.4</v>
      </c>
      <c r="D19" s="503" t="s">
        <v>7</v>
      </c>
      <c r="E19" s="385">
        <v>7</v>
      </c>
      <c r="F19" s="429" t="s">
        <v>7</v>
      </c>
      <c r="G19" s="505" t="s">
        <v>7</v>
      </c>
      <c r="H19" s="385">
        <v>7</v>
      </c>
      <c r="I19" s="429" t="s">
        <v>7</v>
      </c>
      <c r="J19" s="505" t="s">
        <v>7</v>
      </c>
      <c r="K19" s="385">
        <v>7</v>
      </c>
      <c r="L19" s="429" t="s">
        <v>7</v>
      </c>
      <c r="M19" s="505">
        <v>5</v>
      </c>
      <c r="N19" s="385">
        <v>1</v>
      </c>
      <c r="O19" s="510" t="s">
        <v>7</v>
      </c>
      <c r="P19" s="8" t="s">
        <v>45</v>
      </c>
      <c r="Q19" s="10" t="s">
        <v>64</v>
      </c>
      <c r="R19" s="512" t="s">
        <v>27</v>
      </c>
      <c r="S19" s="422">
        <v>71</v>
      </c>
      <c r="T19" s="514">
        <f>40.7+65.87+75.47+62.9+51.05</f>
        <v>295.99</v>
      </c>
      <c r="U19" s="470">
        <f>1872.7-T19</f>
        <v>1576.71</v>
      </c>
      <c r="V19" s="470" t="s">
        <v>7</v>
      </c>
      <c r="W19" s="472">
        <f>SUM(T19:V20)</f>
        <v>1872.7</v>
      </c>
      <c r="X19" s="474">
        <v>5.3013888888888889</v>
      </c>
      <c r="Z19" s="380"/>
      <c r="AA19" s="381"/>
      <c r="AB19" s="382"/>
      <c r="AC19" s="522"/>
      <c r="AD19" s="461"/>
      <c r="AE19" s="516"/>
      <c r="AF19" s="518"/>
      <c r="AG19" s="461"/>
      <c r="AH19" s="441"/>
      <c r="AI19" s="507"/>
      <c r="AJ19" s="508"/>
      <c r="AK19" s="520"/>
      <c r="AL19" s="444"/>
      <c r="AM19" s="377"/>
      <c r="AN19" s="379"/>
      <c r="AO19" s="367"/>
      <c r="AP19" s="369"/>
      <c r="AQ19" s="371"/>
      <c r="AR19" s="377"/>
      <c r="AS19" s="379"/>
      <c r="AT19" s="367"/>
      <c r="AU19" s="369"/>
      <c r="AV19" s="371"/>
    </row>
    <row r="20" spans="1:49" s="2" customFormat="1" ht="13.5" customHeight="1">
      <c r="A20" s="345"/>
      <c r="B20" s="347"/>
      <c r="C20" s="349"/>
      <c r="D20" s="504"/>
      <c r="E20" s="387"/>
      <c r="F20" s="431"/>
      <c r="G20" s="506"/>
      <c r="H20" s="387"/>
      <c r="I20" s="431"/>
      <c r="J20" s="506"/>
      <c r="K20" s="387"/>
      <c r="L20" s="431"/>
      <c r="M20" s="506"/>
      <c r="N20" s="387"/>
      <c r="O20" s="511"/>
      <c r="P20" s="66" t="s">
        <v>51</v>
      </c>
      <c r="Q20" s="9" t="s">
        <v>65</v>
      </c>
      <c r="R20" s="513"/>
      <c r="S20" s="415"/>
      <c r="T20" s="515"/>
      <c r="U20" s="360"/>
      <c r="V20" s="360"/>
      <c r="W20" s="362"/>
      <c r="X20" s="404"/>
      <c r="Z20" s="345"/>
      <c r="AA20" s="347"/>
      <c r="AB20" s="349"/>
      <c r="AC20" s="523"/>
      <c r="AD20" s="463"/>
      <c r="AE20" s="517"/>
      <c r="AF20" s="519"/>
      <c r="AG20" s="463"/>
      <c r="AH20" s="443"/>
      <c r="AI20" s="401"/>
      <c r="AJ20" s="403"/>
      <c r="AK20" s="521"/>
      <c r="AL20" s="446"/>
      <c r="AM20" s="377"/>
      <c r="AN20" s="379"/>
      <c r="AO20" s="367"/>
      <c r="AP20" s="369"/>
      <c r="AQ20" s="371"/>
      <c r="AR20" s="377"/>
      <c r="AS20" s="379"/>
      <c r="AT20" s="367"/>
      <c r="AU20" s="369"/>
      <c r="AV20" s="371"/>
    </row>
    <row r="21" spans="1:49" s="2" customFormat="1" ht="14.25" customHeight="1">
      <c r="A21" s="380">
        <v>7</v>
      </c>
      <c r="B21" s="381" t="s">
        <v>50</v>
      </c>
      <c r="C21" s="382">
        <v>6.4</v>
      </c>
      <c r="D21" s="503">
        <v>4</v>
      </c>
      <c r="E21" s="385" t="s">
        <v>7</v>
      </c>
      <c r="F21" s="429" t="s">
        <v>7</v>
      </c>
      <c r="G21" s="505">
        <v>4</v>
      </c>
      <c r="H21" s="385">
        <v>1</v>
      </c>
      <c r="I21" s="429" t="s">
        <v>7</v>
      </c>
      <c r="J21" s="505">
        <v>4</v>
      </c>
      <c r="K21" s="385" t="s">
        <v>7</v>
      </c>
      <c r="L21" s="429" t="s">
        <v>7</v>
      </c>
      <c r="M21" s="505" t="s">
        <v>7</v>
      </c>
      <c r="N21" s="385" t="s">
        <v>7</v>
      </c>
      <c r="O21" s="510" t="s">
        <v>7</v>
      </c>
      <c r="P21" s="47" t="s">
        <v>45</v>
      </c>
      <c r="Q21" s="41" t="s">
        <v>66</v>
      </c>
      <c r="R21" s="512" t="s">
        <v>53</v>
      </c>
      <c r="S21" s="422">
        <v>56.5</v>
      </c>
      <c r="T21" s="514">
        <f>747.4-U21</f>
        <v>722.6</v>
      </c>
      <c r="U21" s="470">
        <f>8.6+6.4+6.4+3.4</f>
        <v>24.799999999999997</v>
      </c>
      <c r="V21" s="470" t="s">
        <v>7</v>
      </c>
      <c r="W21" s="472">
        <f>SUM(T21:V22)</f>
        <v>747.4</v>
      </c>
      <c r="X21" s="474">
        <v>2.4520833333333334</v>
      </c>
      <c r="Z21" s="407"/>
      <c r="AA21" s="409"/>
      <c r="AB21" s="492"/>
      <c r="AC21" s="412"/>
      <c r="AD21" s="397"/>
      <c r="AE21" s="393"/>
      <c r="AF21" s="395"/>
      <c r="AG21" s="397"/>
      <c r="AH21" s="399"/>
      <c r="AI21" s="507"/>
      <c r="AJ21" s="508"/>
      <c r="AK21" s="509"/>
      <c r="AL21" s="375"/>
      <c r="AM21" s="377"/>
      <c r="AN21" s="379"/>
      <c r="AO21" s="367"/>
      <c r="AP21" s="369"/>
      <c r="AQ21" s="371"/>
      <c r="AR21" s="377"/>
      <c r="AS21" s="379"/>
      <c r="AT21" s="367"/>
      <c r="AU21" s="369"/>
      <c r="AV21" s="371"/>
    </row>
    <row r="22" spans="1:49" s="2" customFormat="1" ht="14.25" customHeight="1">
      <c r="A22" s="345"/>
      <c r="B22" s="347"/>
      <c r="C22" s="349"/>
      <c r="D22" s="504"/>
      <c r="E22" s="387"/>
      <c r="F22" s="431"/>
      <c r="G22" s="506"/>
      <c r="H22" s="387"/>
      <c r="I22" s="431"/>
      <c r="J22" s="506"/>
      <c r="K22" s="387"/>
      <c r="L22" s="431"/>
      <c r="M22" s="506"/>
      <c r="N22" s="387"/>
      <c r="O22" s="511"/>
      <c r="P22" s="40" t="s">
        <v>51</v>
      </c>
      <c r="Q22" s="67" t="s">
        <v>67</v>
      </c>
      <c r="R22" s="513"/>
      <c r="S22" s="415"/>
      <c r="T22" s="515"/>
      <c r="U22" s="360"/>
      <c r="V22" s="360"/>
      <c r="W22" s="362"/>
      <c r="X22" s="404"/>
      <c r="Z22" s="407"/>
      <c r="AA22" s="409"/>
      <c r="AB22" s="492"/>
      <c r="AC22" s="412"/>
      <c r="AD22" s="397"/>
      <c r="AE22" s="393"/>
      <c r="AF22" s="395"/>
      <c r="AG22" s="397"/>
      <c r="AH22" s="399"/>
      <c r="AI22" s="401"/>
      <c r="AJ22" s="403"/>
      <c r="AK22" s="373"/>
      <c r="AL22" s="375"/>
      <c r="AM22" s="377"/>
      <c r="AN22" s="379"/>
      <c r="AO22" s="367"/>
      <c r="AP22" s="369"/>
      <c r="AQ22" s="371"/>
      <c r="AR22" s="377"/>
      <c r="AS22" s="379"/>
      <c r="AT22" s="367"/>
      <c r="AU22" s="369"/>
      <c r="AV22" s="371"/>
      <c r="AW22" s="19"/>
    </row>
    <row r="23" spans="1:49" s="2" customFormat="1" ht="25.5" customHeight="1">
      <c r="A23" s="75">
        <v>8</v>
      </c>
      <c r="B23" s="76" t="s">
        <v>71</v>
      </c>
      <c r="C23" s="77">
        <v>5.2</v>
      </c>
      <c r="D23" s="78" t="s">
        <v>7</v>
      </c>
      <c r="E23" s="79">
        <v>4</v>
      </c>
      <c r="F23" s="80" t="s">
        <v>7</v>
      </c>
      <c r="G23" s="81" t="s">
        <v>7</v>
      </c>
      <c r="H23" s="79">
        <v>4</v>
      </c>
      <c r="I23" s="82" t="s">
        <v>7</v>
      </c>
      <c r="J23" s="81" t="s">
        <v>7</v>
      </c>
      <c r="K23" s="79">
        <v>4</v>
      </c>
      <c r="L23" s="82" t="s">
        <v>7</v>
      </c>
      <c r="M23" s="83" t="s">
        <v>7</v>
      </c>
      <c r="N23" s="79">
        <v>3</v>
      </c>
      <c r="O23" s="80" t="s">
        <v>7</v>
      </c>
      <c r="P23" s="68" t="s">
        <v>51</v>
      </c>
      <c r="Q23" s="69" t="s">
        <v>11</v>
      </c>
      <c r="R23" s="84" t="s">
        <v>27</v>
      </c>
      <c r="S23" s="85">
        <v>69</v>
      </c>
      <c r="T23" s="86" t="s">
        <v>7</v>
      </c>
      <c r="U23" s="87">
        <v>750.3</v>
      </c>
      <c r="V23" s="87" t="s">
        <v>7</v>
      </c>
      <c r="W23" s="88">
        <f>SUM(T23:V23)</f>
        <v>750.3</v>
      </c>
      <c r="X23" s="89">
        <v>2.8263888888888888</v>
      </c>
      <c r="Z23" s="90"/>
      <c r="AA23" s="91"/>
      <c r="AB23" s="92"/>
      <c r="AC23" s="93"/>
      <c r="AD23" s="94"/>
      <c r="AE23" s="95"/>
      <c r="AF23" s="96"/>
      <c r="AG23" s="94"/>
      <c r="AH23" s="97"/>
      <c r="AI23" s="98"/>
      <c r="AJ23" s="99"/>
      <c r="AK23" s="100"/>
      <c r="AL23" s="101"/>
      <c r="AM23" s="102"/>
      <c r="AN23" s="103"/>
      <c r="AO23" s="104"/>
      <c r="AP23" s="105"/>
      <c r="AQ23" s="106"/>
      <c r="AR23" s="102"/>
      <c r="AS23" s="103"/>
      <c r="AT23" s="104"/>
      <c r="AU23" s="105"/>
      <c r="AV23" s="106"/>
    </row>
    <row r="24" spans="1:49" s="2" customFormat="1" ht="14.25" customHeight="1">
      <c r="A24" s="407" t="s">
        <v>7</v>
      </c>
      <c r="B24" s="491" t="s">
        <v>7</v>
      </c>
      <c r="C24" s="492" t="s">
        <v>7</v>
      </c>
      <c r="D24" s="351" t="s">
        <v>7</v>
      </c>
      <c r="E24" s="353" t="s">
        <v>7</v>
      </c>
      <c r="F24" s="355" t="s">
        <v>7</v>
      </c>
      <c r="G24" s="357" t="s">
        <v>7</v>
      </c>
      <c r="H24" s="353" t="s">
        <v>7</v>
      </c>
      <c r="I24" s="359" t="s">
        <v>7</v>
      </c>
      <c r="J24" s="357" t="s">
        <v>7</v>
      </c>
      <c r="K24" s="353" t="s">
        <v>7</v>
      </c>
      <c r="L24" s="359" t="s">
        <v>7</v>
      </c>
      <c r="M24" s="365" t="s">
        <v>7</v>
      </c>
      <c r="N24" s="353" t="s">
        <v>7</v>
      </c>
      <c r="O24" s="355" t="s">
        <v>7</v>
      </c>
      <c r="P24" s="507" t="s">
        <v>7</v>
      </c>
      <c r="Q24" s="533" t="s">
        <v>7</v>
      </c>
      <c r="R24" s="414" t="s">
        <v>7</v>
      </c>
      <c r="S24" s="416" t="s">
        <v>7</v>
      </c>
      <c r="T24" s="418" t="s">
        <v>7</v>
      </c>
      <c r="U24" s="361" t="s">
        <v>7</v>
      </c>
      <c r="V24" s="361" t="s">
        <v>7</v>
      </c>
      <c r="W24" s="363" t="s">
        <v>7</v>
      </c>
      <c r="X24" s="405" t="s">
        <v>7</v>
      </c>
      <c r="Z24" s="407"/>
      <c r="AA24" s="409"/>
      <c r="AB24" s="492"/>
      <c r="AC24" s="412"/>
      <c r="AD24" s="397"/>
      <c r="AE24" s="393"/>
      <c r="AF24" s="395"/>
      <c r="AG24" s="397"/>
      <c r="AH24" s="399"/>
      <c r="AI24" s="507"/>
      <c r="AJ24" s="508"/>
      <c r="AK24" s="509"/>
      <c r="AL24" s="375"/>
      <c r="AM24" s="377"/>
      <c r="AN24" s="379"/>
      <c r="AO24" s="367"/>
      <c r="AP24" s="369"/>
      <c r="AQ24" s="371"/>
      <c r="AR24" s="377"/>
      <c r="AS24" s="379"/>
      <c r="AT24" s="367"/>
      <c r="AU24" s="369"/>
      <c r="AV24" s="371"/>
    </row>
    <row r="25" spans="1:49" s="2" customFormat="1" ht="14.25" customHeight="1" thickBot="1">
      <c r="A25" s="524"/>
      <c r="B25" s="525"/>
      <c r="C25" s="526"/>
      <c r="D25" s="527"/>
      <c r="E25" s="528"/>
      <c r="F25" s="529"/>
      <c r="G25" s="530"/>
      <c r="H25" s="528"/>
      <c r="I25" s="531"/>
      <c r="J25" s="530"/>
      <c r="K25" s="528"/>
      <c r="L25" s="531"/>
      <c r="M25" s="539"/>
      <c r="N25" s="528"/>
      <c r="O25" s="529"/>
      <c r="P25" s="532"/>
      <c r="Q25" s="534"/>
      <c r="R25" s="535"/>
      <c r="S25" s="536"/>
      <c r="T25" s="537"/>
      <c r="U25" s="538"/>
      <c r="V25" s="538"/>
      <c r="W25" s="544"/>
      <c r="X25" s="545"/>
      <c r="Z25" s="524"/>
      <c r="AA25" s="546"/>
      <c r="AB25" s="526"/>
      <c r="AC25" s="570"/>
      <c r="AD25" s="542"/>
      <c r="AE25" s="540"/>
      <c r="AF25" s="541"/>
      <c r="AG25" s="542"/>
      <c r="AH25" s="543"/>
      <c r="AI25" s="532"/>
      <c r="AJ25" s="567"/>
      <c r="AK25" s="568"/>
      <c r="AL25" s="569"/>
      <c r="AM25" s="565"/>
      <c r="AN25" s="566"/>
      <c r="AO25" s="564"/>
      <c r="AP25" s="547"/>
      <c r="AQ25" s="548"/>
      <c r="AR25" s="565"/>
      <c r="AS25" s="566"/>
      <c r="AT25" s="564"/>
      <c r="AU25" s="547"/>
      <c r="AV25" s="548"/>
    </row>
    <row r="26" spans="1:49" s="2" customFormat="1" ht="16.5" customHeight="1">
      <c r="A26" s="549" t="s">
        <v>14</v>
      </c>
      <c r="B26" s="550"/>
      <c r="C26" s="551">
        <f t="shared" ref="C26:O26" si="0">SUM(C10:C25)</f>
        <v>51.9</v>
      </c>
      <c r="D26" s="60">
        <f t="shared" si="0"/>
        <v>4</v>
      </c>
      <c r="E26" s="48">
        <f>SUM(E10:E25)</f>
        <v>37</v>
      </c>
      <c r="F26" s="61">
        <f t="shared" si="0"/>
        <v>2</v>
      </c>
      <c r="G26" s="62">
        <f t="shared" si="0"/>
        <v>4</v>
      </c>
      <c r="H26" s="48">
        <f>SUM(H10:H25)</f>
        <v>34</v>
      </c>
      <c r="I26" s="63">
        <f t="shared" si="0"/>
        <v>2</v>
      </c>
      <c r="J26" s="64">
        <f t="shared" si="0"/>
        <v>5</v>
      </c>
      <c r="K26" s="48">
        <f>SUM(K10:K25)</f>
        <v>37</v>
      </c>
      <c r="L26" s="63">
        <f t="shared" si="0"/>
        <v>2</v>
      </c>
      <c r="M26" s="62">
        <f t="shared" si="0"/>
        <v>5</v>
      </c>
      <c r="N26" s="48">
        <f>SUM(N10:N25)</f>
        <v>20</v>
      </c>
      <c r="O26" s="65">
        <f t="shared" si="0"/>
        <v>1</v>
      </c>
      <c r="P26" s="3"/>
      <c r="Q26" s="552" t="s">
        <v>37</v>
      </c>
      <c r="R26" s="553"/>
      <c r="S26" s="554">
        <f t="shared" ref="S26:X26" si="1">SUM(S10:S25)</f>
        <v>487.5</v>
      </c>
      <c r="T26" s="556">
        <f t="shared" si="1"/>
        <v>1077.0900000000001</v>
      </c>
      <c r="U26" s="558">
        <f t="shared" si="1"/>
        <v>7572.31</v>
      </c>
      <c r="V26" s="560">
        <f t="shared" si="1"/>
        <v>419.7</v>
      </c>
      <c r="W26" s="562">
        <f t="shared" si="1"/>
        <v>9069.0999999999985</v>
      </c>
      <c r="X26" s="584">
        <f t="shared" si="1"/>
        <v>29.106944444444448</v>
      </c>
      <c r="Z26" s="549" t="s">
        <v>14</v>
      </c>
      <c r="AA26" s="550"/>
      <c r="AB26" s="551">
        <f t="shared" ref="AB26:AH26" si="2">SUM(AB10:AB25)</f>
        <v>0</v>
      </c>
      <c r="AC26" s="12">
        <f t="shared" si="2"/>
        <v>0</v>
      </c>
      <c r="AD26" s="51">
        <f t="shared" si="2"/>
        <v>0</v>
      </c>
      <c r="AE26" s="15">
        <f t="shared" si="2"/>
        <v>0</v>
      </c>
      <c r="AF26" s="13">
        <f t="shared" si="2"/>
        <v>0</v>
      </c>
      <c r="AG26" s="51">
        <f t="shared" si="2"/>
        <v>0</v>
      </c>
      <c r="AH26" s="14">
        <f t="shared" si="2"/>
        <v>0</v>
      </c>
      <c r="AI26" s="20"/>
      <c r="AJ26" s="20"/>
      <c r="AK26" s="20"/>
      <c r="AL26" s="21"/>
      <c r="AM26" s="586">
        <f t="shared" ref="AM26:AV26" si="3">SUM(AM10:AM25)</f>
        <v>0</v>
      </c>
      <c r="AN26" s="54">
        <f t="shared" si="3"/>
        <v>0</v>
      </c>
      <c r="AO26" s="56">
        <f t="shared" si="3"/>
        <v>0</v>
      </c>
      <c r="AP26" s="42">
        <f t="shared" si="3"/>
        <v>0</v>
      </c>
      <c r="AQ26" s="571">
        <f t="shared" si="3"/>
        <v>0</v>
      </c>
      <c r="AR26" s="586">
        <f t="shared" si="3"/>
        <v>0</v>
      </c>
      <c r="AS26" s="54">
        <f t="shared" si="3"/>
        <v>0</v>
      </c>
      <c r="AT26" s="56">
        <f t="shared" si="3"/>
        <v>0</v>
      </c>
      <c r="AU26" s="42">
        <f t="shared" si="3"/>
        <v>0</v>
      </c>
      <c r="AV26" s="571">
        <f t="shared" si="3"/>
        <v>0</v>
      </c>
    </row>
    <row r="27" spans="1:49" s="2" customFormat="1" ht="17.25" thickBot="1">
      <c r="A27" s="549"/>
      <c r="B27" s="550"/>
      <c r="C27" s="551"/>
      <c r="D27" s="331">
        <f>SUM(D26:F26)</f>
        <v>43</v>
      </c>
      <c r="E27" s="572"/>
      <c r="F27" s="573"/>
      <c r="G27" s="574">
        <f>SUM(G26:I26)</f>
        <v>40</v>
      </c>
      <c r="H27" s="572"/>
      <c r="I27" s="575"/>
      <c r="J27" s="332">
        <f>SUM(J26:L26)</f>
        <v>44</v>
      </c>
      <c r="K27" s="572"/>
      <c r="L27" s="575"/>
      <c r="M27" s="574">
        <f>SUM(M26:O26)</f>
        <v>26</v>
      </c>
      <c r="N27" s="572"/>
      <c r="O27" s="334"/>
      <c r="P27" s="3"/>
      <c r="Q27" s="3"/>
      <c r="R27" s="4"/>
      <c r="S27" s="555"/>
      <c r="T27" s="557"/>
      <c r="U27" s="559"/>
      <c r="V27" s="561"/>
      <c r="W27" s="563"/>
      <c r="X27" s="585"/>
      <c r="Z27" s="549"/>
      <c r="AA27" s="550"/>
      <c r="AB27" s="551"/>
      <c r="AC27" s="576">
        <f>SUM(AC26:AE26)</f>
        <v>0</v>
      </c>
      <c r="AD27" s="577"/>
      <c r="AE27" s="578"/>
      <c r="AF27" s="579">
        <f>SUM(AF26:AH26)</f>
        <v>0</v>
      </c>
      <c r="AG27" s="577"/>
      <c r="AH27" s="580"/>
      <c r="AI27" s="20"/>
      <c r="AJ27" s="20"/>
      <c r="AK27" s="20"/>
      <c r="AL27" s="22"/>
      <c r="AM27" s="586"/>
      <c r="AN27" s="581">
        <f>SUM(AN26:AP26)</f>
        <v>0</v>
      </c>
      <c r="AO27" s="582"/>
      <c r="AP27" s="583"/>
      <c r="AQ27" s="571"/>
      <c r="AR27" s="586"/>
      <c r="AS27" s="581">
        <f>SUM(AS26:AU26)</f>
        <v>0</v>
      </c>
      <c r="AT27" s="582"/>
      <c r="AU27" s="583"/>
      <c r="AV27" s="571"/>
    </row>
    <row r="28" spans="1:49" s="2" customFormat="1" ht="20.25" customHeight="1" thickBot="1">
      <c r="A28" s="587" t="s">
        <v>38</v>
      </c>
      <c r="B28" s="588"/>
      <c r="C28" s="589"/>
      <c r="D28" s="587">
        <f>D26+F26+E26*2</f>
        <v>80</v>
      </c>
      <c r="E28" s="590"/>
      <c r="F28" s="589"/>
      <c r="G28" s="588">
        <f>G26+I26+H26*2</f>
        <v>74</v>
      </c>
      <c r="H28" s="588"/>
      <c r="I28" s="588"/>
      <c r="J28" s="588">
        <f>J26+L26+K26*2</f>
        <v>81</v>
      </c>
      <c r="K28" s="588"/>
      <c r="L28" s="588"/>
      <c r="M28" s="588">
        <f>M26+O26+N26*2</f>
        <v>46</v>
      </c>
      <c r="N28" s="590"/>
      <c r="O28" s="591"/>
      <c r="P28" s="20"/>
      <c r="Q28" s="20"/>
      <c r="R28" s="20"/>
      <c r="S28" s="592" t="s">
        <v>39</v>
      </c>
      <c r="T28" s="593"/>
      <c r="U28" s="593"/>
      <c r="V28" s="593"/>
      <c r="W28" s="594"/>
      <c r="X28" s="24">
        <f>W26/(X26*24)</f>
        <v>12.982440234766424</v>
      </c>
      <c r="Y28" s="20"/>
      <c r="Z28" s="587" t="s">
        <v>38</v>
      </c>
      <c r="AA28" s="588"/>
      <c r="AB28" s="589"/>
      <c r="AC28" s="587">
        <f>AC26+AE26+AD26*2</f>
        <v>0</v>
      </c>
      <c r="AD28" s="590"/>
      <c r="AE28" s="589"/>
      <c r="AF28" s="588">
        <f>AF26+AH26+AG26*2</f>
        <v>0</v>
      </c>
      <c r="AG28" s="590"/>
      <c r="AH28" s="591"/>
      <c r="AI28" s="20"/>
      <c r="AJ28" s="20"/>
      <c r="AK28" s="20"/>
      <c r="AL28" s="20"/>
      <c r="AM28" s="592" t="s">
        <v>40</v>
      </c>
      <c r="AN28" s="593"/>
      <c r="AO28" s="594"/>
      <c r="AP28" s="594"/>
      <c r="AQ28" s="23" t="e">
        <f>AN27/(AQ26*24)</f>
        <v>#DIV/0!</v>
      </c>
      <c r="AR28" s="592" t="s">
        <v>40</v>
      </c>
      <c r="AS28" s="593"/>
      <c r="AT28" s="594"/>
      <c r="AU28" s="594"/>
      <c r="AV28" s="23" t="e">
        <f>AS27/(AV26*24)</f>
        <v>#DIV/0!</v>
      </c>
    </row>
    <row r="29" spans="1:49" s="2" customFormat="1" ht="8.25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X29" s="18"/>
      <c r="Z29" s="19"/>
      <c r="AA29" s="19"/>
      <c r="AB29" s="19"/>
      <c r="AC29" s="19"/>
      <c r="AD29" s="19"/>
      <c r="AE29" s="19"/>
      <c r="AF29" s="19"/>
      <c r="AG29" s="19"/>
      <c r="AH29" s="19"/>
    </row>
    <row r="30" spans="1:49" s="11" customFormat="1" ht="16.5" customHeight="1">
      <c r="A30" s="595" t="s">
        <v>18</v>
      </c>
      <c r="B30" s="595"/>
      <c r="F30" s="596" t="s">
        <v>46</v>
      </c>
      <c r="G30" s="596"/>
      <c r="H30" s="596"/>
      <c r="I30" s="596"/>
      <c r="J30" s="37"/>
      <c r="K30" s="37"/>
      <c r="L30" s="37"/>
      <c r="Q30" s="597" t="s">
        <v>34</v>
      </c>
      <c r="R30" s="597"/>
      <c r="S30" s="597"/>
      <c r="T30" s="597"/>
      <c r="U30" s="597"/>
      <c r="V30" s="597"/>
      <c r="W30" s="597"/>
      <c r="X30" s="597"/>
      <c r="Z30" s="595" t="s">
        <v>18</v>
      </c>
      <c r="AA30" s="595"/>
      <c r="AE30" s="598" t="s">
        <v>46</v>
      </c>
      <c r="AF30" s="598"/>
      <c r="AG30" s="598"/>
      <c r="AH30" s="598"/>
      <c r="AL30" s="597" t="s">
        <v>34</v>
      </c>
      <c r="AM30" s="597"/>
      <c r="AN30" s="597"/>
      <c r="AO30" s="597"/>
      <c r="AP30" s="597"/>
      <c r="AQ30" s="597"/>
      <c r="AR30" s="597"/>
      <c r="AS30" s="597"/>
      <c r="AT30" s="46"/>
    </row>
    <row r="31" spans="1:49" s="11" customFormat="1" ht="12.75" customHeight="1">
      <c r="A31" s="595" t="s">
        <v>19</v>
      </c>
      <c r="B31" s="595"/>
      <c r="Q31" s="599" t="s">
        <v>76</v>
      </c>
      <c r="R31" s="599"/>
      <c r="S31" s="599"/>
      <c r="T31" s="599"/>
      <c r="U31" s="599"/>
      <c r="V31" s="599"/>
      <c r="W31" s="599"/>
      <c r="X31" s="599"/>
      <c r="Z31" s="595" t="s">
        <v>19</v>
      </c>
      <c r="AA31" s="595"/>
      <c r="AL31" s="599" t="str">
        <f>Q31</f>
        <v>Korekta rozkładu l. 6</v>
      </c>
      <c r="AM31" s="599"/>
      <c r="AN31" s="599"/>
      <c r="AO31" s="599"/>
      <c r="AP31" s="599"/>
      <c r="AQ31" s="599"/>
      <c r="AR31" s="599"/>
      <c r="AS31" s="599"/>
      <c r="AT31" s="599"/>
      <c r="AU31" s="599"/>
    </row>
    <row r="32" spans="1:49" s="11" customFormat="1" ht="12.75" customHeight="1">
      <c r="A32" s="595" t="s">
        <v>58</v>
      </c>
      <c r="B32" s="595"/>
      <c r="F32" s="44"/>
      <c r="G32" s="43"/>
      <c r="H32" s="43"/>
      <c r="I32" s="43"/>
      <c r="J32" s="43"/>
      <c r="K32" s="43"/>
      <c r="L32" s="43"/>
      <c r="M32" s="43"/>
      <c r="N32" s="43"/>
      <c r="Q32" s="600"/>
      <c r="R32" s="600"/>
      <c r="S32" s="600"/>
      <c r="T32" s="600"/>
      <c r="U32" s="600"/>
      <c r="V32" s="600"/>
      <c r="W32" s="600"/>
      <c r="X32" s="600"/>
      <c r="Z32" s="595" t="s">
        <v>58</v>
      </c>
      <c r="AA32" s="595"/>
      <c r="AE32" s="44"/>
      <c r="AL32" s="599"/>
      <c r="AM32" s="599"/>
      <c r="AN32" s="599"/>
      <c r="AO32" s="599"/>
      <c r="AP32" s="599"/>
      <c r="AQ32" s="599"/>
      <c r="AR32" s="599"/>
      <c r="AS32" s="599"/>
      <c r="AT32" s="45"/>
    </row>
    <row r="33" spans="1:46" s="11" customFormat="1" ht="12.75" customHeight="1">
      <c r="A33" s="595" t="s">
        <v>20</v>
      </c>
      <c r="B33" s="595"/>
      <c r="Q33" s="599"/>
      <c r="R33" s="599"/>
      <c r="S33" s="599"/>
      <c r="T33" s="599"/>
      <c r="U33" s="599"/>
      <c r="V33" s="599"/>
      <c r="W33" s="599"/>
      <c r="X33" s="599"/>
      <c r="Z33" s="595" t="s">
        <v>20</v>
      </c>
      <c r="AA33" s="595"/>
      <c r="AL33" s="599"/>
      <c r="AM33" s="599"/>
      <c r="AN33" s="599"/>
      <c r="AO33" s="599"/>
      <c r="AP33" s="599"/>
      <c r="AQ33" s="599"/>
      <c r="AR33" s="599"/>
      <c r="AS33" s="599"/>
      <c r="AT33" s="45"/>
    </row>
    <row r="34" spans="1:46" s="11" customFormat="1" ht="12.75" customHeight="1">
      <c r="A34" s="595" t="s">
        <v>21</v>
      </c>
      <c r="B34" s="595"/>
      <c r="Q34" s="600"/>
      <c r="R34" s="600"/>
      <c r="S34" s="600"/>
      <c r="T34" s="600"/>
      <c r="U34" s="600"/>
      <c r="V34" s="600"/>
      <c r="W34" s="600"/>
      <c r="X34" s="600"/>
      <c r="Z34" s="595" t="s">
        <v>21</v>
      </c>
      <c r="AA34" s="595"/>
      <c r="AL34" s="599"/>
      <c r="AM34" s="599"/>
      <c r="AN34" s="599"/>
      <c r="AO34" s="599"/>
      <c r="AP34" s="599"/>
      <c r="AQ34" s="599"/>
      <c r="AR34" s="599"/>
      <c r="AS34" s="599"/>
      <c r="AT34" s="45"/>
    </row>
    <row r="35" spans="1:46" ht="5.25" customHeight="1"/>
    <row r="40" spans="1:46" s="2" customFormat="1"/>
    <row r="41" spans="1:46" s="2" customFormat="1" ht="16.5" customHeight="1"/>
    <row r="42" spans="1:46" s="2" customFormat="1" ht="16.5" customHeight="1"/>
    <row r="43" spans="1:46" s="2" customFormat="1" ht="48.75" customHeight="1"/>
    <row r="44" spans="1:46" s="2" customFormat="1" ht="45" customHeight="1"/>
    <row r="45" spans="1:46" s="2" customFormat="1" ht="45" customHeight="1"/>
    <row r="46" spans="1:46" s="2" customFormat="1" ht="22.5" customHeight="1"/>
    <row r="47" spans="1:46" s="2" customFormat="1" ht="45" customHeight="1"/>
    <row r="48" spans="1:46" s="2" customFormat="1" ht="22.5" customHeight="1"/>
    <row r="49" s="2" customFormat="1" ht="45" customHeight="1"/>
    <row r="50" s="2" customFormat="1" ht="45" customHeight="1"/>
    <row r="51" s="2" customFormat="1" ht="45" customHeight="1"/>
    <row r="52" s="2" customFormat="1" ht="45" customHeight="1"/>
    <row r="53" s="2" customFormat="1" ht="45.75" customHeight="1"/>
    <row r="54" s="2" customFormat="1"/>
    <row r="55" s="2" customFormat="1"/>
    <row r="56" s="2" customFormat="1"/>
    <row r="57" s="11" customFormat="1" ht="16.5" customHeight="1"/>
    <row r="58" s="11" customFormat="1" ht="12.75" customHeight="1"/>
    <row r="59" s="11" customFormat="1" ht="12.75" customHeight="1"/>
    <row r="60" s="11" customFormat="1" ht="12.75" customHeight="1"/>
    <row r="61" s="11" customFormat="1" ht="12.75" customHeight="1"/>
  </sheetData>
  <mergeCells count="400">
    <mergeCell ref="A33:B33"/>
    <mergeCell ref="Q33:X33"/>
    <mergeCell ref="Z33:AA33"/>
    <mergeCell ref="AL33:AS33"/>
    <mergeCell ref="A34:B34"/>
    <mergeCell ref="Q34:X34"/>
    <mergeCell ref="Z34:AA34"/>
    <mergeCell ref="AL34:AS34"/>
    <mergeCell ref="AL30:AS30"/>
    <mergeCell ref="A31:B31"/>
    <mergeCell ref="Q31:X31"/>
    <mergeCell ref="Z31:AA31"/>
    <mergeCell ref="AL31:AU31"/>
    <mergeCell ref="A32:B32"/>
    <mergeCell ref="Q32:X32"/>
    <mergeCell ref="Z32:AA32"/>
    <mergeCell ref="AL32:AS32"/>
    <mergeCell ref="Z28:AB28"/>
    <mergeCell ref="AC28:AE28"/>
    <mergeCell ref="AF28:AH28"/>
    <mergeCell ref="AM28:AP28"/>
    <mergeCell ref="AR28:AU28"/>
    <mergeCell ref="A30:B30"/>
    <mergeCell ref="F30:I30"/>
    <mergeCell ref="Q30:X30"/>
    <mergeCell ref="Z30:AA30"/>
    <mergeCell ref="AE30:AH30"/>
    <mergeCell ref="A28:C28"/>
    <mergeCell ref="D28:F28"/>
    <mergeCell ref="G28:I28"/>
    <mergeCell ref="J28:L28"/>
    <mergeCell ref="M28:O28"/>
    <mergeCell ref="S28:W28"/>
    <mergeCell ref="AV26:AV27"/>
    <mergeCell ref="D27:F27"/>
    <mergeCell ref="G27:I27"/>
    <mergeCell ref="J27:L27"/>
    <mergeCell ref="M27:O27"/>
    <mergeCell ref="AC27:AE27"/>
    <mergeCell ref="AF27:AH27"/>
    <mergeCell ref="AN27:AP27"/>
    <mergeCell ref="AS27:AU27"/>
    <mergeCell ref="X26:X27"/>
    <mergeCell ref="Z26:AA27"/>
    <mergeCell ref="AB26:AB27"/>
    <mergeCell ref="AM26:AM27"/>
    <mergeCell ref="AQ26:AQ27"/>
    <mergeCell ref="AR26:AR27"/>
    <mergeCell ref="AU24:AU25"/>
    <mergeCell ref="AV24:AV25"/>
    <mergeCell ref="A26:B27"/>
    <mergeCell ref="C26:C27"/>
    <mergeCell ref="Q26:R26"/>
    <mergeCell ref="S26:S27"/>
    <mergeCell ref="T26:T27"/>
    <mergeCell ref="U26:U27"/>
    <mergeCell ref="V26:V27"/>
    <mergeCell ref="W26:W27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C24:AC25"/>
    <mergeCell ref="AD24:AD25"/>
    <mergeCell ref="AE24:AE25"/>
    <mergeCell ref="AF24:AF25"/>
    <mergeCell ref="AG24:AG25"/>
    <mergeCell ref="AH24:AH25"/>
    <mergeCell ref="V24:V25"/>
    <mergeCell ref="W24:W25"/>
    <mergeCell ref="X24:X25"/>
    <mergeCell ref="Z24:Z25"/>
    <mergeCell ref="AA24:AA25"/>
    <mergeCell ref="AB24:AB25"/>
    <mergeCell ref="P24:P25"/>
    <mergeCell ref="Q24:Q25"/>
    <mergeCell ref="R24:R25"/>
    <mergeCell ref="S24:S25"/>
    <mergeCell ref="T24:T25"/>
    <mergeCell ref="U24:U25"/>
    <mergeCell ref="J24:J25"/>
    <mergeCell ref="K24:K25"/>
    <mergeCell ref="L24:L25"/>
    <mergeCell ref="M24:M25"/>
    <mergeCell ref="N24:N25"/>
    <mergeCell ref="O24:O25"/>
    <mergeCell ref="AV21:AV22"/>
    <mergeCell ref="A24:A25"/>
    <mergeCell ref="B24:B25"/>
    <mergeCell ref="C24:C25"/>
    <mergeCell ref="D24:D25"/>
    <mergeCell ref="E24:E25"/>
    <mergeCell ref="F24:F25"/>
    <mergeCell ref="G24:G25"/>
    <mergeCell ref="H24:H25"/>
    <mergeCell ref="I24:I25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W21:W22"/>
    <mergeCell ref="X21:X22"/>
    <mergeCell ref="Z21:Z22"/>
    <mergeCell ref="AA21:AA22"/>
    <mergeCell ref="AB21:AB22"/>
    <mergeCell ref="AC21:AC22"/>
    <mergeCell ref="O21:O22"/>
    <mergeCell ref="R21:R22"/>
    <mergeCell ref="S21:S22"/>
    <mergeCell ref="T21:T22"/>
    <mergeCell ref="U21:U22"/>
    <mergeCell ref="V21:V22"/>
    <mergeCell ref="I21:I22"/>
    <mergeCell ref="J21:J22"/>
    <mergeCell ref="K21:K22"/>
    <mergeCell ref="L21:L22"/>
    <mergeCell ref="M21:M22"/>
    <mergeCell ref="N21:N22"/>
    <mergeCell ref="AU19:AU20"/>
    <mergeCell ref="AV19:AV20"/>
    <mergeCell ref="A21:A22"/>
    <mergeCell ref="B21:B22"/>
    <mergeCell ref="C21:C22"/>
    <mergeCell ref="D21:D22"/>
    <mergeCell ref="E21:E22"/>
    <mergeCell ref="F21:F22"/>
    <mergeCell ref="G21:G22"/>
    <mergeCell ref="H21:H22"/>
    <mergeCell ref="AO19:AO20"/>
    <mergeCell ref="AP19:AP20"/>
    <mergeCell ref="AQ19:AQ20"/>
    <mergeCell ref="AR19:AR20"/>
    <mergeCell ref="AS19:AS20"/>
    <mergeCell ref="AT19:AT20"/>
    <mergeCell ref="AI19:AI20"/>
    <mergeCell ref="AJ19:AJ20"/>
    <mergeCell ref="AK19:AK20"/>
    <mergeCell ref="AL19:AL20"/>
    <mergeCell ref="AM19:AM20"/>
    <mergeCell ref="AN19:AN20"/>
    <mergeCell ref="AC19:AC20"/>
    <mergeCell ref="AD19:AD20"/>
    <mergeCell ref="AE19:AE20"/>
    <mergeCell ref="AF19:AF20"/>
    <mergeCell ref="AG19:AG20"/>
    <mergeCell ref="AH19:AH20"/>
    <mergeCell ref="V19:V20"/>
    <mergeCell ref="W19:W20"/>
    <mergeCell ref="X19:X20"/>
    <mergeCell ref="Z19:Z20"/>
    <mergeCell ref="AA19:AA20"/>
    <mergeCell ref="AB19:AB20"/>
    <mergeCell ref="N19:N20"/>
    <mergeCell ref="O19:O20"/>
    <mergeCell ref="R19:R20"/>
    <mergeCell ref="S19:S20"/>
    <mergeCell ref="T19:T20"/>
    <mergeCell ref="U19:U20"/>
    <mergeCell ref="H19:H20"/>
    <mergeCell ref="I19:I20"/>
    <mergeCell ref="J19:J20"/>
    <mergeCell ref="K19:K20"/>
    <mergeCell ref="L19:L20"/>
    <mergeCell ref="M19:M20"/>
    <mergeCell ref="AT17:AT18"/>
    <mergeCell ref="AU17:AU18"/>
    <mergeCell ref="AV17:AV18"/>
    <mergeCell ref="A19:A20"/>
    <mergeCell ref="B19:B20"/>
    <mergeCell ref="C19:C20"/>
    <mergeCell ref="D19:D20"/>
    <mergeCell ref="E19:E20"/>
    <mergeCell ref="F19:F20"/>
    <mergeCell ref="G19:G20"/>
    <mergeCell ref="AN17:AN18"/>
    <mergeCell ref="AO17:AO18"/>
    <mergeCell ref="AP17:AP18"/>
    <mergeCell ref="AQ17:AQ18"/>
    <mergeCell ref="AR17:AR18"/>
    <mergeCell ref="AS17:AS18"/>
    <mergeCell ref="AH17:AH18"/>
    <mergeCell ref="AI17:AI18"/>
    <mergeCell ref="AJ17:AJ18"/>
    <mergeCell ref="AK17:AK18"/>
    <mergeCell ref="AL17:AL18"/>
    <mergeCell ref="AM17:AM18"/>
    <mergeCell ref="AB17:AB18"/>
    <mergeCell ref="AC17:AC18"/>
    <mergeCell ref="AD17:AD18"/>
    <mergeCell ref="AE17:AE18"/>
    <mergeCell ref="AF17:AF18"/>
    <mergeCell ref="AG17:AG18"/>
    <mergeCell ref="U17:U18"/>
    <mergeCell ref="V17:V18"/>
    <mergeCell ref="W17:W18"/>
    <mergeCell ref="X17:X18"/>
    <mergeCell ref="Z17:Z18"/>
    <mergeCell ref="AA17:AA18"/>
    <mergeCell ref="M17:M18"/>
    <mergeCell ref="N17:N18"/>
    <mergeCell ref="O17:O18"/>
    <mergeCell ref="R17:R18"/>
    <mergeCell ref="S17:S18"/>
    <mergeCell ref="T17:T18"/>
    <mergeCell ref="G17:G18"/>
    <mergeCell ref="H17:H18"/>
    <mergeCell ref="I17:I18"/>
    <mergeCell ref="J17:J18"/>
    <mergeCell ref="K17:K18"/>
    <mergeCell ref="L17:L18"/>
    <mergeCell ref="A17:A18"/>
    <mergeCell ref="B17:B18"/>
    <mergeCell ref="C17:C18"/>
    <mergeCell ref="D17:D18"/>
    <mergeCell ref="E17:E18"/>
    <mergeCell ref="F17:F18"/>
    <mergeCell ref="AQ15:AQ16"/>
    <mergeCell ref="AR15:AR16"/>
    <mergeCell ref="AS15:AS16"/>
    <mergeCell ref="AB15:AB16"/>
    <mergeCell ref="AC15:AC16"/>
    <mergeCell ref="AD15:AD16"/>
    <mergeCell ref="AE15:AE16"/>
    <mergeCell ref="AF15:AF16"/>
    <mergeCell ref="AG15:AG16"/>
    <mergeCell ref="U15:U16"/>
    <mergeCell ref="V15:V16"/>
    <mergeCell ref="W15:W16"/>
    <mergeCell ref="X15:X16"/>
    <mergeCell ref="Z15:Z16"/>
    <mergeCell ref="AA15:AA16"/>
    <mergeCell ref="M15:M16"/>
    <mergeCell ref="N15:N16"/>
    <mergeCell ref="O15:O16"/>
    <mergeCell ref="AT15:AT16"/>
    <mergeCell ref="AU15:AU16"/>
    <mergeCell ref="AV15:AV16"/>
    <mergeCell ref="AH15:AH16"/>
    <mergeCell ref="AL15:AL16"/>
    <mergeCell ref="AM15:AM16"/>
    <mergeCell ref="AN15:AN16"/>
    <mergeCell ref="AO15:AO16"/>
    <mergeCell ref="AP15:AP16"/>
    <mergeCell ref="R15:R16"/>
    <mergeCell ref="S15:S16"/>
    <mergeCell ref="T15:T16"/>
    <mergeCell ref="G15:G16"/>
    <mergeCell ref="H15:H16"/>
    <mergeCell ref="I15:I16"/>
    <mergeCell ref="J15:J16"/>
    <mergeCell ref="K15:K16"/>
    <mergeCell ref="L15:L16"/>
    <mergeCell ref="A15:A16"/>
    <mergeCell ref="B15:B16"/>
    <mergeCell ref="C15:C16"/>
    <mergeCell ref="D15:D16"/>
    <mergeCell ref="E15:E16"/>
    <mergeCell ref="F15:F16"/>
    <mergeCell ref="AQ12:AQ14"/>
    <mergeCell ref="AR12:AR14"/>
    <mergeCell ref="AS12:AS14"/>
    <mergeCell ref="AB12:AB14"/>
    <mergeCell ref="AC12:AC14"/>
    <mergeCell ref="AD12:AD14"/>
    <mergeCell ref="AE12:AE14"/>
    <mergeCell ref="AF12:AF14"/>
    <mergeCell ref="AG12:AG14"/>
    <mergeCell ref="U12:U14"/>
    <mergeCell ref="V12:V14"/>
    <mergeCell ref="W12:W14"/>
    <mergeCell ref="X12:X14"/>
    <mergeCell ref="Z12:Z14"/>
    <mergeCell ref="AA12:AA14"/>
    <mergeCell ref="M12:M14"/>
    <mergeCell ref="N12:N14"/>
    <mergeCell ref="O12:O14"/>
    <mergeCell ref="AT12:AT14"/>
    <mergeCell ref="AU12:AU14"/>
    <mergeCell ref="AV12:AV14"/>
    <mergeCell ref="AH12:AH14"/>
    <mergeCell ref="AL12:AL14"/>
    <mergeCell ref="AM12:AM14"/>
    <mergeCell ref="AN12:AN14"/>
    <mergeCell ref="AO12:AO14"/>
    <mergeCell ref="AP12:AP14"/>
    <mergeCell ref="R12:R14"/>
    <mergeCell ref="S12:S14"/>
    <mergeCell ref="T12:T14"/>
    <mergeCell ref="G12:G14"/>
    <mergeCell ref="H12:H14"/>
    <mergeCell ref="I12:I14"/>
    <mergeCell ref="J12:J14"/>
    <mergeCell ref="K12:K14"/>
    <mergeCell ref="L12:L14"/>
    <mergeCell ref="A12:A14"/>
    <mergeCell ref="B12:B14"/>
    <mergeCell ref="C12:C14"/>
    <mergeCell ref="D12:D14"/>
    <mergeCell ref="E12:E14"/>
    <mergeCell ref="F12:F14"/>
    <mergeCell ref="AQ10:AQ11"/>
    <mergeCell ref="AR10:AR11"/>
    <mergeCell ref="AS10:AS11"/>
    <mergeCell ref="AE10:AE11"/>
    <mergeCell ref="AF10:AF11"/>
    <mergeCell ref="AG10:AG11"/>
    <mergeCell ref="AH10:AH11"/>
    <mergeCell ref="AI10:AI11"/>
    <mergeCell ref="AJ10:AJ11"/>
    <mergeCell ref="X10:X11"/>
    <mergeCell ref="Z10:Z11"/>
    <mergeCell ref="AA10:AA11"/>
    <mergeCell ref="AB10:AB11"/>
    <mergeCell ref="AC10:AC11"/>
    <mergeCell ref="AD10:AD11"/>
    <mergeCell ref="R10:R11"/>
    <mergeCell ref="S10:S11"/>
    <mergeCell ref="T10:T11"/>
    <mergeCell ref="AT10:AT11"/>
    <mergeCell ref="AU10:AU11"/>
    <mergeCell ref="AV10:AV11"/>
    <mergeCell ref="AK10:AK11"/>
    <mergeCell ref="AL10:AL11"/>
    <mergeCell ref="AM10:AM11"/>
    <mergeCell ref="AN10:AN11"/>
    <mergeCell ref="AO10:AO11"/>
    <mergeCell ref="AP10:AP11"/>
    <mergeCell ref="U10:U11"/>
    <mergeCell ref="V10:V11"/>
    <mergeCell ref="W10:W11"/>
    <mergeCell ref="J10:J11"/>
    <mergeCell ref="K10:K11"/>
    <mergeCell ref="L10:L11"/>
    <mergeCell ref="M10:M11"/>
    <mergeCell ref="N10:N11"/>
    <mergeCell ref="O10:O11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AI7:AK8"/>
    <mergeCell ref="AL7:AL9"/>
    <mergeCell ref="AM7:AQ7"/>
    <mergeCell ref="AR7:AV7"/>
    <mergeCell ref="D8:F8"/>
    <mergeCell ref="G8:I8"/>
    <mergeCell ref="J8:L8"/>
    <mergeCell ref="M8:O8"/>
    <mergeCell ref="AC8:AE8"/>
    <mergeCell ref="S7:S9"/>
    <mergeCell ref="T7:W8"/>
    <mergeCell ref="X7:X9"/>
    <mergeCell ref="Z7:Z9"/>
    <mergeCell ref="AA7:AA9"/>
    <mergeCell ref="AB7:AB9"/>
    <mergeCell ref="AV8:AV9"/>
    <mergeCell ref="AF8:AH8"/>
    <mergeCell ref="AM8:AM9"/>
    <mergeCell ref="AN8:AP8"/>
    <mergeCell ref="AQ8:AQ9"/>
    <mergeCell ref="AR8:AR9"/>
    <mergeCell ref="AS8:AU8"/>
    <mergeCell ref="AB1:AF1"/>
    <mergeCell ref="A3:X3"/>
    <mergeCell ref="A5:B5"/>
    <mergeCell ref="Z5:AA5"/>
    <mergeCell ref="A7:A9"/>
    <mergeCell ref="B7:B9"/>
    <mergeCell ref="C7:C9"/>
    <mergeCell ref="D7:O7"/>
    <mergeCell ref="P7:Q8"/>
    <mergeCell ref="R7:R8"/>
    <mergeCell ref="AC7:AH7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95" fitToWidth="0" fitToHeight="0" orientation="landscape" r:id="rId1"/>
  <colBreaks count="1" manualBreakCount="1">
    <brk id="25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tabColor rgb="FF00B050"/>
  </sheetPr>
  <dimension ref="A1:BJ70"/>
  <sheetViews>
    <sheetView topLeftCell="A7"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278"/>
      <c r="AA1" s="278"/>
      <c r="AB1" s="278"/>
      <c r="AC1" s="278"/>
      <c r="AD1" s="278"/>
      <c r="AF1" s="5" t="s">
        <v>124</v>
      </c>
      <c r="AH1" s="5"/>
      <c r="AI1" s="5"/>
      <c r="AJ1" s="5"/>
      <c r="AK1" s="5"/>
      <c r="AL1" s="5"/>
      <c r="AM1" s="5"/>
      <c r="AN1" s="49"/>
      <c r="BC1" s="278"/>
      <c r="BD1" s="278"/>
      <c r="BE1" s="278"/>
      <c r="BF1" s="278"/>
    </row>
    <row r="2" spans="1:62" ht="6" customHeight="1">
      <c r="BC2" s="601"/>
      <c r="BD2" s="601"/>
      <c r="BE2" s="601"/>
      <c r="BF2" s="601"/>
    </row>
    <row r="3" spans="1:62" ht="26.25">
      <c r="A3" s="279" t="s">
        <v>0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F3" s="39" t="s">
        <v>0</v>
      </c>
      <c r="AG3" s="39"/>
      <c r="AH3" s="39"/>
    </row>
    <row r="4" spans="1:62" ht="6" customHeight="1"/>
    <row r="5" spans="1:62" ht="19.5">
      <c r="A5" s="280" t="s">
        <v>84</v>
      </c>
      <c r="B5" s="280"/>
      <c r="C5" s="280"/>
      <c r="D5" s="280"/>
      <c r="E5" s="280"/>
      <c r="F5" s="280"/>
      <c r="G5" s="280"/>
      <c r="H5" s="280"/>
      <c r="I5" s="280"/>
      <c r="K5" s="110"/>
      <c r="Z5" s="6" t="s">
        <v>78</v>
      </c>
      <c r="AA5" s="7"/>
      <c r="AB5" s="7"/>
      <c r="AC5" s="7"/>
      <c r="AD5" s="7"/>
      <c r="AF5" s="280" t="s">
        <v>23</v>
      </c>
      <c r="AG5" s="280"/>
      <c r="AH5" s="280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602"/>
      <c r="AA6" s="602"/>
      <c r="AB6" s="602"/>
      <c r="AC6" s="602"/>
      <c r="AD6" s="602"/>
      <c r="AG6" s="603"/>
      <c r="AH6" s="603"/>
      <c r="BC6" s="604"/>
      <c r="BD6" s="604"/>
      <c r="BE6" s="604"/>
      <c r="BF6" s="604"/>
    </row>
    <row r="7" spans="1:62" s="2" customFormat="1" ht="20.25" customHeight="1" thickTop="1" thickBot="1">
      <c r="A7" s="605" t="s">
        <v>3</v>
      </c>
      <c r="B7" s="609" t="s">
        <v>4</v>
      </c>
      <c r="C7" s="612" t="s">
        <v>47</v>
      </c>
      <c r="D7" s="616" t="s">
        <v>85</v>
      </c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8"/>
      <c r="T7" s="619" t="s">
        <v>22</v>
      </c>
      <c r="U7" s="620"/>
      <c r="V7" s="625" t="s">
        <v>26</v>
      </c>
      <c r="W7" s="627" t="s">
        <v>13</v>
      </c>
      <c r="X7" s="647" t="s">
        <v>15</v>
      </c>
      <c r="Y7" s="648"/>
      <c r="Z7" s="648"/>
      <c r="AA7" s="648"/>
      <c r="AB7" s="648"/>
      <c r="AC7" s="648"/>
      <c r="AD7" s="651" t="s">
        <v>86</v>
      </c>
      <c r="AF7" s="605" t="s">
        <v>3</v>
      </c>
      <c r="AG7" s="609" t="s">
        <v>4</v>
      </c>
      <c r="AH7" s="612" t="s">
        <v>47</v>
      </c>
      <c r="AI7" s="654" t="s">
        <v>85</v>
      </c>
      <c r="AJ7" s="655"/>
      <c r="AK7" s="655"/>
      <c r="AL7" s="655"/>
      <c r="AM7" s="655"/>
      <c r="AN7" s="655"/>
      <c r="AO7" s="655"/>
      <c r="AP7" s="656"/>
      <c r="AQ7" s="631" t="s">
        <v>61</v>
      </c>
      <c r="AR7" s="632"/>
      <c r="AS7" s="632"/>
      <c r="AT7" s="625" t="s">
        <v>31</v>
      </c>
      <c r="AU7" s="637" t="s">
        <v>33</v>
      </c>
      <c r="AV7" s="638"/>
      <c r="AW7" s="638"/>
      <c r="AX7" s="638"/>
      <c r="AY7" s="638"/>
      <c r="AZ7" s="638"/>
      <c r="BA7" s="639" t="s">
        <v>43</v>
      </c>
      <c r="BB7" s="638"/>
      <c r="BC7" s="638"/>
      <c r="BD7" s="638"/>
      <c r="BE7" s="638"/>
      <c r="BF7" s="640"/>
    </row>
    <row r="8" spans="1:62" s="2" customFormat="1" ht="16.5" customHeight="1">
      <c r="A8" s="606"/>
      <c r="B8" s="285"/>
      <c r="C8" s="613"/>
      <c r="D8" s="641" t="s">
        <v>8</v>
      </c>
      <c r="E8" s="642"/>
      <c r="F8" s="642"/>
      <c r="G8" s="643"/>
      <c r="H8" s="642" t="s">
        <v>24</v>
      </c>
      <c r="I8" s="642"/>
      <c r="J8" s="642"/>
      <c r="K8" s="642"/>
      <c r="L8" s="644" t="s">
        <v>25</v>
      </c>
      <c r="M8" s="642"/>
      <c r="N8" s="642"/>
      <c r="O8" s="643"/>
      <c r="P8" s="642" t="s">
        <v>17</v>
      </c>
      <c r="Q8" s="642"/>
      <c r="R8" s="642"/>
      <c r="S8" s="645"/>
      <c r="T8" s="621"/>
      <c r="U8" s="622"/>
      <c r="V8" s="626"/>
      <c r="W8" s="628"/>
      <c r="X8" s="649"/>
      <c r="Y8" s="650"/>
      <c r="Z8" s="650"/>
      <c r="AA8" s="650"/>
      <c r="AB8" s="650"/>
      <c r="AC8" s="650"/>
      <c r="AD8" s="652"/>
      <c r="AF8" s="606"/>
      <c r="AG8" s="285"/>
      <c r="AH8" s="613"/>
      <c r="AI8" s="641" t="s">
        <v>33</v>
      </c>
      <c r="AJ8" s="642"/>
      <c r="AK8" s="642"/>
      <c r="AL8" s="643"/>
      <c r="AM8" s="646" t="s">
        <v>43</v>
      </c>
      <c r="AN8" s="646"/>
      <c r="AO8" s="646"/>
      <c r="AP8" s="646"/>
      <c r="AQ8" s="633"/>
      <c r="AR8" s="634"/>
      <c r="AS8" s="634"/>
      <c r="AT8" s="626"/>
      <c r="AU8" s="662" t="s">
        <v>13</v>
      </c>
      <c r="AV8" s="665" t="s">
        <v>32</v>
      </c>
      <c r="AW8" s="666"/>
      <c r="AX8" s="666"/>
      <c r="AY8" s="666"/>
      <c r="AZ8" s="667" t="s">
        <v>86</v>
      </c>
      <c r="BA8" s="670" t="s">
        <v>13</v>
      </c>
      <c r="BB8" s="665" t="s">
        <v>32</v>
      </c>
      <c r="BC8" s="666"/>
      <c r="BD8" s="666"/>
      <c r="BE8" s="666"/>
      <c r="BF8" s="673" t="s">
        <v>87</v>
      </c>
    </row>
    <row r="9" spans="1:62" s="2" customFormat="1" ht="16.5" customHeight="1">
      <c r="A9" s="607"/>
      <c r="B9" s="610"/>
      <c r="C9" s="614"/>
      <c r="D9" s="635" t="s">
        <v>88</v>
      </c>
      <c r="E9" s="636"/>
      <c r="F9" s="636"/>
      <c r="G9" s="684" t="s">
        <v>89</v>
      </c>
      <c r="H9" s="659" t="s">
        <v>88</v>
      </c>
      <c r="I9" s="636"/>
      <c r="J9" s="636"/>
      <c r="K9" s="684" t="s">
        <v>89</v>
      </c>
      <c r="L9" s="659" t="s">
        <v>88</v>
      </c>
      <c r="M9" s="636"/>
      <c r="N9" s="636"/>
      <c r="O9" s="684" t="s">
        <v>89</v>
      </c>
      <c r="P9" s="659" t="s">
        <v>88</v>
      </c>
      <c r="Q9" s="636"/>
      <c r="R9" s="636"/>
      <c r="S9" s="698" t="s">
        <v>89</v>
      </c>
      <c r="T9" s="623"/>
      <c r="U9" s="624"/>
      <c r="V9" s="626"/>
      <c r="W9" s="629"/>
      <c r="X9" s="676" t="s">
        <v>88</v>
      </c>
      <c r="Y9" s="677"/>
      <c r="Z9" s="677"/>
      <c r="AA9" s="700"/>
      <c r="AB9" s="680" t="s">
        <v>89</v>
      </c>
      <c r="AC9" s="682" t="s">
        <v>90</v>
      </c>
      <c r="AD9" s="652"/>
      <c r="AF9" s="607"/>
      <c r="AG9" s="610"/>
      <c r="AH9" s="614"/>
      <c r="AI9" s="635" t="s">
        <v>88</v>
      </c>
      <c r="AJ9" s="636"/>
      <c r="AK9" s="636"/>
      <c r="AL9" s="657" t="s">
        <v>89</v>
      </c>
      <c r="AM9" s="659" t="s">
        <v>88</v>
      </c>
      <c r="AN9" s="636"/>
      <c r="AO9" s="636"/>
      <c r="AP9" s="660" t="s">
        <v>89</v>
      </c>
      <c r="AQ9" s="635"/>
      <c r="AR9" s="636"/>
      <c r="AS9" s="636"/>
      <c r="AT9" s="626"/>
      <c r="AU9" s="663"/>
      <c r="AV9" s="676" t="s">
        <v>88</v>
      </c>
      <c r="AW9" s="677"/>
      <c r="AX9" s="677"/>
      <c r="AY9" s="678" t="s">
        <v>89</v>
      </c>
      <c r="AZ9" s="668"/>
      <c r="BA9" s="671"/>
      <c r="BB9" s="676" t="s">
        <v>88</v>
      </c>
      <c r="BC9" s="677"/>
      <c r="BD9" s="677"/>
      <c r="BE9" s="678" t="s">
        <v>89</v>
      </c>
      <c r="BF9" s="674"/>
    </row>
    <row r="10" spans="1:62" s="2" customFormat="1" ht="37.5" customHeight="1" thickBot="1">
      <c r="A10" s="608"/>
      <c r="B10" s="611"/>
      <c r="C10" s="615"/>
      <c r="D10" s="112" t="s">
        <v>5</v>
      </c>
      <c r="E10" s="113" t="s">
        <v>6</v>
      </c>
      <c r="F10" s="114" t="s">
        <v>59</v>
      </c>
      <c r="G10" s="685"/>
      <c r="H10" s="115" t="s">
        <v>5</v>
      </c>
      <c r="I10" s="113" t="s">
        <v>6</v>
      </c>
      <c r="J10" s="114" t="s">
        <v>59</v>
      </c>
      <c r="K10" s="685"/>
      <c r="L10" s="115" t="s">
        <v>5</v>
      </c>
      <c r="M10" s="113" t="s">
        <v>6</v>
      </c>
      <c r="N10" s="114" t="s">
        <v>59</v>
      </c>
      <c r="O10" s="685"/>
      <c r="P10" s="115" t="s">
        <v>5</v>
      </c>
      <c r="Q10" s="113" t="s">
        <v>6</v>
      </c>
      <c r="R10" s="114" t="s">
        <v>59</v>
      </c>
      <c r="S10" s="699"/>
      <c r="T10" s="116" t="s">
        <v>9</v>
      </c>
      <c r="U10" s="117" t="s">
        <v>12</v>
      </c>
      <c r="V10" s="118" t="s">
        <v>91</v>
      </c>
      <c r="W10" s="630"/>
      <c r="X10" s="119" t="s">
        <v>5</v>
      </c>
      <c r="Y10" s="120" t="s">
        <v>6</v>
      </c>
      <c r="Z10" s="121" t="s">
        <v>59</v>
      </c>
      <c r="AA10" s="122" t="s">
        <v>14</v>
      </c>
      <c r="AB10" s="681"/>
      <c r="AC10" s="683"/>
      <c r="AD10" s="653"/>
      <c r="AF10" s="608"/>
      <c r="AG10" s="611"/>
      <c r="AH10" s="615"/>
      <c r="AI10" s="123" t="s">
        <v>5</v>
      </c>
      <c r="AJ10" s="124" t="s">
        <v>6</v>
      </c>
      <c r="AK10" s="125" t="s">
        <v>59</v>
      </c>
      <c r="AL10" s="658"/>
      <c r="AM10" s="126" t="s">
        <v>5</v>
      </c>
      <c r="AN10" s="124" t="s">
        <v>6</v>
      </c>
      <c r="AO10" s="125" t="s">
        <v>59</v>
      </c>
      <c r="AP10" s="661"/>
      <c r="AQ10" s="127" t="s">
        <v>9</v>
      </c>
      <c r="AR10" s="128" t="s">
        <v>119</v>
      </c>
      <c r="AS10" s="129" t="s">
        <v>120</v>
      </c>
      <c r="AT10" s="130" t="s">
        <v>92</v>
      </c>
      <c r="AU10" s="664"/>
      <c r="AV10" s="119" t="s">
        <v>5</v>
      </c>
      <c r="AW10" s="120" t="s">
        <v>6</v>
      </c>
      <c r="AX10" s="121" t="s">
        <v>59</v>
      </c>
      <c r="AY10" s="679"/>
      <c r="AZ10" s="669"/>
      <c r="BA10" s="672"/>
      <c r="BB10" s="119" t="s">
        <v>5</v>
      </c>
      <c r="BC10" s="120" t="s">
        <v>6</v>
      </c>
      <c r="BD10" s="121" t="s">
        <v>59</v>
      </c>
      <c r="BE10" s="679"/>
      <c r="BF10" s="675"/>
    </row>
    <row r="11" spans="1:62" s="2" customFormat="1" ht="12.75" customHeight="1" thickTop="1">
      <c r="A11" s="686"/>
      <c r="B11" s="688"/>
      <c r="C11" s="690"/>
      <c r="D11" s="692"/>
      <c r="E11" s="694"/>
      <c r="F11" s="696"/>
      <c r="G11" s="701"/>
      <c r="H11" s="703"/>
      <c r="I11" s="694"/>
      <c r="J11" s="696"/>
      <c r="K11" s="701"/>
      <c r="L11" s="703"/>
      <c r="M11" s="694"/>
      <c r="N11" s="696"/>
      <c r="O11" s="701"/>
      <c r="P11" s="703"/>
      <c r="Q11" s="694"/>
      <c r="R11" s="696"/>
      <c r="S11" s="717"/>
      <c r="T11" s="719"/>
      <c r="U11" s="721"/>
      <c r="V11" s="723"/>
      <c r="W11" s="725"/>
      <c r="X11" s="727"/>
      <c r="Y11" s="705"/>
      <c r="Z11" s="707"/>
      <c r="AA11" s="709"/>
      <c r="AB11" s="711"/>
      <c r="AC11" s="713"/>
      <c r="AD11" s="715"/>
      <c r="AF11" s="686"/>
      <c r="AG11" s="688"/>
      <c r="AH11" s="690"/>
      <c r="AI11" s="692"/>
      <c r="AJ11" s="694"/>
      <c r="AK11" s="696"/>
      <c r="AL11" s="701"/>
      <c r="AM11" s="703"/>
      <c r="AN11" s="694"/>
      <c r="AO11" s="696"/>
      <c r="AP11" s="729"/>
      <c r="AQ11" s="731"/>
      <c r="AR11" s="753"/>
      <c r="AS11" s="755"/>
      <c r="AT11" s="757"/>
      <c r="AU11" s="725"/>
      <c r="AV11" s="727"/>
      <c r="AW11" s="705"/>
      <c r="AX11" s="707"/>
      <c r="AY11" s="733"/>
      <c r="AZ11" s="749"/>
      <c r="BA11" s="751"/>
      <c r="BB11" s="727"/>
      <c r="BC11" s="705"/>
      <c r="BD11" s="707"/>
      <c r="BE11" s="733"/>
      <c r="BF11" s="715"/>
    </row>
    <row r="12" spans="1:62" s="2" customFormat="1" ht="12.75" customHeight="1">
      <c r="A12" s="687"/>
      <c r="B12" s="689"/>
      <c r="C12" s="691"/>
      <c r="D12" s="693"/>
      <c r="E12" s="695"/>
      <c r="F12" s="697"/>
      <c r="G12" s="702"/>
      <c r="H12" s="704"/>
      <c r="I12" s="695"/>
      <c r="J12" s="697"/>
      <c r="K12" s="702"/>
      <c r="L12" s="704"/>
      <c r="M12" s="695"/>
      <c r="N12" s="697"/>
      <c r="O12" s="702"/>
      <c r="P12" s="704"/>
      <c r="Q12" s="695"/>
      <c r="R12" s="697"/>
      <c r="S12" s="718"/>
      <c r="T12" s="720"/>
      <c r="U12" s="722"/>
      <c r="V12" s="724"/>
      <c r="W12" s="726"/>
      <c r="X12" s="728"/>
      <c r="Y12" s="706"/>
      <c r="Z12" s="708"/>
      <c r="AA12" s="710"/>
      <c r="AB12" s="712"/>
      <c r="AC12" s="714"/>
      <c r="AD12" s="716"/>
      <c r="AF12" s="687"/>
      <c r="AG12" s="689"/>
      <c r="AH12" s="691"/>
      <c r="AI12" s="693"/>
      <c r="AJ12" s="695"/>
      <c r="AK12" s="697"/>
      <c r="AL12" s="702"/>
      <c r="AM12" s="704"/>
      <c r="AN12" s="695"/>
      <c r="AO12" s="697"/>
      <c r="AP12" s="730"/>
      <c r="AQ12" s="732"/>
      <c r="AR12" s="754"/>
      <c r="AS12" s="756"/>
      <c r="AT12" s="758"/>
      <c r="AU12" s="726"/>
      <c r="AV12" s="728"/>
      <c r="AW12" s="706"/>
      <c r="AX12" s="708"/>
      <c r="AY12" s="734"/>
      <c r="AZ12" s="750"/>
      <c r="BA12" s="752"/>
      <c r="BB12" s="728"/>
      <c r="BC12" s="706"/>
      <c r="BD12" s="708"/>
      <c r="BE12" s="734"/>
      <c r="BF12" s="716"/>
    </row>
    <row r="13" spans="1:62" s="2" customFormat="1" ht="21.75" customHeight="1">
      <c r="A13" s="735">
        <v>1</v>
      </c>
      <c r="B13" s="131" t="s">
        <v>93</v>
      </c>
      <c r="C13" s="737">
        <v>6.6</v>
      </c>
      <c r="D13" s="739" t="s">
        <v>77</v>
      </c>
      <c r="E13" s="741">
        <v>3</v>
      </c>
      <c r="F13" s="743" t="s">
        <v>77</v>
      </c>
      <c r="G13" s="745" t="s">
        <v>77</v>
      </c>
      <c r="H13" s="747">
        <v>1</v>
      </c>
      <c r="I13" s="741">
        <v>3</v>
      </c>
      <c r="J13" s="743" t="s">
        <v>77</v>
      </c>
      <c r="K13" s="745" t="s">
        <v>77</v>
      </c>
      <c r="L13" s="747" t="s">
        <v>77</v>
      </c>
      <c r="M13" s="741">
        <v>3</v>
      </c>
      <c r="N13" s="743" t="s">
        <v>77</v>
      </c>
      <c r="O13" s="745" t="s">
        <v>77</v>
      </c>
      <c r="P13" s="747">
        <v>3</v>
      </c>
      <c r="Q13" s="741" t="s">
        <v>77</v>
      </c>
      <c r="R13" s="743" t="s">
        <v>77</v>
      </c>
      <c r="S13" s="759" t="s">
        <v>77</v>
      </c>
      <c r="T13" s="132" t="s">
        <v>51</v>
      </c>
      <c r="U13" s="197" t="s">
        <v>131</v>
      </c>
      <c r="V13" s="761">
        <v>20</v>
      </c>
      <c r="W13" s="792">
        <v>52.5</v>
      </c>
      <c r="X13" s="794">
        <v>743.1</v>
      </c>
      <c r="Y13" s="771"/>
      <c r="Z13" s="796" t="s">
        <v>77</v>
      </c>
      <c r="AA13" s="798">
        <f>SUM(X13:Z14)</f>
        <v>743.1</v>
      </c>
      <c r="AB13" s="800" t="s">
        <v>77</v>
      </c>
      <c r="AC13" s="737">
        <f>SUM(AA13,AB13)</f>
        <v>743.1</v>
      </c>
      <c r="AD13" s="765">
        <v>2.4680555555555554</v>
      </c>
      <c r="AF13" s="735">
        <v>1</v>
      </c>
      <c r="AG13" s="131" t="str">
        <f>B13</f>
        <v>Wilczak</v>
      </c>
      <c r="AH13" s="737">
        <f>C13</f>
        <v>6.6</v>
      </c>
      <c r="AI13" s="784" t="s">
        <v>127</v>
      </c>
      <c r="AJ13" s="785"/>
      <c r="AK13" s="785"/>
      <c r="AL13" s="785"/>
      <c r="AM13" s="785"/>
      <c r="AN13" s="785"/>
      <c r="AO13" s="785"/>
      <c r="AP13" s="786"/>
      <c r="AQ13" s="200" t="s">
        <v>45</v>
      </c>
      <c r="AR13" s="203" t="s">
        <v>143</v>
      </c>
      <c r="AS13" s="203" t="s">
        <v>143</v>
      </c>
      <c r="AT13" s="790">
        <v>20</v>
      </c>
      <c r="AU13" s="767">
        <v>51.5</v>
      </c>
      <c r="AV13" s="769">
        <v>646</v>
      </c>
      <c r="AW13" s="771">
        <v>100.9</v>
      </c>
      <c r="AX13" s="763" t="s">
        <v>77</v>
      </c>
      <c r="AY13" s="737" t="s">
        <v>77</v>
      </c>
      <c r="AZ13" s="773">
        <v>2.786805555555556</v>
      </c>
      <c r="BA13" s="782">
        <v>48.5</v>
      </c>
      <c r="BB13" s="769">
        <v>556.70000000000005</v>
      </c>
      <c r="BC13" s="771">
        <v>150.6</v>
      </c>
      <c r="BD13" s="763" t="s">
        <v>77</v>
      </c>
      <c r="BE13" s="737" t="s">
        <v>77</v>
      </c>
      <c r="BF13" s="765">
        <v>2.681944444444444</v>
      </c>
      <c r="BH13" s="133"/>
      <c r="BI13" s="133"/>
      <c r="BJ13" s="133"/>
    </row>
    <row r="14" spans="1:62" s="2" customFormat="1" ht="12.75" customHeight="1">
      <c r="A14" s="736"/>
      <c r="B14" s="134" t="s">
        <v>94</v>
      </c>
      <c r="C14" s="738"/>
      <c r="D14" s="740"/>
      <c r="E14" s="742"/>
      <c r="F14" s="744"/>
      <c r="G14" s="746"/>
      <c r="H14" s="748"/>
      <c r="I14" s="742"/>
      <c r="J14" s="744"/>
      <c r="K14" s="746"/>
      <c r="L14" s="748"/>
      <c r="M14" s="742"/>
      <c r="N14" s="744"/>
      <c r="O14" s="746"/>
      <c r="P14" s="748"/>
      <c r="Q14" s="742"/>
      <c r="R14" s="744"/>
      <c r="S14" s="760"/>
      <c r="T14" s="135" t="s">
        <v>45</v>
      </c>
      <c r="U14" s="188" t="s">
        <v>132</v>
      </c>
      <c r="V14" s="762"/>
      <c r="W14" s="793"/>
      <c r="X14" s="795"/>
      <c r="Y14" s="772"/>
      <c r="Z14" s="797"/>
      <c r="AA14" s="799"/>
      <c r="AB14" s="801"/>
      <c r="AC14" s="738"/>
      <c r="AD14" s="766"/>
      <c r="AF14" s="736"/>
      <c r="AG14" s="134" t="str">
        <f>B14</f>
        <v>Las Gdański</v>
      </c>
      <c r="AH14" s="738"/>
      <c r="AI14" s="787"/>
      <c r="AJ14" s="788"/>
      <c r="AK14" s="788"/>
      <c r="AL14" s="788"/>
      <c r="AM14" s="788"/>
      <c r="AN14" s="788"/>
      <c r="AO14" s="788"/>
      <c r="AP14" s="789"/>
      <c r="AQ14" s="201" t="s">
        <v>51</v>
      </c>
      <c r="AR14" s="202" t="s">
        <v>141</v>
      </c>
      <c r="AS14" s="202" t="s">
        <v>142</v>
      </c>
      <c r="AT14" s="791"/>
      <c r="AU14" s="768"/>
      <c r="AV14" s="770"/>
      <c r="AW14" s="772"/>
      <c r="AX14" s="764"/>
      <c r="AY14" s="738"/>
      <c r="AZ14" s="774"/>
      <c r="BA14" s="783"/>
      <c r="BB14" s="770"/>
      <c r="BC14" s="772"/>
      <c r="BD14" s="764"/>
      <c r="BE14" s="738"/>
      <c r="BF14" s="766"/>
      <c r="BH14" s="133"/>
      <c r="BI14" s="133"/>
      <c r="BJ14" s="133"/>
    </row>
    <row r="15" spans="1:62" s="2" customFormat="1" ht="9.75" customHeight="1">
      <c r="A15" s="775">
        <v>2</v>
      </c>
      <c r="B15" s="776" t="s">
        <v>95</v>
      </c>
      <c r="C15" s="778">
        <v>10.8</v>
      </c>
      <c r="D15" s="779" t="s">
        <v>77</v>
      </c>
      <c r="E15" s="780">
        <v>4</v>
      </c>
      <c r="F15" s="781">
        <v>1</v>
      </c>
      <c r="G15" s="802" t="s">
        <v>77</v>
      </c>
      <c r="H15" s="805" t="s">
        <v>77</v>
      </c>
      <c r="I15" s="780">
        <v>4</v>
      </c>
      <c r="J15" s="781">
        <v>1</v>
      </c>
      <c r="K15" s="802" t="s">
        <v>77</v>
      </c>
      <c r="L15" s="805" t="s">
        <v>77</v>
      </c>
      <c r="M15" s="780">
        <v>4</v>
      </c>
      <c r="N15" s="781">
        <v>1</v>
      </c>
      <c r="O15" s="802" t="s">
        <v>77</v>
      </c>
      <c r="P15" s="805">
        <v>1</v>
      </c>
      <c r="Q15" s="780">
        <v>3</v>
      </c>
      <c r="R15" s="781">
        <v>1</v>
      </c>
      <c r="S15" s="812" t="s">
        <v>77</v>
      </c>
      <c r="T15" s="148" t="s">
        <v>10</v>
      </c>
      <c r="U15" s="195">
        <v>1</v>
      </c>
      <c r="V15" s="815">
        <v>20</v>
      </c>
      <c r="W15" s="816">
        <v>53.5</v>
      </c>
      <c r="X15" s="817">
        <v>36.200000000000003</v>
      </c>
      <c r="Y15" s="818">
        <v>921.1</v>
      </c>
      <c r="Z15" s="819">
        <v>246.6</v>
      </c>
      <c r="AA15" s="806">
        <f>SUM(X15:Z17)</f>
        <v>1203.9000000000001</v>
      </c>
      <c r="AB15" s="809" t="s">
        <v>77</v>
      </c>
      <c r="AC15" s="737">
        <f>SUM(AA15,AB15)</f>
        <v>1203.9000000000001</v>
      </c>
      <c r="AD15" s="811">
        <v>3.7583333333333333</v>
      </c>
      <c r="AF15" s="775">
        <v>2</v>
      </c>
      <c r="AG15" s="776" t="str">
        <f>B15</f>
        <v>R. Kujawskie</v>
      </c>
      <c r="AH15" s="778">
        <f>C15</f>
        <v>10.8</v>
      </c>
      <c r="AI15" s="779" t="s">
        <v>77</v>
      </c>
      <c r="AJ15" s="780">
        <v>4</v>
      </c>
      <c r="AK15" s="781">
        <v>1</v>
      </c>
      <c r="AL15" s="802" t="s">
        <v>77</v>
      </c>
      <c r="AM15" s="805" t="s">
        <v>77</v>
      </c>
      <c r="AN15" s="780">
        <v>4</v>
      </c>
      <c r="AO15" s="781">
        <v>1</v>
      </c>
      <c r="AP15" s="820" t="s">
        <v>77</v>
      </c>
      <c r="AQ15" s="823" t="s">
        <v>51</v>
      </c>
      <c r="AR15" s="825" t="s">
        <v>66</v>
      </c>
      <c r="AS15" s="825" t="s">
        <v>66</v>
      </c>
      <c r="AT15" s="831">
        <v>20</v>
      </c>
      <c r="AU15" s="832">
        <v>51</v>
      </c>
      <c r="AV15" s="817" t="s">
        <v>77</v>
      </c>
      <c r="AW15" s="818">
        <v>893</v>
      </c>
      <c r="AX15" s="819">
        <v>260.60000000000002</v>
      </c>
      <c r="AY15" s="778" t="s">
        <v>77</v>
      </c>
      <c r="AZ15" s="827">
        <v>3.4069444444444446</v>
      </c>
      <c r="BA15" s="828">
        <v>48</v>
      </c>
      <c r="BB15" s="817" t="s">
        <v>77</v>
      </c>
      <c r="BC15" s="818">
        <v>842.6</v>
      </c>
      <c r="BD15" s="819">
        <v>246.5</v>
      </c>
      <c r="BE15" s="778" t="s">
        <v>77</v>
      </c>
      <c r="BF15" s="811">
        <v>3.255555555555556</v>
      </c>
      <c r="BH15" s="133"/>
      <c r="BI15" s="133"/>
      <c r="BJ15" s="133"/>
    </row>
    <row r="16" spans="1:62" s="2" customFormat="1" ht="9.75" customHeight="1">
      <c r="A16" s="775"/>
      <c r="B16" s="777"/>
      <c r="C16" s="778"/>
      <c r="D16" s="779"/>
      <c r="E16" s="780"/>
      <c r="F16" s="781"/>
      <c r="G16" s="803"/>
      <c r="H16" s="805"/>
      <c r="I16" s="780"/>
      <c r="J16" s="781"/>
      <c r="K16" s="803"/>
      <c r="L16" s="805"/>
      <c r="M16" s="780"/>
      <c r="N16" s="781"/>
      <c r="O16" s="803"/>
      <c r="P16" s="805"/>
      <c r="Q16" s="780"/>
      <c r="R16" s="781"/>
      <c r="S16" s="813"/>
      <c r="T16" s="148" t="s">
        <v>51</v>
      </c>
      <c r="U16" s="198" t="s">
        <v>79</v>
      </c>
      <c r="V16" s="815"/>
      <c r="W16" s="816"/>
      <c r="X16" s="817"/>
      <c r="Y16" s="818"/>
      <c r="Z16" s="819"/>
      <c r="AA16" s="807"/>
      <c r="AB16" s="809"/>
      <c r="AC16" s="810"/>
      <c r="AD16" s="811"/>
      <c r="AF16" s="775"/>
      <c r="AG16" s="777"/>
      <c r="AH16" s="778"/>
      <c r="AI16" s="779"/>
      <c r="AJ16" s="780"/>
      <c r="AK16" s="781"/>
      <c r="AL16" s="803"/>
      <c r="AM16" s="805"/>
      <c r="AN16" s="780"/>
      <c r="AO16" s="781"/>
      <c r="AP16" s="821"/>
      <c r="AQ16" s="824"/>
      <c r="AR16" s="826"/>
      <c r="AS16" s="826"/>
      <c r="AT16" s="831"/>
      <c r="AU16" s="833"/>
      <c r="AV16" s="817"/>
      <c r="AW16" s="818"/>
      <c r="AX16" s="819"/>
      <c r="AY16" s="778"/>
      <c r="AZ16" s="827"/>
      <c r="BA16" s="829"/>
      <c r="BB16" s="817"/>
      <c r="BC16" s="818"/>
      <c r="BD16" s="819"/>
      <c r="BE16" s="778"/>
      <c r="BF16" s="811"/>
      <c r="BH16" s="133"/>
      <c r="BI16" s="133"/>
      <c r="BJ16" s="133"/>
    </row>
    <row r="17" spans="1:62" s="2" customFormat="1" ht="9.75" customHeight="1">
      <c r="A17" s="775"/>
      <c r="B17" s="134" t="s">
        <v>94</v>
      </c>
      <c r="C17" s="778"/>
      <c r="D17" s="779"/>
      <c r="E17" s="780"/>
      <c r="F17" s="781"/>
      <c r="G17" s="804"/>
      <c r="H17" s="805"/>
      <c r="I17" s="780"/>
      <c r="J17" s="781"/>
      <c r="K17" s="804"/>
      <c r="L17" s="805"/>
      <c r="M17" s="780"/>
      <c r="N17" s="781"/>
      <c r="O17" s="804"/>
      <c r="P17" s="805"/>
      <c r="Q17" s="780"/>
      <c r="R17" s="781"/>
      <c r="S17" s="814"/>
      <c r="T17" s="148" t="s">
        <v>45</v>
      </c>
      <c r="U17" s="195" t="s">
        <v>133</v>
      </c>
      <c r="V17" s="815"/>
      <c r="W17" s="816"/>
      <c r="X17" s="817"/>
      <c r="Y17" s="818"/>
      <c r="Z17" s="819"/>
      <c r="AA17" s="808"/>
      <c r="AB17" s="809"/>
      <c r="AC17" s="738"/>
      <c r="AD17" s="811"/>
      <c r="AF17" s="775"/>
      <c r="AG17" s="134" t="str">
        <f t="shared" ref="AG17:AG28" si="0">B17</f>
        <v>Las Gdański</v>
      </c>
      <c r="AH17" s="778"/>
      <c r="AI17" s="779"/>
      <c r="AJ17" s="780"/>
      <c r="AK17" s="781"/>
      <c r="AL17" s="804"/>
      <c r="AM17" s="805"/>
      <c r="AN17" s="780"/>
      <c r="AO17" s="781"/>
      <c r="AP17" s="822"/>
      <c r="AQ17" s="136" t="s">
        <v>10</v>
      </c>
      <c r="AR17" s="189">
        <v>5</v>
      </c>
      <c r="AS17" s="189">
        <v>5</v>
      </c>
      <c r="AT17" s="831"/>
      <c r="AU17" s="834"/>
      <c r="AV17" s="817"/>
      <c r="AW17" s="818"/>
      <c r="AX17" s="819"/>
      <c r="AY17" s="778"/>
      <c r="AZ17" s="827"/>
      <c r="BA17" s="830"/>
      <c r="BB17" s="817"/>
      <c r="BC17" s="818"/>
      <c r="BD17" s="819"/>
      <c r="BE17" s="778"/>
      <c r="BF17" s="811"/>
      <c r="BH17" s="133"/>
      <c r="BI17" s="133"/>
      <c r="BJ17" s="133"/>
    </row>
    <row r="18" spans="1:62" s="2" customFormat="1" ht="12.75" customHeight="1">
      <c r="A18" s="775">
        <v>3</v>
      </c>
      <c r="B18" s="131" t="s">
        <v>93</v>
      </c>
      <c r="C18" s="778">
        <v>17.7</v>
      </c>
      <c r="D18" s="779" t="s">
        <v>77</v>
      </c>
      <c r="E18" s="780">
        <v>3</v>
      </c>
      <c r="F18" s="781" t="s">
        <v>77</v>
      </c>
      <c r="G18" s="137">
        <v>2</v>
      </c>
      <c r="H18" s="805" t="s">
        <v>77</v>
      </c>
      <c r="I18" s="780">
        <v>3</v>
      </c>
      <c r="J18" s="781" t="s">
        <v>77</v>
      </c>
      <c r="K18" s="137">
        <v>2</v>
      </c>
      <c r="L18" s="805" t="s">
        <v>77</v>
      </c>
      <c r="M18" s="780">
        <v>3</v>
      </c>
      <c r="N18" s="781" t="s">
        <v>77</v>
      </c>
      <c r="O18" s="137">
        <v>2</v>
      </c>
      <c r="P18" s="805" t="s">
        <v>77</v>
      </c>
      <c r="Q18" s="780">
        <v>2</v>
      </c>
      <c r="R18" s="781" t="s">
        <v>77</v>
      </c>
      <c r="S18" s="138">
        <v>2</v>
      </c>
      <c r="T18" s="132" t="s">
        <v>96</v>
      </c>
      <c r="U18" s="197" t="s">
        <v>134</v>
      </c>
      <c r="V18" s="836" t="s">
        <v>97</v>
      </c>
      <c r="W18" s="816">
        <v>53.5</v>
      </c>
      <c r="X18" s="817" t="s">
        <v>77</v>
      </c>
      <c r="Y18" s="818">
        <v>920.3</v>
      </c>
      <c r="Z18" s="819" t="s">
        <v>77</v>
      </c>
      <c r="AA18" s="835">
        <f>SUM(X18:Z19)</f>
        <v>920.3</v>
      </c>
      <c r="AB18" s="139">
        <v>688</v>
      </c>
      <c r="AC18" s="737">
        <f>SUM(AA18,AB18,AB19)</f>
        <v>1931.9</v>
      </c>
      <c r="AD18" s="811">
        <v>4.415972222222222</v>
      </c>
      <c r="AF18" s="775">
        <v>3</v>
      </c>
      <c r="AG18" s="131" t="str">
        <f t="shared" si="0"/>
        <v>Wilczak</v>
      </c>
      <c r="AH18" s="778">
        <f>C18</f>
        <v>17.7</v>
      </c>
      <c r="AI18" s="779" t="s">
        <v>77</v>
      </c>
      <c r="AJ18" s="780">
        <v>3</v>
      </c>
      <c r="AK18" s="781" t="s">
        <v>77</v>
      </c>
      <c r="AL18" s="137">
        <v>2</v>
      </c>
      <c r="AM18" s="805" t="s">
        <v>77</v>
      </c>
      <c r="AN18" s="780">
        <v>3</v>
      </c>
      <c r="AO18" s="781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31">
        <v>20</v>
      </c>
      <c r="AU18" s="832">
        <v>52.5</v>
      </c>
      <c r="AV18" s="817" t="s">
        <v>77</v>
      </c>
      <c r="AW18" s="818">
        <v>885</v>
      </c>
      <c r="AX18" s="819" t="s">
        <v>77</v>
      </c>
      <c r="AY18" s="142">
        <v>688</v>
      </c>
      <c r="AZ18" s="827">
        <v>4.2875000000000005</v>
      </c>
      <c r="BA18" s="828">
        <v>49</v>
      </c>
      <c r="BB18" s="817" t="s">
        <v>77</v>
      </c>
      <c r="BC18" s="818">
        <v>854.6</v>
      </c>
      <c r="BD18" s="819" t="s">
        <v>77</v>
      </c>
      <c r="BE18" s="142">
        <v>652.70000000000005</v>
      </c>
      <c r="BF18" s="811">
        <v>4.1076388888888884</v>
      </c>
      <c r="BH18" s="133"/>
      <c r="BI18" s="133"/>
      <c r="BJ18" s="133"/>
    </row>
    <row r="19" spans="1:62" s="2" customFormat="1" ht="12.75" customHeight="1">
      <c r="A19" s="775"/>
      <c r="B19" s="134" t="s">
        <v>98</v>
      </c>
      <c r="C19" s="778"/>
      <c r="D19" s="779"/>
      <c r="E19" s="780"/>
      <c r="F19" s="781"/>
      <c r="G19" s="143">
        <v>1</v>
      </c>
      <c r="H19" s="805"/>
      <c r="I19" s="780"/>
      <c r="J19" s="781"/>
      <c r="K19" s="143">
        <v>1</v>
      </c>
      <c r="L19" s="805"/>
      <c r="M19" s="780"/>
      <c r="N19" s="781"/>
      <c r="O19" s="143">
        <v>1</v>
      </c>
      <c r="P19" s="805"/>
      <c r="Q19" s="780"/>
      <c r="R19" s="781"/>
      <c r="S19" s="144">
        <v>1</v>
      </c>
      <c r="T19" s="135" t="s">
        <v>51</v>
      </c>
      <c r="U19" s="188" t="s">
        <v>121</v>
      </c>
      <c r="V19" s="815"/>
      <c r="W19" s="816"/>
      <c r="X19" s="817"/>
      <c r="Y19" s="818"/>
      <c r="Z19" s="819"/>
      <c r="AA19" s="835"/>
      <c r="AB19" s="145">
        <v>323.60000000000002</v>
      </c>
      <c r="AC19" s="738"/>
      <c r="AD19" s="811"/>
      <c r="AF19" s="775"/>
      <c r="AG19" s="134" t="str">
        <f t="shared" si="0"/>
        <v>Łoskoń</v>
      </c>
      <c r="AH19" s="778"/>
      <c r="AI19" s="779"/>
      <c r="AJ19" s="780"/>
      <c r="AK19" s="781"/>
      <c r="AL19" s="143">
        <v>1</v>
      </c>
      <c r="AM19" s="805"/>
      <c r="AN19" s="780"/>
      <c r="AO19" s="781"/>
      <c r="AP19" s="146">
        <v>1</v>
      </c>
      <c r="AQ19" s="136" t="s">
        <v>51</v>
      </c>
      <c r="AR19" s="191" t="s">
        <v>121</v>
      </c>
      <c r="AS19" s="191" t="s">
        <v>121</v>
      </c>
      <c r="AT19" s="831"/>
      <c r="AU19" s="834"/>
      <c r="AV19" s="817"/>
      <c r="AW19" s="818"/>
      <c r="AX19" s="819"/>
      <c r="AY19" s="147">
        <v>323.60000000000002</v>
      </c>
      <c r="AZ19" s="827"/>
      <c r="BA19" s="830"/>
      <c r="BB19" s="817"/>
      <c r="BC19" s="818"/>
      <c r="BD19" s="819"/>
      <c r="BE19" s="147">
        <v>288.2</v>
      </c>
      <c r="BF19" s="811"/>
    </row>
    <row r="20" spans="1:62" s="2" customFormat="1" ht="21" customHeight="1">
      <c r="A20" s="840">
        <v>4</v>
      </c>
      <c r="B20" s="196" t="s">
        <v>94</v>
      </c>
      <c r="C20" s="841">
        <v>9.1</v>
      </c>
      <c r="D20" s="843" t="s">
        <v>77</v>
      </c>
      <c r="E20" s="839">
        <v>8</v>
      </c>
      <c r="F20" s="837" t="s">
        <v>77</v>
      </c>
      <c r="G20" s="803" t="s">
        <v>77</v>
      </c>
      <c r="H20" s="838">
        <v>3</v>
      </c>
      <c r="I20" s="839">
        <v>5</v>
      </c>
      <c r="J20" s="837" t="s">
        <v>77</v>
      </c>
      <c r="K20" s="803" t="s">
        <v>77</v>
      </c>
      <c r="L20" s="838" t="s">
        <v>77</v>
      </c>
      <c r="M20" s="839">
        <v>8</v>
      </c>
      <c r="N20" s="837" t="s">
        <v>77</v>
      </c>
      <c r="O20" s="803" t="s">
        <v>77</v>
      </c>
      <c r="P20" s="838" t="s">
        <v>77</v>
      </c>
      <c r="Q20" s="839">
        <v>4</v>
      </c>
      <c r="R20" s="837" t="s">
        <v>77</v>
      </c>
      <c r="S20" s="813" t="s">
        <v>77</v>
      </c>
      <c r="T20" s="148" t="s">
        <v>51</v>
      </c>
      <c r="U20" s="195" t="s">
        <v>135</v>
      </c>
      <c r="V20" s="850" t="s">
        <v>99</v>
      </c>
      <c r="W20" s="851">
        <v>90</v>
      </c>
      <c r="X20" s="844">
        <v>1023.7</v>
      </c>
      <c r="Y20" s="845">
        <v>622</v>
      </c>
      <c r="Z20" s="847" t="s">
        <v>77</v>
      </c>
      <c r="AA20" s="848">
        <f>SUM(X20:Z21)</f>
        <v>1645.7</v>
      </c>
      <c r="AB20" s="849" t="s">
        <v>77</v>
      </c>
      <c r="AC20" s="810">
        <f>SUM(AA20:AB21)</f>
        <v>1645.7</v>
      </c>
      <c r="AD20" s="852">
        <v>5.3986111111111112</v>
      </c>
      <c r="AF20" s="840">
        <f>A20</f>
        <v>4</v>
      </c>
      <c r="AG20" s="196" t="str">
        <f>B20</f>
        <v>Las Gdański</v>
      </c>
      <c r="AH20" s="841">
        <f>C20</f>
        <v>9.1</v>
      </c>
      <c r="AI20" s="843">
        <v>7</v>
      </c>
      <c r="AJ20" s="839">
        <v>2</v>
      </c>
      <c r="AK20" s="837" t="s">
        <v>77</v>
      </c>
      <c r="AL20" s="803" t="s">
        <v>77</v>
      </c>
      <c r="AM20" s="838">
        <v>7</v>
      </c>
      <c r="AN20" s="839">
        <v>2</v>
      </c>
      <c r="AO20" s="837" t="s">
        <v>77</v>
      </c>
      <c r="AP20" s="821" t="s">
        <v>77</v>
      </c>
      <c r="AQ20" s="200" t="s">
        <v>51</v>
      </c>
      <c r="AR20" s="204" t="s">
        <v>145</v>
      </c>
      <c r="AS20" s="204" t="s">
        <v>146</v>
      </c>
      <c r="AT20" s="831">
        <v>20</v>
      </c>
      <c r="AU20" s="833">
        <v>53</v>
      </c>
      <c r="AV20" s="853">
        <v>687.4</v>
      </c>
      <c r="AW20" s="855">
        <v>271.3</v>
      </c>
      <c r="AX20" s="847" t="s">
        <v>77</v>
      </c>
      <c r="AY20" s="841" t="s">
        <v>77</v>
      </c>
      <c r="AZ20" s="857">
        <v>3.3791666666666664</v>
      </c>
      <c r="BA20" s="829">
        <v>51</v>
      </c>
      <c r="BB20" s="853">
        <v>775.6</v>
      </c>
      <c r="BC20" s="855">
        <v>148.9</v>
      </c>
      <c r="BD20" s="847" t="s">
        <v>77</v>
      </c>
      <c r="BE20" s="841" t="s">
        <v>77</v>
      </c>
      <c r="BF20" s="852">
        <v>3.2749999999999999</v>
      </c>
      <c r="BG20" s="149"/>
    </row>
    <row r="21" spans="1:62" s="2" customFormat="1" ht="21" customHeight="1">
      <c r="A21" s="736"/>
      <c r="B21" s="134" t="s">
        <v>100</v>
      </c>
      <c r="C21" s="842"/>
      <c r="D21" s="740"/>
      <c r="E21" s="742"/>
      <c r="F21" s="744"/>
      <c r="G21" s="804"/>
      <c r="H21" s="748"/>
      <c r="I21" s="742"/>
      <c r="J21" s="744"/>
      <c r="K21" s="804"/>
      <c r="L21" s="748"/>
      <c r="M21" s="742"/>
      <c r="N21" s="744"/>
      <c r="O21" s="804"/>
      <c r="P21" s="748"/>
      <c r="Q21" s="742"/>
      <c r="R21" s="744"/>
      <c r="S21" s="814"/>
      <c r="T21" s="148" t="s">
        <v>45</v>
      </c>
      <c r="U21" s="195" t="s">
        <v>136</v>
      </c>
      <c r="V21" s="815"/>
      <c r="W21" s="793"/>
      <c r="X21" s="795"/>
      <c r="Y21" s="846"/>
      <c r="Z21" s="797"/>
      <c r="AA21" s="799"/>
      <c r="AB21" s="801"/>
      <c r="AC21" s="738"/>
      <c r="AD21" s="766"/>
      <c r="AF21" s="736"/>
      <c r="AG21" s="134" t="str">
        <f t="shared" si="0"/>
        <v>Glinki</v>
      </c>
      <c r="AH21" s="842"/>
      <c r="AI21" s="740"/>
      <c r="AJ21" s="742"/>
      <c r="AK21" s="744"/>
      <c r="AL21" s="804"/>
      <c r="AM21" s="748"/>
      <c r="AN21" s="742"/>
      <c r="AO21" s="744"/>
      <c r="AP21" s="822"/>
      <c r="AQ21" s="201" t="s">
        <v>45</v>
      </c>
      <c r="AR21" s="205" t="s">
        <v>144</v>
      </c>
      <c r="AS21" s="205" t="s">
        <v>57</v>
      </c>
      <c r="AT21" s="831"/>
      <c r="AU21" s="834"/>
      <c r="AV21" s="854"/>
      <c r="AW21" s="856"/>
      <c r="AX21" s="797"/>
      <c r="AY21" s="842"/>
      <c r="AZ21" s="774"/>
      <c r="BA21" s="830"/>
      <c r="BB21" s="854"/>
      <c r="BC21" s="856"/>
      <c r="BD21" s="797"/>
      <c r="BE21" s="842"/>
      <c r="BF21" s="766"/>
    </row>
    <row r="22" spans="1:62" s="2" customFormat="1" ht="12.75" customHeight="1">
      <c r="A22" s="735">
        <v>5</v>
      </c>
      <c r="B22" s="131" t="s">
        <v>101</v>
      </c>
      <c r="C22" s="858">
        <v>17</v>
      </c>
      <c r="D22" s="739" t="s">
        <v>77</v>
      </c>
      <c r="E22" s="741">
        <v>7</v>
      </c>
      <c r="F22" s="743" t="s">
        <v>77</v>
      </c>
      <c r="G22" s="137">
        <v>2</v>
      </c>
      <c r="H22" s="747" t="s">
        <v>77</v>
      </c>
      <c r="I22" s="741">
        <v>3</v>
      </c>
      <c r="J22" s="743" t="s">
        <v>77</v>
      </c>
      <c r="K22" s="137">
        <v>2</v>
      </c>
      <c r="L22" s="747" t="s">
        <v>77</v>
      </c>
      <c r="M22" s="741">
        <v>7</v>
      </c>
      <c r="N22" s="743" t="s">
        <v>77</v>
      </c>
      <c r="O22" s="137">
        <v>2</v>
      </c>
      <c r="P22" s="747" t="s">
        <v>77</v>
      </c>
      <c r="Q22" s="741">
        <v>2</v>
      </c>
      <c r="R22" s="743" t="s">
        <v>77</v>
      </c>
      <c r="S22" s="138">
        <v>2</v>
      </c>
      <c r="T22" s="148" t="s">
        <v>96</v>
      </c>
      <c r="U22" s="195" t="s">
        <v>137</v>
      </c>
      <c r="V22" s="859" t="s">
        <v>102</v>
      </c>
      <c r="W22" s="792">
        <v>74.5</v>
      </c>
      <c r="X22" s="769" t="s">
        <v>77</v>
      </c>
      <c r="Y22" s="771">
        <v>1593.3</v>
      </c>
      <c r="Z22" s="796" t="s">
        <v>77</v>
      </c>
      <c r="AA22" s="798">
        <f>SUM(X22:Z23)</f>
        <v>1593.3</v>
      </c>
      <c r="AB22" s="139">
        <v>659.1</v>
      </c>
      <c r="AC22" s="737">
        <f>SUM(AA22,AB22,AB23)</f>
        <v>2606</v>
      </c>
      <c r="AD22" s="765">
        <v>5.771527777777778</v>
      </c>
      <c r="AF22" s="735">
        <v>5</v>
      </c>
      <c r="AG22" s="131" t="str">
        <f t="shared" si="0"/>
        <v>Rycerska</v>
      </c>
      <c r="AH22" s="858">
        <f>C22</f>
        <v>17</v>
      </c>
      <c r="AI22" s="739" t="s">
        <v>77</v>
      </c>
      <c r="AJ22" s="741">
        <v>3</v>
      </c>
      <c r="AK22" s="743" t="s">
        <v>77</v>
      </c>
      <c r="AL22" s="137">
        <v>3</v>
      </c>
      <c r="AM22" s="747" t="s">
        <v>77</v>
      </c>
      <c r="AN22" s="741">
        <v>3</v>
      </c>
      <c r="AO22" s="743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31">
        <v>20</v>
      </c>
      <c r="AU22" s="832">
        <v>54</v>
      </c>
      <c r="AV22" s="769" t="s">
        <v>77</v>
      </c>
      <c r="AW22" s="771">
        <v>882.6</v>
      </c>
      <c r="AX22" s="796" t="s">
        <v>77</v>
      </c>
      <c r="AY22" s="150">
        <v>978.8</v>
      </c>
      <c r="AZ22" s="773">
        <v>4.4409722222222223</v>
      </c>
      <c r="BA22" s="828">
        <v>51</v>
      </c>
      <c r="BB22" s="769" t="s">
        <v>77</v>
      </c>
      <c r="BC22" s="771">
        <v>814.8</v>
      </c>
      <c r="BD22" s="796" t="s">
        <v>77</v>
      </c>
      <c r="BE22" s="150">
        <v>944.9</v>
      </c>
      <c r="BF22" s="765">
        <v>4.1916666666666664</v>
      </c>
    </row>
    <row r="23" spans="1:62" s="2" customFormat="1" ht="20.25" customHeight="1">
      <c r="A23" s="736"/>
      <c r="B23" s="134" t="s">
        <v>98</v>
      </c>
      <c r="C23" s="842"/>
      <c r="D23" s="740"/>
      <c r="E23" s="742"/>
      <c r="F23" s="744"/>
      <c r="G23" s="143">
        <v>1</v>
      </c>
      <c r="H23" s="748"/>
      <c r="I23" s="742"/>
      <c r="J23" s="744"/>
      <c r="K23" s="143">
        <v>1</v>
      </c>
      <c r="L23" s="748"/>
      <c r="M23" s="742"/>
      <c r="N23" s="744"/>
      <c r="O23" s="143">
        <v>1</v>
      </c>
      <c r="P23" s="748"/>
      <c r="Q23" s="742"/>
      <c r="R23" s="744"/>
      <c r="S23" s="144">
        <v>1</v>
      </c>
      <c r="T23" s="148" t="s">
        <v>51</v>
      </c>
      <c r="U23" s="195" t="s">
        <v>138</v>
      </c>
      <c r="V23" s="815"/>
      <c r="W23" s="793"/>
      <c r="X23" s="770"/>
      <c r="Y23" s="772"/>
      <c r="Z23" s="797"/>
      <c r="AA23" s="799"/>
      <c r="AB23" s="145">
        <v>353.6</v>
      </c>
      <c r="AC23" s="738"/>
      <c r="AD23" s="766"/>
      <c r="AF23" s="736"/>
      <c r="AG23" s="134" t="str">
        <f t="shared" si="0"/>
        <v>Łoskoń</v>
      </c>
      <c r="AH23" s="842"/>
      <c r="AI23" s="740"/>
      <c r="AJ23" s="742"/>
      <c r="AK23" s="744"/>
      <c r="AL23" s="143" t="s">
        <v>77</v>
      </c>
      <c r="AM23" s="748"/>
      <c r="AN23" s="742"/>
      <c r="AO23" s="744"/>
      <c r="AP23" s="146" t="s">
        <v>77</v>
      </c>
      <c r="AQ23" s="148" t="s">
        <v>51</v>
      </c>
      <c r="AR23" s="192" t="s">
        <v>110</v>
      </c>
      <c r="AS23" s="192" t="s">
        <v>110</v>
      </c>
      <c r="AT23" s="831"/>
      <c r="AU23" s="834"/>
      <c r="AV23" s="770"/>
      <c r="AW23" s="772"/>
      <c r="AX23" s="797"/>
      <c r="AY23" s="151" t="s">
        <v>77</v>
      </c>
      <c r="AZ23" s="774"/>
      <c r="BA23" s="830"/>
      <c r="BB23" s="770"/>
      <c r="BC23" s="772"/>
      <c r="BD23" s="797"/>
      <c r="BE23" s="151" t="s">
        <v>77</v>
      </c>
      <c r="BF23" s="766"/>
    </row>
    <row r="24" spans="1:62" s="2" customFormat="1" ht="12.75" customHeight="1">
      <c r="A24" s="775">
        <v>6</v>
      </c>
      <c r="B24" s="131" t="s">
        <v>94</v>
      </c>
      <c r="C24" s="778">
        <v>13</v>
      </c>
      <c r="D24" s="779" t="s">
        <v>77</v>
      </c>
      <c r="E24" s="780">
        <v>5</v>
      </c>
      <c r="F24" s="781" t="s">
        <v>77</v>
      </c>
      <c r="G24" s="802" t="s">
        <v>77</v>
      </c>
      <c r="H24" s="805">
        <v>2</v>
      </c>
      <c r="I24" s="780">
        <v>3</v>
      </c>
      <c r="J24" s="781" t="s">
        <v>77</v>
      </c>
      <c r="K24" s="802" t="s">
        <v>77</v>
      </c>
      <c r="L24" s="805" t="s">
        <v>77</v>
      </c>
      <c r="M24" s="780">
        <v>5</v>
      </c>
      <c r="N24" s="781" t="s">
        <v>77</v>
      </c>
      <c r="O24" s="802" t="s">
        <v>77</v>
      </c>
      <c r="P24" s="805">
        <v>3</v>
      </c>
      <c r="Q24" s="780">
        <v>2</v>
      </c>
      <c r="R24" s="781" t="s">
        <v>77</v>
      </c>
      <c r="S24" s="812" t="s">
        <v>77</v>
      </c>
      <c r="T24" s="132" t="s">
        <v>51</v>
      </c>
      <c r="U24" s="197" t="s">
        <v>68</v>
      </c>
      <c r="V24" s="815">
        <v>20</v>
      </c>
      <c r="W24" s="816">
        <v>54.5</v>
      </c>
      <c r="X24" s="860">
        <v>360.4</v>
      </c>
      <c r="Y24" s="861">
        <v>1086.0999999999999</v>
      </c>
      <c r="Z24" s="819" t="s">
        <v>77</v>
      </c>
      <c r="AA24" s="798">
        <f>SUM(X24:Z25)</f>
        <v>1446.5</v>
      </c>
      <c r="AB24" s="809" t="s">
        <v>77</v>
      </c>
      <c r="AC24" s="737">
        <f>SUM(AA24,AB24)</f>
        <v>1446.5</v>
      </c>
      <c r="AD24" s="811">
        <v>3.9840277777777775</v>
      </c>
      <c r="AF24" s="775">
        <v>6</v>
      </c>
      <c r="AG24" s="131" t="str">
        <f t="shared" si="0"/>
        <v>Las Gdański</v>
      </c>
      <c r="AH24" s="778">
        <f>C24</f>
        <v>13</v>
      </c>
      <c r="AI24" s="779">
        <v>5</v>
      </c>
      <c r="AJ24" s="780" t="s">
        <v>77</v>
      </c>
      <c r="AK24" s="781" t="s">
        <v>77</v>
      </c>
      <c r="AL24" s="802" t="s">
        <v>77</v>
      </c>
      <c r="AM24" s="805">
        <v>5</v>
      </c>
      <c r="AN24" s="780" t="s">
        <v>77</v>
      </c>
      <c r="AO24" s="781" t="s">
        <v>77</v>
      </c>
      <c r="AP24" s="820" t="s">
        <v>77</v>
      </c>
      <c r="AQ24" s="823" t="s">
        <v>45</v>
      </c>
      <c r="AR24" s="825" t="s">
        <v>68</v>
      </c>
      <c r="AS24" s="825" t="s">
        <v>68</v>
      </c>
      <c r="AT24" s="831">
        <v>20</v>
      </c>
      <c r="AU24" s="832">
        <v>53.5</v>
      </c>
      <c r="AV24" s="860">
        <v>1390</v>
      </c>
      <c r="AW24" s="818" t="s">
        <v>77</v>
      </c>
      <c r="AX24" s="819" t="s">
        <v>77</v>
      </c>
      <c r="AY24" s="778" t="s">
        <v>77</v>
      </c>
      <c r="AZ24" s="827">
        <v>3.7659722222222225</v>
      </c>
      <c r="BA24" s="828">
        <v>51</v>
      </c>
      <c r="BB24" s="860">
        <v>1331</v>
      </c>
      <c r="BC24" s="818" t="s">
        <v>77</v>
      </c>
      <c r="BD24" s="819" t="s">
        <v>77</v>
      </c>
      <c r="BE24" s="778" t="s">
        <v>126</v>
      </c>
      <c r="BF24" s="811">
        <v>3.6229166666666668</v>
      </c>
    </row>
    <row r="25" spans="1:62" s="2" customFormat="1" ht="12.75" customHeight="1">
      <c r="A25" s="775"/>
      <c r="B25" s="134" t="s">
        <v>103</v>
      </c>
      <c r="C25" s="778"/>
      <c r="D25" s="779"/>
      <c r="E25" s="780"/>
      <c r="F25" s="781"/>
      <c r="G25" s="804"/>
      <c r="H25" s="805"/>
      <c r="I25" s="780"/>
      <c r="J25" s="781"/>
      <c r="K25" s="804"/>
      <c r="L25" s="805"/>
      <c r="M25" s="780"/>
      <c r="N25" s="781"/>
      <c r="O25" s="804"/>
      <c r="P25" s="805"/>
      <c r="Q25" s="780"/>
      <c r="R25" s="781"/>
      <c r="S25" s="814"/>
      <c r="T25" s="135" t="s">
        <v>45</v>
      </c>
      <c r="U25" s="188" t="s">
        <v>104</v>
      </c>
      <c r="V25" s="815"/>
      <c r="W25" s="816"/>
      <c r="X25" s="860"/>
      <c r="Y25" s="861"/>
      <c r="Z25" s="819"/>
      <c r="AA25" s="799"/>
      <c r="AB25" s="809"/>
      <c r="AC25" s="738"/>
      <c r="AD25" s="811"/>
      <c r="AF25" s="775"/>
      <c r="AG25" s="134" t="str">
        <f t="shared" si="0"/>
        <v>Łęgnowo</v>
      </c>
      <c r="AH25" s="778"/>
      <c r="AI25" s="779"/>
      <c r="AJ25" s="780"/>
      <c r="AK25" s="781"/>
      <c r="AL25" s="804"/>
      <c r="AM25" s="805"/>
      <c r="AN25" s="780"/>
      <c r="AO25" s="781"/>
      <c r="AP25" s="822"/>
      <c r="AQ25" s="824"/>
      <c r="AR25" s="826"/>
      <c r="AS25" s="826"/>
      <c r="AT25" s="831"/>
      <c r="AU25" s="834"/>
      <c r="AV25" s="860"/>
      <c r="AW25" s="818"/>
      <c r="AX25" s="819"/>
      <c r="AY25" s="778"/>
      <c r="AZ25" s="827"/>
      <c r="BA25" s="830"/>
      <c r="BB25" s="860"/>
      <c r="BC25" s="818"/>
      <c r="BD25" s="819"/>
      <c r="BE25" s="778"/>
      <c r="BF25" s="811"/>
    </row>
    <row r="26" spans="1:62" s="2" customFormat="1" ht="12.75" customHeight="1">
      <c r="A26" s="735">
        <v>7</v>
      </c>
      <c r="B26" s="131" t="s">
        <v>105</v>
      </c>
      <c r="C26" s="858">
        <v>14</v>
      </c>
      <c r="D26" s="739">
        <v>7</v>
      </c>
      <c r="E26" s="741" t="s">
        <v>77</v>
      </c>
      <c r="F26" s="743" t="s">
        <v>77</v>
      </c>
      <c r="G26" s="802">
        <v>1</v>
      </c>
      <c r="H26" s="747">
        <v>4</v>
      </c>
      <c r="I26" s="741" t="s">
        <v>77</v>
      </c>
      <c r="J26" s="743" t="s">
        <v>77</v>
      </c>
      <c r="K26" s="802">
        <v>1</v>
      </c>
      <c r="L26" s="747">
        <v>7</v>
      </c>
      <c r="M26" s="741" t="s">
        <v>77</v>
      </c>
      <c r="N26" s="743" t="s">
        <v>77</v>
      </c>
      <c r="O26" s="802">
        <v>1</v>
      </c>
      <c r="P26" s="747" t="s">
        <v>77</v>
      </c>
      <c r="Q26" s="741" t="s">
        <v>77</v>
      </c>
      <c r="R26" s="743" t="s">
        <v>77</v>
      </c>
      <c r="S26" s="812" t="s">
        <v>77</v>
      </c>
      <c r="T26" s="148" t="s">
        <v>96</v>
      </c>
      <c r="U26" s="195">
        <v>8</v>
      </c>
      <c r="V26" s="862" t="s">
        <v>125</v>
      </c>
      <c r="W26" s="792">
        <v>57.5</v>
      </c>
      <c r="X26" s="769">
        <v>1412</v>
      </c>
      <c r="Y26" s="771" t="s">
        <v>77</v>
      </c>
      <c r="Z26" s="796" t="s">
        <v>77</v>
      </c>
      <c r="AA26" s="798">
        <f>SUM(X26:Z27)</f>
        <v>1412</v>
      </c>
      <c r="AB26" s="800">
        <v>230.5</v>
      </c>
      <c r="AC26" s="737">
        <f>SUM(AA26,AB26)</f>
        <v>1642.5</v>
      </c>
      <c r="AD26" s="765">
        <v>3.9534722222222225</v>
      </c>
      <c r="AF26" s="735">
        <v>7</v>
      </c>
      <c r="AG26" s="131" t="str">
        <f t="shared" si="0"/>
        <v>Kapuściska</v>
      </c>
      <c r="AH26" s="858">
        <f>C26</f>
        <v>14</v>
      </c>
      <c r="AI26" s="739">
        <v>5</v>
      </c>
      <c r="AJ26" s="741" t="s">
        <v>77</v>
      </c>
      <c r="AK26" s="743" t="s">
        <v>77</v>
      </c>
      <c r="AL26" s="802" t="s">
        <v>77</v>
      </c>
      <c r="AM26" s="747">
        <v>5</v>
      </c>
      <c r="AN26" s="741" t="s">
        <v>77</v>
      </c>
      <c r="AO26" s="743" t="s">
        <v>77</v>
      </c>
      <c r="AP26" s="820" t="s">
        <v>77</v>
      </c>
      <c r="AQ26" s="823" t="s">
        <v>45</v>
      </c>
      <c r="AR26" s="825" t="s">
        <v>128</v>
      </c>
      <c r="AS26" s="825" t="s">
        <v>128</v>
      </c>
      <c r="AT26" s="790">
        <v>20</v>
      </c>
      <c r="AU26" s="832">
        <v>29</v>
      </c>
      <c r="AV26" s="769">
        <v>824.6</v>
      </c>
      <c r="AW26" s="771" t="s">
        <v>77</v>
      </c>
      <c r="AX26" s="796" t="s">
        <v>77</v>
      </c>
      <c r="AY26" s="858" t="s">
        <v>77</v>
      </c>
      <c r="AZ26" s="773">
        <v>2.0527777777777776</v>
      </c>
      <c r="BA26" s="828">
        <v>29</v>
      </c>
      <c r="BB26" s="769">
        <v>831.4</v>
      </c>
      <c r="BC26" s="771" t="s">
        <v>77</v>
      </c>
      <c r="BD26" s="796" t="s">
        <v>77</v>
      </c>
      <c r="BE26" s="858" t="s">
        <v>77</v>
      </c>
      <c r="BF26" s="765">
        <v>2.0118055555555556</v>
      </c>
    </row>
    <row r="27" spans="1:62" s="2" customFormat="1" ht="12.75" customHeight="1">
      <c r="A27" s="736"/>
      <c r="B27" s="134" t="s">
        <v>107</v>
      </c>
      <c r="C27" s="842"/>
      <c r="D27" s="740"/>
      <c r="E27" s="742"/>
      <c r="F27" s="744"/>
      <c r="G27" s="804"/>
      <c r="H27" s="748"/>
      <c r="I27" s="742"/>
      <c r="J27" s="744"/>
      <c r="K27" s="804"/>
      <c r="L27" s="748"/>
      <c r="M27" s="742"/>
      <c r="N27" s="744"/>
      <c r="O27" s="804"/>
      <c r="P27" s="748"/>
      <c r="Q27" s="742"/>
      <c r="R27" s="744"/>
      <c r="S27" s="814"/>
      <c r="T27" s="148" t="s">
        <v>45</v>
      </c>
      <c r="U27" s="195" t="s">
        <v>65</v>
      </c>
      <c r="V27" s="863"/>
      <c r="W27" s="793"/>
      <c r="X27" s="770"/>
      <c r="Y27" s="772"/>
      <c r="Z27" s="797"/>
      <c r="AA27" s="799"/>
      <c r="AB27" s="801"/>
      <c r="AC27" s="738"/>
      <c r="AD27" s="766"/>
      <c r="AF27" s="736"/>
      <c r="AG27" s="134" t="str">
        <f t="shared" si="0"/>
        <v>Niepodległości</v>
      </c>
      <c r="AH27" s="842"/>
      <c r="AI27" s="740"/>
      <c r="AJ27" s="742"/>
      <c r="AK27" s="744"/>
      <c r="AL27" s="804"/>
      <c r="AM27" s="748"/>
      <c r="AN27" s="742"/>
      <c r="AO27" s="744"/>
      <c r="AP27" s="822"/>
      <c r="AQ27" s="824"/>
      <c r="AR27" s="826"/>
      <c r="AS27" s="826"/>
      <c r="AT27" s="791"/>
      <c r="AU27" s="834"/>
      <c r="AV27" s="770"/>
      <c r="AW27" s="772"/>
      <c r="AX27" s="797"/>
      <c r="AY27" s="842"/>
      <c r="AZ27" s="774"/>
      <c r="BA27" s="830"/>
      <c r="BB27" s="770"/>
      <c r="BC27" s="772"/>
      <c r="BD27" s="797"/>
      <c r="BE27" s="842"/>
      <c r="BF27" s="766"/>
    </row>
    <row r="28" spans="1:62" s="2" customFormat="1" ht="9.75" customHeight="1">
      <c r="A28" s="735">
        <v>8</v>
      </c>
      <c r="B28" s="776" t="s">
        <v>105</v>
      </c>
      <c r="C28" s="858">
        <v>8</v>
      </c>
      <c r="D28" s="739" t="s">
        <v>77</v>
      </c>
      <c r="E28" s="741">
        <v>6</v>
      </c>
      <c r="F28" s="743">
        <v>1</v>
      </c>
      <c r="G28" s="802" t="s">
        <v>77</v>
      </c>
      <c r="H28" s="747" t="s">
        <v>77</v>
      </c>
      <c r="I28" s="741">
        <v>3</v>
      </c>
      <c r="J28" s="743">
        <v>1</v>
      </c>
      <c r="K28" s="802" t="s">
        <v>77</v>
      </c>
      <c r="L28" s="747" t="s">
        <v>77</v>
      </c>
      <c r="M28" s="741">
        <v>6</v>
      </c>
      <c r="N28" s="743">
        <v>1</v>
      </c>
      <c r="O28" s="802" t="s">
        <v>77</v>
      </c>
      <c r="P28" s="747" t="s">
        <v>77</v>
      </c>
      <c r="Q28" s="741">
        <v>3</v>
      </c>
      <c r="R28" s="743">
        <v>1</v>
      </c>
      <c r="S28" s="812" t="s">
        <v>77</v>
      </c>
      <c r="T28" s="132" t="s">
        <v>10</v>
      </c>
      <c r="U28" s="197">
        <v>3</v>
      </c>
      <c r="V28" s="859" t="s">
        <v>102</v>
      </c>
      <c r="W28" s="792">
        <v>75</v>
      </c>
      <c r="X28" s="769" t="s">
        <v>77</v>
      </c>
      <c r="Y28" s="771">
        <v>1038.2</v>
      </c>
      <c r="Z28" s="796">
        <v>246.1</v>
      </c>
      <c r="AA28" s="798">
        <f>SUM(X28:Z30)</f>
        <v>1284.3</v>
      </c>
      <c r="AB28" s="800" t="s">
        <v>77</v>
      </c>
      <c r="AC28" s="737">
        <f>SUM(AA28,AB28)</f>
        <v>1284.3</v>
      </c>
      <c r="AD28" s="765">
        <v>4.0715277777777779</v>
      </c>
      <c r="AF28" s="735">
        <v>8</v>
      </c>
      <c r="AG28" s="776" t="str">
        <f t="shared" si="0"/>
        <v>Kapuściska</v>
      </c>
      <c r="AH28" s="858">
        <f>C28</f>
        <v>8</v>
      </c>
      <c r="AI28" s="739" t="s">
        <v>77</v>
      </c>
      <c r="AJ28" s="741">
        <v>3</v>
      </c>
      <c r="AK28" s="743">
        <v>1</v>
      </c>
      <c r="AL28" s="802" t="s">
        <v>77</v>
      </c>
      <c r="AM28" s="747" t="s">
        <v>77</v>
      </c>
      <c r="AN28" s="741">
        <v>3</v>
      </c>
      <c r="AO28" s="743">
        <v>1</v>
      </c>
      <c r="AP28" s="820" t="s">
        <v>77</v>
      </c>
      <c r="AQ28" s="141" t="s">
        <v>10</v>
      </c>
      <c r="AR28" s="190">
        <v>2</v>
      </c>
      <c r="AS28" s="190">
        <v>3</v>
      </c>
      <c r="AT28" s="790">
        <v>20</v>
      </c>
      <c r="AU28" s="832">
        <v>54</v>
      </c>
      <c r="AV28" s="769">
        <v>212.9</v>
      </c>
      <c r="AW28" s="771">
        <v>483.3</v>
      </c>
      <c r="AX28" s="796">
        <v>214.2</v>
      </c>
      <c r="AY28" s="858" t="s">
        <v>77</v>
      </c>
      <c r="AZ28" s="773">
        <v>3.0430555555555556</v>
      </c>
      <c r="BA28" s="828">
        <v>51.5</v>
      </c>
      <c r="BB28" s="769">
        <v>82.7</v>
      </c>
      <c r="BC28" s="771">
        <v>554.79999999999995</v>
      </c>
      <c r="BD28" s="796">
        <v>230.2</v>
      </c>
      <c r="BE28" s="858" t="s">
        <v>77</v>
      </c>
      <c r="BF28" s="765">
        <v>2.8993055555555554</v>
      </c>
    </row>
    <row r="29" spans="1:62" s="2" customFormat="1" ht="9.75" customHeight="1">
      <c r="A29" s="840"/>
      <c r="B29" s="777"/>
      <c r="C29" s="841"/>
      <c r="D29" s="843"/>
      <c r="E29" s="839"/>
      <c r="F29" s="837"/>
      <c r="G29" s="803"/>
      <c r="H29" s="838"/>
      <c r="I29" s="839"/>
      <c r="J29" s="837"/>
      <c r="K29" s="803"/>
      <c r="L29" s="838"/>
      <c r="M29" s="839"/>
      <c r="N29" s="837"/>
      <c r="O29" s="803"/>
      <c r="P29" s="838"/>
      <c r="Q29" s="839"/>
      <c r="R29" s="837"/>
      <c r="S29" s="813"/>
      <c r="T29" s="823" t="s">
        <v>51</v>
      </c>
      <c r="U29" s="866" t="s">
        <v>83</v>
      </c>
      <c r="V29" s="815"/>
      <c r="W29" s="851"/>
      <c r="X29" s="864"/>
      <c r="Y29" s="865"/>
      <c r="Z29" s="847"/>
      <c r="AA29" s="848"/>
      <c r="AB29" s="849"/>
      <c r="AC29" s="810"/>
      <c r="AD29" s="852"/>
      <c r="AF29" s="840"/>
      <c r="AG29" s="777"/>
      <c r="AH29" s="841"/>
      <c r="AI29" s="843"/>
      <c r="AJ29" s="839"/>
      <c r="AK29" s="837"/>
      <c r="AL29" s="803"/>
      <c r="AM29" s="838"/>
      <c r="AN29" s="839"/>
      <c r="AO29" s="837"/>
      <c r="AP29" s="821"/>
      <c r="AQ29" s="141" t="s">
        <v>51</v>
      </c>
      <c r="AR29" s="193" t="s">
        <v>81</v>
      </c>
      <c r="AS29" s="193" t="s">
        <v>82</v>
      </c>
      <c r="AT29" s="868"/>
      <c r="AU29" s="833"/>
      <c r="AV29" s="864"/>
      <c r="AW29" s="865"/>
      <c r="AX29" s="847"/>
      <c r="AY29" s="841"/>
      <c r="AZ29" s="857"/>
      <c r="BA29" s="829"/>
      <c r="BB29" s="864"/>
      <c r="BC29" s="865"/>
      <c r="BD29" s="847"/>
      <c r="BE29" s="841"/>
      <c r="BF29" s="852"/>
    </row>
    <row r="30" spans="1:62" s="2" customFormat="1" ht="10.5" customHeight="1">
      <c r="A30" s="736"/>
      <c r="B30" s="134" t="s">
        <v>101</v>
      </c>
      <c r="C30" s="842"/>
      <c r="D30" s="740"/>
      <c r="E30" s="742"/>
      <c r="F30" s="744"/>
      <c r="G30" s="804"/>
      <c r="H30" s="748"/>
      <c r="I30" s="742"/>
      <c r="J30" s="744"/>
      <c r="K30" s="804"/>
      <c r="L30" s="748"/>
      <c r="M30" s="742"/>
      <c r="N30" s="744"/>
      <c r="O30" s="804"/>
      <c r="P30" s="748"/>
      <c r="Q30" s="742"/>
      <c r="R30" s="744"/>
      <c r="S30" s="814"/>
      <c r="T30" s="824"/>
      <c r="U30" s="867"/>
      <c r="V30" s="815"/>
      <c r="W30" s="793"/>
      <c r="X30" s="770"/>
      <c r="Y30" s="772"/>
      <c r="Z30" s="797"/>
      <c r="AA30" s="799"/>
      <c r="AB30" s="801"/>
      <c r="AC30" s="738"/>
      <c r="AD30" s="766"/>
      <c r="AF30" s="736"/>
      <c r="AG30" s="134" t="str">
        <f>B30</f>
        <v>Rycerska</v>
      </c>
      <c r="AH30" s="842"/>
      <c r="AI30" s="740"/>
      <c r="AJ30" s="742"/>
      <c r="AK30" s="744"/>
      <c r="AL30" s="804"/>
      <c r="AM30" s="748"/>
      <c r="AN30" s="742"/>
      <c r="AO30" s="744"/>
      <c r="AP30" s="822"/>
      <c r="AQ30" s="136" t="s">
        <v>45</v>
      </c>
      <c r="AR30" s="190" t="s">
        <v>129</v>
      </c>
      <c r="AS30" s="190" t="s">
        <v>130</v>
      </c>
      <c r="AT30" s="791"/>
      <c r="AU30" s="834"/>
      <c r="AV30" s="770"/>
      <c r="AW30" s="772"/>
      <c r="AX30" s="797"/>
      <c r="AY30" s="842"/>
      <c r="AZ30" s="774"/>
      <c r="BA30" s="830"/>
      <c r="BB30" s="770"/>
      <c r="BC30" s="772"/>
      <c r="BD30" s="797"/>
      <c r="BE30" s="842"/>
      <c r="BF30" s="766"/>
    </row>
    <row r="31" spans="1:62" s="2" customFormat="1" ht="12.75" customHeight="1">
      <c r="A31" s="735">
        <v>9</v>
      </c>
      <c r="B31" s="131" t="s">
        <v>108</v>
      </c>
      <c r="C31" s="858">
        <v>7.8</v>
      </c>
      <c r="D31" s="739">
        <v>3</v>
      </c>
      <c r="E31" s="741" t="s">
        <v>77</v>
      </c>
      <c r="F31" s="743" t="s">
        <v>77</v>
      </c>
      <c r="G31" s="802" t="s">
        <v>77</v>
      </c>
      <c r="H31" s="747" t="s">
        <v>77</v>
      </c>
      <c r="I31" s="741" t="s">
        <v>77</v>
      </c>
      <c r="J31" s="743" t="s">
        <v>77</v>
      </c>
      <c r="K31" s="802" t="s">
        <v>77</v>
      </c>
      <c r="L31" s="747">
        <v>3</v>
      </c>
      <c r="M31" s="741" t="s">
        <v>77</v>
      </c>
      <c r="N31" s="743" t="s">
        <v>126</v>
      </c>
      <c r="O31" s="802" t="s">
        <v>77</v>
      </c>
      <c r="P31" s="747" t="s">
        <v>77</v>
      </c>
      <c r="Q31" s="741" t="s">
        <v>77</v>
      </c>
      <c r="R31" s="743" t="s">
        <v>77</v>
      </c>
      <c r="S31" s="812" t="s">
        <v>77</v>
      </c>
      <c r="T31" s="823" t="s">
        <v>45</v>
      </c>
      <c r="U31" s="869" t="s">
        <v>139</v>
      </c>
      <c r="V31" s="859" t="s">
        <v>109</v>
      </c>
      <c r="W31" s="792">
        <v>21</v>
      </c>
      <c r="X31" s="769">
        <v>358.6</v>
      </c>
      <c r="Y31" s="771" t="s">
        <v>77</v>
      </c>
      <c r="Z31" s="796" t="s">
        <v>77</v>
      </c>
      <c r="AA31" s="798">
        <f>SUM(X31:Z32)</f>
        <v>358.6</v>
      </c>
      <c r="AB31" s="800" t="s">
        <v>77</v>
      </c>
      <c r="AC31" s="737">
        <f>SUM(AA31,AB31)</f>
        <v>358.6</v>
      </c>
      <c r="AD31" s="765">
        <v>1.03125</v>
      </c>
      <c r="AF31" s="875"/>
      <c r="AG31" s="152"/>
      <c r="AH31" s="879"/>
      <c r="AI31" s="895"/>
      <c r="AJ31" s="871"/>
      <c r="AK31" s="872"/>
      <c r="AL31" s="873"/>
      <c r="AM31" s="874"/>
      <c r="AN31" s="871"/>
      <c r="AO31" s="872"/>
      <c r="AP31" s="889"/>
      <c r="AQ31" s="890"/>
      <c r="AR31" s="153"/>
      <c r="AS31" s="153"/>
      <c r="AT31" s="892"/>
      <c r="AU31" s="893"/>
      <c r="AV31" s="876"/>
      <c r="AW31" s="877"/>
      <c r="AX31" s="878"/>
      <c r="AY31" s="879"/>
      <c r="AZ31" s="886"/>
      <c r="BA31" s="887"/>
      <c r="BB31" s="876"/>
      <c r="BC31" s="877"/>
      <c r="BD31" s="878"/>
      <c r="BE31" s="879"/>
      <c r="BF31" s="880"/>
    </row>
    <row r="32" spans="1:62" s="2" customFormat="1" ht="12.75" customHeight="1">
      <c r="A32" s="736"/>
      <c r="B32" s="134" t="s">
        <v>95</v>
      </c>
      <c r="C32" s="842"/>
      <c r="D32" s="740"/>
      <c r="E32" s="742"/>
      <c r="F32" s="744"/>
      <c r="G32" s="804"/>
      <c r="H32" s="748"/>
      <c r="I32" s="742"/>
      <c r="J32" s="744"/>
      <c r="K32" s="804"/>
      <c r="L32" s="748"/>
      <c r="M32" s="742"/>
      <c r="N32" s="744"/>
      <c r="O32" s="804"/>
      <c r="P32" s="748"/>
      <c r="Q32" s="742"/>
      <c r="R32" s="744"/>
      <c r="S32" s="814"/>
      <c r="T32" s="824"/>
      <c r="U32" s="870"/>
      <c r="V32" s="815"/>
      <c r="W32" s="793"/>
      <c r="X32" s="770"/>
      <c r="Y32" s="772"/>
      <c r="Z32" s="797"/>
      <c r="AA32" s="799"/>
      <c r="AB32" s="801"/>
      <c r="AC32" s="738"/>
      <c r="AD32" s="766"/>
      <c r="AF32" s="687"/>
      <c r="AG32" s="154"/>
      <c r="AH32" s="733"/>
      <c r="AI32" s="692"/>
      <c r="AJ32" s="694"/>
      <c r="AK32" s="696"/>
      <c r="AL32" s="701"/>
      <c r="AM32" s="703"/>
      <c r="AN32" s="694"/>
      <c r="AO32" s="696"/>
      <c r="AP32" s="729"/>
      <c r="AQ32" s="891"/>
      <c r="AR32" s="155"/>
      <c r="AS32" s="155"/>
      <c r="AT32" s="757"/>
      <c r="AU32" s="894"/>
      <c r="AV32" s="727"/>
      <c r="AW32" s="705"/>
      <c r="AX32" s="707"/>
      <c r="AY32" s="733"/>
      <c r="AZ32" s="749"/>
      <c r="BA32" s="888"/>
      <c r="BB32" s="727"/>
      <c r="BC32" s="705"/>
      <c r="BD32" s="707"/>
      <c r="BE32" s="733"/>
      <c r="BF32" s="715"/>
    </row>
    <row r="33" spans="1:58" s="2" customFormat="1" ht="12.75" customHeight="1">
      <c r="A33" s="735">
        <v>10</v>
      </c>
      <c r="B33" s="131" t="s">
        <v>94</v>
      </c>
      <c r="C33" s="858">
        <v>16.3</v>
      </c>
      <c r="D33" s="739" t="s">
        <v>77</v>
      </c>
      <c r="E33" s="741">
        <v>2</v>
      </c>
      <c r="F33" s="743" t="s">
        <v>77</v>
      </c>
      <c r="G33" s="137">
        <v>2</v>
      </c>
      <c r="H33" s="747" t="s">
        <v>77</v>
      </c>
      <c r="I33" s="741">
        <v>3</v>
      </c>
      <c r="J33" s="743" t="s">
        <v>77</v>
      </c>
      <c r="K33" s="137">
        <v>2</v>
      </c>
      <c r="L33" s="747" t="s">
        <v>77</v>
      </c>
      <c r="M33" s="741">
        <v>2</v>
      </c>
      <c r="N33" s="743" t="s">
        <v>77</v>
      </c>
      <c r="O33" s="137">
        <v>2</v>
      </c>
      <c r="P33" s="747" t="s">
        <v>77</v>
      </c>
      <c r="Q33" s="741" t="s">
        <v>77</v>
      </c>
      <c r="R33" s="743" t="s">
        <v>77</v>
      </c>
      <c r="S33" s="812" t="s">
        <v>77</v>
      </c>
      <c r="T33" s="132" t="s">
        <v>96</v>
      </c>
      <c r="U33" s="197" t="s">
        <v>122</v>
      </c>
      <c r="V33" s="859" t="s">
        <v>106</v>
      </c>
      <c r="W33" s="792">
        <v>41</v>
      </c>
      <c r="X33" s="769" t="s">
        <v>77</v>
      </c>
      <c r="Y33" s="771">
        <v>601.9</v>
      </c>
      <c r="Z33" s="796" t="s">
        <v>77</v>
      </c>
      <c r="AA33" s="798">
        <f>SUM(X33:Z34)</f>
        <v>601.9</v>
      </c>
      <c r="AB33" s="139">
        <v>509.4</v>
      </c>
      <c r="AC33" s="737">
        <f>SUM(AA33,AB33,AB34)</f>
        <v>1388.1999999999998</v>
      </c>
      <c r="AD33" s="765">
        <v>3.1256944444444446</v>
      </c>
      <c r="AF33" s="932">
        <v>10</v>
      </c>
      <c r="AG33" s="131" t="str">
        <f>B33</f>
        <v>Las Gdański</v>
      </c>
      <c r="AH33" s="858">
        <f>C33</f>
        <v>16.3</v>
      </c>
      <c r="AI33" s="739" t="s">
        <v>77</v>
      </c>
      <c r="AJ33" s="741">
        <v>3</v>
      </c>
      <c r="AK33" s="743" t="s">
        <v>77</v>
      </c>
      <c r="AL33" s="137">
        <v>2</v>
      </c>
      <c r="AM33" s="747" t="s">
        <v>77</v>
      </c>
      <c r="AN33" s="741">
        <v>3</v>
      </c>
      <c r="AO33" s="743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790">
        <v>20</v>
      </c>
      <c r="AU33" s="767">
        <v>29</v>
      </c>
      <c r="AV33" s="769" t="s">
        <v>77</v>
      </c>
      <c r="AW33" s="771">
        <v>514.1</v>
      </c>
      <c r="AX33" s="796" t="s">
        <v>77</v>
      </c>
      <c r="AY33" s="150">
        <v>314.10000000000002</v>
      </c>
      <c r="AZ33" s="773">
        <v>2.5527777777777776</v>
      </c>
      <c r="BA33" s="782">
        <v>29</v>
      </c>
      <c r="BB33" s="769" t="s">
        <v>77</v>
      </c>
      <c r="BC33" s="771">
        <v>514.1</v>
      </c>
      <c r="BD33" s="796" t="s">
        <v>77</v>
      </c>
      <c r="BE33" s="150">
        <v>314.10000000000002</v>
      </c>
      <c r="BF33" s="765">
        <v>2.5527777777777776</v>
      </c>
    </row>
    <row r="34" spans="1:58" s="2" customFormat="1" ht="12.75" customHeight="1" thickBot="1">
      <c r="A34" s="881"/>
      <c r="B34" s="156" t="s">
        <v>107</v>
      </c>
      <c r="C34" s="882"/>
      <c r="D34" s="883"/>
      <c r="E34" s="884"/>
      <c r="F34" s="885"/>
      <c r="G34" s="157">
        <v>1</v>
      </c>
      <c r="H34" s="896"/>
      <c r="I34" s="884"/>
      <c r="J34" s="885"/>
      <c r="K34" s="157">
        <v>1</v>
      </c>
      <c r="L34" s="896"/>
      <c r="M34" s="884"/>
      <c r="N34" s="885"/>
      <c r="O34" s="157">
        <v>1</v>
      </c>
      <c r="P34" s="896"/>
      <c r="Q34" s="884"/>
      <c r="R34" s="885"/>
      <c r="S34" s="897"/>
      <c r="T34" s="158" t="s">
        <v>51</v>
      </c>
      <c r="U34" s="199" t="s">
        <v>140</v>
      </c>
      <c r="V34" s="898"/>
      <c r="W34" s="899"/>
      <c r="X34" s="900"/>
      <c r="Y34" s="901"/>
      <c r="Z34" s="902"/>
      <c r="AA34" s="903"/>
      <c r="AB34" s="159">
        <v>276.89999999999998</v>
      </c>
      <c r="AC34" s="904"/>
      <c r="AD34" s="905"/>
      <c r="AF34" s="933"/>
      <c r="AG34" s="156" t="str">
        <f>B34</f>
        <v>Niepodległości</v>
      </c>
      <c r="AH34" s="882"/>
      <c r="AI34" s="883"/>
      <c r="AJ34" s="884"/>
      <c r="AK34" s="885"/>
      <c r="AL34" s="157">
        <v>1</v>
      </c>
      <c r="AM34" s="896"/>
      <c r="AN34" s="884"/>
      <c r="AO34" s="885"/>
      <c r="AP34" s="160">
        <v>1</v>
      </c>
      <c r="AQ34" s="161" t="s">
        <v>51</v>
      </c>
      <c r="AR34" s="194" t="s">
        <v>117</v>
      </c>
      <c r="AS34" s="194" t="s">
        <v>117</v>
      </c>
      <c r="AT34" s="930"/>
      <c r="AU34" s="931"/>
      <c r="AV34" s="900"/>
      <c r="AW34" s="901"/>
      <c r="AX34" s="902"/>
      <c r="AY34" s="162">
        <v>179.2</v>
      </c>
      <c r="AZ34" s="928"/>
      <c r="BA34" s="929"/>
      <c r="BB34" s="900"/>
      <c r="BC34" s="901"/>
      <c r="BD34" s="902"/>
      <c r="BE34" s="162">
        <v>179.2</v>
      </c>
      <c r="BF34" s="905"/>
    </row>
    <row r="35" spans="1:58" s="2" customFormat="1" ht="16.5" customHeight="1" thickTop="1">
      <c r="A35" s="621" t="s">
        <v>111</v>
      </c>
      <c r="B35" s="650"/>
      <c r="C35" s="911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913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913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913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916">
        <f t="shared" si="1"/>
        <v>6</v>
      </c>
      <c r="T35" s="918" t="s">
        <v>118</v>
      </c>
      <c r="U35" s="919"/>
      <c r="V35" s="920"/>
      <c r="W35" s="924">
        <f t="shared" ref="W35:AD35" si="2">SUM(W11:W34)</f>
        <v>573</v>
      </c>
      <c r="X35" s="926">
        <f t="shared" si="2"/>
        <v>3934</v>
      </c>
      <c r="Y35" s="957">
        <f t="shared" si="2"/>
        <v>6782.8999999999987</v>
      </c>
      <c r="Z35" s="959">
        <f t="shared" si="2"/>
        <v>492.7</v>
      </c>
      <c r="AA35" s="961">
        <f t="shared" si="2"/>
        <v>11209.599999999999</v>
      </c>
      <c r="AB35" s="963">
        <f t="shared" si="2"/>
        <v>3041.1000000000004</v>
      </c>
      <c r="AC35" s="965">
        <f t="shared" si="2"/>
        <v>14250.7</v>
      </c>
      <c r="AD35" s="967">
        <f t="shared" si="2"/>
        <v>37.978472222222216</v>
      </c>
      <c r="AF35" s="942" t="s">
        <v>111</v>
      </c>
      <c r="AG35" s="943"/>
      <c r="AH35" s="946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947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949">
        <f t="shared" si="3"/>
        <v>9</v>
      </c>
      <c r="AQ35" s="918" t="s">
        <v>118</v>
      </c>
      <c r="AR35" s="919"/>
      <c r="AS35" s="919"/>
      <c r="AT35" s="920"/>
      <c r="AU35" s="951">
        <f t="shared" ref="AU35:BF35" si="4">SUM(AU11:AU34)</f>
        <v>427.5</v>
      </c>
      <c r="AV35" s="171">
        <f t="shared" si="4"/>
        <v>3760.9</v>
      </c>
      <c r="AW35" s="172">
        <f t="shared" si="4"/>
        <v>4030.2000000000003</v>
      </c>
      <c r="AX35" s="173">
        <f t="shared" si="4"/>
        <v>474.8</v>
      </c>
      <c r="AY35" s="934">
        <f t="shared" si="4"/>
        <v>2483.6999999999998</v>
      </c>
      <c r="AZ35" s="969">
        <f t="shared" si="4"/>
        <v>29.71597222222222</v>
      </c>
      <c r="BA35" s="971">
        <f t="shared" si="4"/>
        <v>408</v>
      </c>
      <c r="BB35" s="171">
        <f t="shared" si="4"/>
        <v>3577.4</v>
      </c>
      <c r="BC35" s="172">
        <f t="shared" si="4"/>
        <v>3880.4</v>
      </c>
      <c r="BD35" s="173">
        <f t="shared" si="4"/>
        <v>476.7</v>
      </c>
      <c r="BE35" s="934">
        <f t="shared" si="4"/>
        <v>2379.1</v>
      </c>
      <c r="BF35" s="936">
        <f t="shared" si="4"/>
        <v>28.598611111111111</v>
      </c>
    </row>
    <row r="36" spans="1:58" s="2" customFormat="1" ht="17.25" thickBot="1">
      <c r="A36" s="909"/>
      <c r="B36" s="910"/>
      <c r="C36" s="912"/>
      <c r="D36" s="938">
        <f>SUM(D35:F35)</f>
        <v>50</v>
      </c>
      <c r="E36" s="939"/>
      <c r="F36" s="940"/>
      <c r="G36" s="913"/>
      <c r="H36" s="941">
        <f>SUM(H35:J35)</f>
        <v>39</v>
      </c>
      <c r="I36" s="939"/>
      <c r="J36" s="940"/>
      <c r="K36" s="913"/>
      <c r="L36" s="941">
        <f>SUM(L35:N35)</f>
        <v>50</v>
      </c>
      <c r="M36" s="939"/>
      <c r="N36" s="940"/>
      <c r="O36" s="913"/>
      <c r="P36" s="941">
        <f>SUM(P35:R35)</f>
        <v>25</v>
      </c>
      <c r="Q36" s="939"/>
      <c r="R36" s="940"/>
      <c r="S36" s="916"/>
      <c r="T36" s="921"/>
      <c r="U36" s="922"/>
      <c r="V36" s="923"/>
      <c r="W36" s="925"/>
      <c r="X36" s="927"/>
      <c r="Y36" s="958"/>
      <c r="Z36" s="960"/>
      <c r="AA36" s="962"/>
      <c r="AB36" s="964"/>
      <c r="AC36" s="966"/>
      <c r="AD36" s="968"/>
      <c r="AF36" s="944"/>
      <c r="AG36" s="945"/>
      <c r="AH36" s="912"/>
      <c r="AI36" s="938">
        <f>SUM(AI35:AK35)</f>
        <v>37</v>
      </c>
      <c r="AJ36" s="939"/>
      <c r="AK36" s="940"/>
      <c r="AL36" s="684"/>
      <c r="AM36" s="941">
        <f>SUM(AM35:AO35)</f>
        <v>37</v>
      </c>
      <c r="AN36" s="939"/>
      <c r="AO36" s="940"/>
      <c r="AP36" s="698"/>
      <c r="AQ36" s="921"/>
      <c r="AR36" s="922"/>
      <c r="AS36" s="922"/>
      <c r="AT36" s="923"/>
      <c r="AU36" s="951"/>
      <c r="AV36" s="906">
        <f>SUM(AV35:AX35)</f>
        <v>8265.9</v>
      </c>
      <c r="AW36" s="907"/>
      <c r="AX36" s="908"/>
      <c r="AY36" s="935"/>
      <c r="AZ36" s="970"/>
      <c r="BA36" s="971"/>
      <c r="BB36" s="906">
        <f>SUM(BB35:BD35)</f>
        <v>7934.5</v>
      </c>
      <c r="BC36" s="907"/>
      <c r="BD36" s="908"/>
      <c r="BE36" s="935"/>
      <c r="BF36" s="937"/>
    </row>
    <row r="37" spans="1:58" s="2" customFormat="1" ht="16.5" customHeight="1" thickBot="1">
      <c r="A37" s="988" t="s">
        <v>112</v>
      </c>
      <c r="B37" s="989"/>
      <c r="C37" s="990"/>
      <c r="D37" s="953">
        <f>D35+F35+E35*2</f>
        <v>88</v>
      </c>
      <c r="E37" s="954"/>
      <c r="F37" s="955"/>
      <c r="G37" s="914"/>
      <c r="H37" s="956">
        <f>H35+J35+I35*2</f>
        <v>66</v>
      </c>
      <c r="I37" s="954"/>
      <c r="J37" s="955"/>
      <c r="K37" s="914"/>
      <c r="L37" s="956">
        <f>L35+N35+M35*2</f>
        <v>88</v>
      </c>
      <c r="M37" s="954"/>
      <c r="N37" s="955"/>
      <c r="O37" s="915"/>
      <c r="P37" s="956">
        <f>P35+R35+Q35*2</f>
        <v>41</v>
      </c>
      <c r="Q37" s="954"/>
      <c r="R37" s="955"/>
      <c r="S37" s="917"/>
      <c r="T37" s="921"/>
      <c r="U37" s="922"/>
      <c r="V37" s="923"/>
      <c r="W37" s="991" t="s">
        <v>39</v>
      </c>
      <c r="X37" s="992"/>
      <c r="Y37" s="992"/>
      <c r="Z37" s="992"/>
      <c r="AA37" s="992"/>
      <c r="AB37" s="992"/>
      <c r="AC37" s="993"/>
      <c r="AD37" s="997">
        <f>AC35/(AD35*24)</f>
        <v>15.634624878860469</v>
      </c>
      <c r="AE37" s="20"/>
      <c r="AF37" s="988" t="s">
        <v>112</v>
      </c>
      <c r="AG37" s="989"/>
      <c r="AH37" s="990"/>
      <c r="AI37" s="953">
        <f>AI35+AK35+AJ35*2</f>
        <v>55</v>
      </c>
      <c r="AJ37" s="954"/>
      <c r="AK37" s="955"/>
      <c r="AL37" s="948"/>
      <c r="AM37" s="956">
        <f>AM35+AO35+AN35*2</f>
        <v>55</v>
      </c>
      <c r="AN37" s="954"/>
      <c r="AO37" s="955"/>
      <c r="AP37" s="950"/>
      <c r="AQ37" s="921"/>
      <c r="AR37" s="922"/>
      <c r="AS37" s="922"/>
      <c r="AT37" s="923"/>
      <c r="AU37" s="952"/>
      <c r="AV37" s="973">
        <f>SUM(AV36,AY35)</f>
        <v>10749.599999999999</v>
      </c>
      <c r="AW37" s="974"/>
      <c r="AX37" s="974"/>
      <c r="AY37" s="974"/>
      <c r="AZ37" s="975">
        <f>AV37/(AZ35*24)</f>
        <v>15.07270220373443</v>
      </c>
      <c r="BA37" s="972"/>
      <c r="BB37" s="973">
        <f>SUM(BB36,BE35)</f>
        <v>10313.6</v>
      </c>
      <c r="BC37" s="974"/>
      <c r="BD37" s="974"/>
      <c r="BE37" s="974"/>
      <c r="BF37" s="977">
        <f>BB37/(BF35*24)</f>
        <v>15.026370744500024</v>
      </c>
    </row>
    <row r="38" spans="1:58" s="2" customFormat="1" ht="16.5" customHeight="1" thickBot="1">
      <c r="A38" s="979" t="s">
        <v>113</v>
      </c>
      <c r="B38" s="980"/>
      <c r="C38" s="981"/>
      <c r="D38" s="982">
        <f>SUM(D37,G35)</f>
        <v>98</v>
      </c>
      <c r="E38" s="983"/>
      <c r="F38" s="983"/>
      <c r="G38" s="983"/>
      <c r="H38" s="983">
        <f>SUM(H37,K35)</f>
        <v>76</v>
      </c>
      <c r="I38" s="983"/>
      <c r="J38" s="983"/>
      <c r="K38" s="983"/>
      <c r="L38" s="983">
        <f>SUM(L37,O35)</f>
        <v>98</v>
      </c>
      <c r="M38" s="983"/>
      <c r="N38" s="983"/>
      <c r="O38" s="983"/>
      <c r="P38" s="983">
        <f>SUM(P37,S35)</f>
        <v>47</v>
      </c>
      <c r="Q38" s="983"/>
      <c r="R38" s="983"/>
      <c r="S38" s="984"/>
      <c r="T38" s="921"/>
      <c r="U38" s="922"/>
      <c r="V38" s="923"/>
      <c r="W38" s="994"/>
      <c r="X38" s="995"/>
      <c r="Y38" s="995"/>
      <c r="Z38" s="995"/>
      <c r="AA38" s="995"/>
      <c r="AB38" s="995"/>
      <c r="AC38" s="996"/>
      <c r="AD38" s="998"/>
      <c r="AE38" s="20"/>
      <c r="AF38" s="979" t="s">
        <v>113</v>
      </c>
      <c r="AG38" s="980"/>
      <c r="AH38" s="981"/>
      <c r="AI38" s="982">
        <f>SUM(AI37,AL35)</f>
        <v>64</v>
      </c>
      <c r="AJ38" s="983"/>
      <c r="AK38" s="983"/>
      <c r="AL38" s="983"/>
      <c r="AM38" s="983">
        <f>SUM(AM37,AP35)</f>
        <v>64</v>
      </c>
      <c r="AN38" s="983"/>
      <c r="AO38" s="983"/>
      <c r="AP38" s="984"/>
      <c r="AQ38" s="20"/>
      <c r="AR38" s="20"/>
      <c r="AS38" s="20"/>
      <c r="AT38" s="20"/>
      <c r="AU38" s="985" t="s">
        <v>40</v>
      </c>
      <c r="AV38" s="986"/>
      <c r="AW38" s="986"/>
      <c r="AX38" s="986"/>
      <c r="AY38" s="986"/>
      <c r="AZ38" s="976"/>
      <c r="BA38" s="987" t="s">
        <v>40</v>
      </c>
      <c r="BB38" s="986"/>
      <c r="BC38" s="986"/>
      <c r="BD38" s="986"/>
      <c r="BE38" s="986"/>
      <c r="BF38" s="978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595" t="s">
        <v>18</v>
      </c>
      <c r="B40" s="595"/>
      <c r="F40" s="596" t="s">
        <v>46</v>
      </c>
      <c r="G40" s="596"/>
      <c r="H40" s="596"/>
      <c r="I40" s="596"/>
      <c r="J40" s="596"/>
      <c r="K40" s="596"/>
      <c r="L40" s="596"/>
      <c r="M40" s="37"/>
      <c r="N40" s="37"/>
      <c r="O40" s="37"/>
      <c r="U40" s="597" t="s">
        <v>34</v>
      </c>
      <c r="V40" s="597"/>
      <c r="W40" s="597"/>
      <c r="X40" s="597"/>
      <c r="Y40" s="597"/>
      <c r="Z40" s="597"/>
      <c r="AA40" s="597"/>
      <c r="AB40" s="597"/>
      <c r="AC40" s="597"/>
      <c r="AD40" s="597"/>
      <c r="AF40" s="595" t="s">
        <v>18</v>
      </c>
      <c r="AG40" s="595"/>
      <c r="AK40" s="598" t="s">
        <v>46</v>
      </c>
      <c r="AL40" s="598"/>
      <c r="AM40" s="598"/>
      <c r="AN40" s="598"/>
      <c r="AO40" s="598"/>
      <c r="AP40" s="109"/>
      <c r="AT40" s="597" t="s">
        <v>34</v>
      </c>
      <c r="AU40" s="597"/>
      <c r="AV40" s="597"/>
      <c r="AW40" s="597"/>
      <c r="AX40" s="597"/>
      <c r="AY40" s="597"/>
      <c r="AZ40" s="597"/>
      <c r="BA40" s="597"/>
      <c r="BB40" s="597"/>
      <c r="BC40" s="46"/>
    </row>
    <row r="41" spans="1:58" s="11" customFormat="1" ht="12.75" customHeight="1">
      <c r="A41" s="595" t="s">
        <v>19</v>
      </c>
      <c r="B41" s="595"/>
      <c r="U41" s="599" t="s">
        <v>114</v>
      </c>
      <c r="V41" s="599"/>
      <c r="W41" s="599"/>
      <c r="X41" s="599"/>
      <c r="Y41" s="599"/>
      <c r="Z41" s="599"/>
      <c r="AA41" s="599"/>
      <c r="AB41" s="599"/>
      <c r="AC41" s="599"/>
      <c r="AD41" s="599"/>
      <c r="AF41" s="595" t="s">
        <v>19</v>
      </c>
      <c r="AG41" s="595"/>
      <c r="AK41" s="44"/>
      <c r="AL41" s="44"/>
      <c r="AS41" s="107"/>
      <c r="AT41" s="599" t="s">
        <v>114</v>
      </c>
      <c r="AU41" s="599"/>
      <c r="AV41" s="599"/>
      <c r="AW41" s="599"/>
      <c r="AX41" s="599"/>
      <c r="AY41" s="599"/>
      <c r="AZ41" s="599"/>
      <c r="BA41" s="599"/>
      <c r="BB41" s="599"/>
      <c r="BC41" s="599"/>
      <c r="BD41" s="599"/>
      <c r="BE41" s="45"/>
    </row>
    <row r="42" spans="1:58" s="11" customFormat="1" ht="12.75" customHeight="1">
      <c r="A42" s="595" t="s">
        <v>115</v>
      </c>
      <c r="B42" s="595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599"/>
      <c r="V42" s="599"/>
      <c r="W42" s="599"/>
      <c r="X42" s="599"/>
      <c r="Y42" s="599"/>
      <c r="Z42" s="599"/>
      <c r="AA42" s="599"/>
      <c r="AB42" s="599"/>
      <c r="AC42" s="599"/>
      <c r="AD42" s="599"/>
      <c r="AF42" s="595" t="s">
        <v>115</v>
      </c>
      <c r="AG42" s="595"/>
      <c r="AK42" s="44" t="s">
        <v>54</v>
      </c>
      <c r="AL42" s="44"/>
      <c r="AT42" s="599"/>
      <c r="AU42" s="599"/>
      <c r="AV42" s="599"/>
      <c r="AW42" s="599"/>
      <c r="AX42" s="599"/>
      <c r="AY42" s="599"/>
      <c r="AZ42" s="599"/>
      <c r="BA42" s="599"/>
      <c r="BB42" s="599"/>
      <c r="BC42" s="45"/>
    </row>
    <row r="43" spans="1:58" s="11" customFormat="1" ht="12.75" customHeight="1">
      <c r="A43" s="595" t="s">
        <v>116</v>
      </c>
      <c r="B43" s="595"/>
      <c r="U43" s="599"/>
      <c r="V43" s="599"/>
      <c r="W43" s="599"/>
      <c r="X43" s="599"/>
      <c r="Y43" s="599"/>
      <c r="Z43" s="599"/>
      <c r="AA43" s="599"/>
      <c r="AB43" s="599"/>
      <c r="AC43" s="599"/>
      <c r="AD43" s="599"/>
      <c r="AF43" s="595" t="s">
        <v>116</v>
      </c>
      <c r="AG43" s="595"/>
      <c r="AT43" s="599"/>
      <c r="AU43" s="599"/>
      <c r="AV43" s="599"/>
      <c r="AW43" s="599"/>
      <c r="AX43" s="599"/>
      <c r="AY43" s="599"/>
      <c r="AZ43" s="599"/>
      <c r="BA43" s="599"/>
      <c r="BB43" s="599"/>
      <c r="BC43" s="45"/>
    </row>
    <row r="44" spans="1:58" ht="2.25" customHeight="1"/>
    <row r="45" spans="1:58">
      <c r="Z45" s="179"/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602"/>
      <c r="U52" s="602"/>
      <c r="V52" s="602"/>
      <c r="AC52" s="182"/>
    </row>
    <row r="53" spans="20:30" s="2" customFormat="1" ht="21.75" customHeight="1">
      <c r="T53" s="602"/>
      <c r="U53" s="602"/>
      <c r="V53" s="602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Z1:AD1"/>
    <mergeCell ref="BC1:BF1"/>
    <mergeCell ref="BC2:BF2"/>
    <mergeCell ref="A3:AD3"/>
    <mergeCell ref="A5:I5"/>
    <mergeCell ref="AF5:AH5"/>
    <mergeCell ref="Z6:AD6"/>
    <mergeCell ref="AG6:AH6"/>
    <mergeCell ref="BC6:BF6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tabColor rgb="FF00B050"/>
  </sheetPr>
  <dimension ref="A1:BJ70"/>
  <sheetViews>
    <sheetView topLeftCell="A7"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278"/>
      <c r="AA1" s="278"/>
      <c r="AB1" s="278"/>
      <c r="AC1" s="278"/>
      <c r="AD1" s="278"/>
      <c r="AF1" s="5" t="s">
        <v>124</v>
      </c>
      <c r="AH1" s="5"/>
      <c r="AI1" s="5"/>
      <c r="AJ1" s="5"/>
      <c r="AK1" s="5"/>
      <c r="AL1" s="5"/>
      <c r="AM1" s="5"/>
      <c r="AN1" s="49"/>
      <c r="BC1" s="278"/>
      <c r="BD1" s="278"/>
      <c r="BE1" s="278"/>
      <c r="BF1" s="278"/>
    </row>
    <row r="2" spans="1:62" ht="6" customHeight="1">
      <c r="BC2" s="601"/>
      <c r="BD2" s="601"/>
      <c r="BE2" s="601"/>
      <c r="BF2" s="601"/>
    </row>
    <row r="3" spans="1:62" ht="26.25">
      <c r="A3" s="279" t="s">
        <v>0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F3" s="39" t="s">
        <v>0</v>
      </c>
      <c r="AG3" s="39"/>
      <c r="AH3" s="39"/>
    </row>
    <row r="4" spans="1:62" ht="6" customHeight="1"/>
    <row r="5" spans="1:62" ht="19.5">
      <c r="A5" s="280" t="s">
        <v>84</v>
      </c>
      <c r="B5" s="280"/>
      <c r="C5" s="280"/>
      <c r="D5" s="280"/>
      <c r="E5" s="280"/>
      <c r="F5" s="280"/>
      <c r="G5" s="280"/>
      <c r="H5" s="280"/>
      <c r="I5" s="280"/>
      <c r="K5" s="110"/>
      <c r="Z5" s="6" t="s">
        <v>78</v>
      </c>
      <c r="AA5" s="7"/>
      <c r="AB5" s="7"/>
      <c r="AC5" s="7"/>
      <c r="AD5" s="7"/>
      <c r="AF5" s="280" t="s">
        <v>23</v>
      </c>
      <c r="AG5" s="280"/>
      <c r="AH5" s="280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602"/>
      <c r="AA6" s="602"/>
      <c r="AB6" s="602"/>
      <c r="AC6" s="602"/>
      <c r="AD6" s="602"/>
      <c r="AG6" s="603"/>
      <c r="AH6" s="603"/>
      <c r="BC6" s="604"/>
      <c r="BD6" s="604"/>
      <c r="BE6" s="604"/>
      <c r="BF6" s="604"/>
    </row>
    <row r="7" spans="1:62" s="2" customFormat="1" ht="20.25" customHeight="1" thickTop="1" thickBot="1">
      <c r="A7" s="605" t="s">
        <v>3</v>
      </c>
      <c r="B7" s="609" t="s">
        <v>4</v>
      </c>
      <c r="C7" s="612" t="s">
        <v>47</v>
      </c>
      <c r="D7" s="616" t="s">
        <v>85</v>
      </c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8"/>
      <c r="T7" s="619" t="s">
        <v>22</v>
      </c>
      <c r="U7" s="620"/>
      <c r="V7" s="625" t="s">
        <v>26</v>
      </c>
      <c r="W7" s="627" t="s">
        <v>13</v>
      </c>
      <c r="X7" s="647" t="s">
        <v>15</v>
      </c>
      <c r="Y7" s="648"/>
      <c r="Z7" s="648"/>
      <c r="AA7" s="648"/>
      <c r="AB7" s="648"/>
      <c r="AC7" s="648"/>
      <c r="AD7" s="651" t="s">
        <v>86</v>
      </c>
      <c r="AF7" s="605" t="s">
        <v>3</v>
      </c>
      <c r="AG7" s="609" t="s">
        <v>4</v>
      </c>
      <c r="AH7" s="612" t="s">
        <v>47</v>
      </c>
      <c r="AI7" s="654" t="s">
        <v>85</v>
      </c>
      <c r="AJ7" s="655"/>
      <c r="AK7" s="655"/>
      <c r="AL7" s="655"/>
      <c r="AM7" s="655"/>
      <c r="AN7" s="655"/>
      <c r="AO7" s="655"/>
      <c r="AP7" s="656"/>
      <c r="AQ7" s="631" t="s">
        <v>61</v>
      </c>
      <c r="AR7" s="632"/>
      <c r="AS7" s="632"/>
      <c r="AT7" s="625" t="s">
        <v>31</v>
      </c>
      <c r="AU7" s="637" t="s">
        <v>33</v>
      </c>
      <c r="AV7" s="638"/>
      <c r="AW7" s="638"/>
      <c r="AX7" s="638"/>
      <c r="AY7" s="638"/>
      <c r="AZ7" s="638"/>
      <c r="BA7" s="639" t="s">
        <v>43</v>
      </c>
      <c r="BB7" s="638"/>
      <c r="BC7" s="638"/>
      <c r="BD7" s="638"/>
      <c r="BE7" s="638"/>
      <c r="BF7" s="640"/>
    </row>
    <row r="8" spans="1:62" s="2" customFormat="1" ht="16.5" customHeight="1">
      <c r="A8" s="606"/>
      <c r="B8" s="285"/>
      <c r="C8" s="613"/>
      <c r="D8" s="641" t="s">
        <v>8</v>
      </c>
      <c r="E8" s="642"/>
      <c r="F8" s="642"/>
      <c r="G8" s="643"/>
      <c r="H8" s="642" t="s">
        <v>24</v>
      </c>
      <c r="I8" s="642"/>
      <c r="J8" s="642"/>
      <c r="K8" s="642"/>
      <c r="L8" s="644" t="s">
        <v>25</v>
      </c>
      <c r="M8" s="642"/>
      <c r="N8" s="642"/>
      <c r="O8" s="643"/>
      <c r="P8" s="642" t="s">
        <v>17</v>
      </c>
      <c r="Q8" s="642"/>
      <c r="R8" s="642"/>
      <c r="S8" s="645"/>
      <c r="T8" s="621"/>
      <c r="U8" s="622"/>
      <c r="V8" s="626"/>
      <c r="W8" s="628"/>
      <c r="X8" s="649"/>
      <c r="Y8" s="650"/>
      <c r="Z8" s="650"/>
      <c r="AA8" s="650"/>
      <c r="AB8" s="650"/>
      <c r="AC8" s="650"/>
      <c r="AD8" s="652"/>
      <c r="AF8" s="606"/>
      <c r="AG8" s="285"/>
      <c r="AH8" s="613"/>
      <c r="AI8" s="641" t="s">
        <v>33</v>
      </c>
      <c r="AJ8" s="642"/>
      <c r="AK8" s="642"/>
      <c r="AL8" s="643"/>
      <c r="AM8" s="646" t="s">
        <v>43</v>
      </c>
      <c r="AN8" s="646"/>
      <c r="AO8" s="646"/>
      <c r="AP8" s="646"/>
      <c r="AQ8" s="633"/>
      <c r="AR8" s="634"/>
      <c r="AS8" s="634"/>
      <c r="AT8" s="626"/>
      <c r="AU8" s="662" t="s">
        <v>13</v>
      </c>
      <c r="AV8" s="665" t="s">
        <v>32</v>
      </c>
      <c r="AW8" s="666"/>
      <c r="AX8" s="666"/>
      <c r="AY8" s="666"/>
      <c r="AZ8" s="667" t="s">
        <v>86</v>
      </c>
      <c r="BA8" s="670" t="s">
        <v>13</v>
      </c>
      <c r="BB8" s="665" t="s">
        <v>32</v>
      </c>
      <c r="BC8" s="666"/>
      <c r="BD8" s="666"/>
      <c r="BE8" s="666"/>
      <c r="BF8" s="673" t="s">
        <v>87</v>
      </c>
    </row>
    <row r="9" spans="1:62" s="2" customFormat="1" ht="16.5" customHeight="1">
      <c r="A9" s="607"/>
      <c r="B9" s="610"/>
      <c r="C9" s="614"/>
      <c r="D9" s="635" t="s">
        <v>88</v>
      </c>
      <c r="E9" s="636"/>
      <c r="F9" s="636"/>
      <c r="G9" s="684" t="s">
        <v>89</v>
      </c>
      <c r="H9" s="659" t="s">
        <v>88</v>
      </c>
      <c r="I9" s="636"/>
      <c r="J9" s="636"/>
      <c r="K9" s="684" t="s">
        <v>89</v>
      </c>
      <c r="L9" s="659" t="s">
        <v>88</v>
      </c>
      <c r="M9" s="636"/>
      <c r="N9" s="636"/>
      <c r="O9" s="684" t="s">
        <v>89</v>
      </c>
      <c r="P9" s="659" t="s">
        <v>88</v>
      </c>
      <c r="Q9" s="636"/>
      <c r="R9" s="636"/>
      <c r="S9" s="698" t="s">
        <v>89</v>
      </c>
      <c r="T9" s="623"/>
      <c r="U9" s="624"/>
      <c r="V9" s="626"/>
      <c r="W9" s="629"/>
      <c r="X9" s="676" t="s">
        <v>88</v>
      </c>
      <c r="Y9" s="677"/>
      <c r="Z9" s="677"/>
      <c r="AA9" s="700"/>
      <c r="AB9" s="680" t="s">
        <v>89</v>
      </c>
      <c r="AC9" s="682" t="s">
        <v>90</v>
      </c>
      <c r="AD9" s="652"/>
      <c r="AF9" s="607"/>
      <c r="AG9" s="610"/>
      <c r="AH9" s="614"/>
      <c r="AI9" s="635" t="s">
        <v>88</v>
      </c>
      <c r="AJ9" s="636"/>
      <c r="AK9" s="636"/>
      <c r="AL9" s="657" t="s">
        <v>89</v>
      </c>
      <c r="AM9" s="659" t="s">
        <v>88</v>
      </c>
      <c r="AN9" s="636"/>
      <c r="AO9" s="636"/>
      <c r="AP9" s="660" t="s">
        <v>89</v>
      </c>
      <c r="AQ9" s="635"/>
      <c r="AR9" s="636"/>
      <c r="AS9" s="636"/>
      <c r="AT9" s="626"/>
      <c r="AU9" s="663"/>
      <c r="AV9" s="676" t="s">
        <v>88</v>
      </c>
      <c r="AW9" s="677"/>
      <c r="AX9" s="677"/>
      <c r="AY9" s="678" t="s">
        <v>89</v>
      </c>
      <c r="AZ9" s="668"/>
      <c r="BA9" s="671"/>
      <c r="BB9" s="676" t="s">
        <v>88</v>
      </c>
      <c r="BC9" s="677"/>
      <c r="BD9" s="677"/>
      <c r="BE9" s="678" t="s">
        <v>89</v>
      </c>
      <c r="BF9" s="674"/>
    </row>
    <row r="10" spans="1:62" s="2" customFormat="1" ht="37.5" customHeight="1" thickBot="1">
      <c r="A10" s="608"/>
      <c r="B10" s="611"/>
      <c r="C10" s="615"/>
      <c r="D10" s="112" t="s">
        <v>5</v>
      </c>
      <c r="E10" s="113" t="s">
        <v>6</v>
      </c>
      <c r="F10" s="114" t="s">
        <v>59</v>
      </c>
      <c r="G10" s="685"/>
      <c r="H10" s="115" t="s">
        <v>5</v>
      </c>
      <c r="I10" s="113" t="s">
        <v>6</v>
      </c>
      <c r="J10" s="114" t="s">
        <v>59</v>
      </c>
      <c r="K10" s="685"/>
      <c r="L10" s="115" t="s">
        <v>5</v>
      </c>
      <c r="M10" s="113" t="s">
        <v>6</v>
      </c>
      <c r="N10" s="114" t="s">
        <v>59</v>
      </c>
      <c r="O10" s="685"/>
      <c r="P10" s="115" t="s">
        <v>5</v>
      </c>
      <c r="Q10" s="113" t="s">
        <v>6</v>
      </c>
      <c r="R10" s="114" t="s">
        <v>59</v>
      </c>
      <c r="S10" s="699"/>
      <c r="T10" s="116" t="s">
        <v>9</v>
      </c>
      <c r="U10" s="117" t="s">
        <v>12</v>
      </c>
      <c r="V10" s="118" t="s">
        <v>91</v>
      </c>
      <c r="W10" s="630"/>
      <c r="X10" s="119" t="s">
        <v>5</v>
      </c>
      <c r="Y10" s="120" t="s">
        <v>6</v>
      </c>
      <c r="Z10" s="121" t="s">
        <v>59</v>
      </c>
      <c r="AA10" s="122" t="s">
        <v>14</v>
      </c>
      <c r="AB10" s="681"/>
      <c r="AC10" s="683"/>
      <c r="AD10" s="653"/>
      <c r="AF10" s="608"/>
      <c r="AG10" s="611"/>
      <c r="AH10" s="615"/>
      <c r="AI10" s="123" t="s">
        <v>5</v>
      </c>
      <c r="AJ10" s="124" t="s">
        <v>6</v>
      </c>
      <c r="AK10" s="125" t="s">
        <v>59</v>
      </c>
      <c r="AL10" s="658"/>
      <c r="AM10" s="126" t="s">
        <v>5</v>
      </c>
      <c r="AN10" s="124" t="s">
        <v>6</v>
      </c>
      <c r="AO10" s="125" t="s">
        <v>59</v>
      </c>
      <c r="AP10" s="661"/>
      <c r="AQ10" s="127" t="s">
        <v>9</v>
      </c>
      <c r="AR10" s="128" t="s">
        <v>119</v>
      </c>
      <c r="AS10" s="129" t="s">
        <v>120</v>
      </c>
      <c r="AT10" s="130" t="s">
        <v>92</v>
      </c>
      <c r="AU10" s="664"/>
      <c r="AV10" s="119" t="s">
        <v>5</v>
      </c>
      <c r="AW10" s="120" t="s">
        <v>6</v>
      </c>
      <c r="AX10" s="121" t="s">
        <v>59</v>
      </c>
      <c r="AY10" s="679"/>
      <c r="AZ10" s="669"/>
      <c r="BA10" s="672"/>
      <c r="BB10" s="119" t="s">
        <v>5</v>
      </c>
      <c r="BC10" s="120" t="s">
        <v>6</v>
      </c>
      <c r="BD10" s="121" t="s">
        <v>59</v>
      </c>
      <c r="BE10" s="679"/>
      <c r="BF10" s="675"/>
    </row>
    <row r="11" spans="1:62" s="2" customFormat="1" ht="12.75" customHeight="1" thickTop="1">
      <c r="A11" s="686"/>
      <c r="B11" s="688"/>
      <c r="C11" s="690"/>
      <c r="D11" s="692"/>
      <c r="E11" s="694"/>
      <c r="F11" s="696"/>
      <c r="G11" s="701"/>
      <c r="H11" s="703"/>
      <c r="I11" s="694"/>
      <c r="J11" s="696"/>
      <c r="K11" s="701"/>
      <c r="L11" s="703"/>
      <c r="M11" s="694"/>
      <c r="N11" s="696"/>
      <c r="O11" s="701"/>
      <c r="P11" s="703"/>
      <c r="Q11" s="694"/>
      <c r="R11" s="696"/>
      <c r="S11" s="717"/>
      <c r="T11" s="719"/>
      <c r="U11" s="721"/>
      <c r="V11" s="723"/>
      <c r="W11" s="725"/>
      <c r="X11" s="727"/>
      <c r="Y11" s="705"/>
      <c r="Z11" s="707"/>
      <c r="AA11" s="709"/>
      <c r="AB11" s="711"/>
      <c r="AC11" s="713"/>
      <c r="AD11" s="715"/>
      <c r="AF11" s="686"/>
      <c r="AG11" s="688"/>
      <c r="AH11" s="690"/>
      <c r="AI11" s="692"/>
      <c r="AJ11" s="694"/>
      <c r="AK11" s="696"/>
      <c r="AL11" s="701"/>
      <c r="AM11" s="703"/>
      <c r="AN11" s="694"/>
      <c r="AO11" s="696"/>
      <c r="AP11" s="729"/>
      <c r="AQ11" s="731"/>
      <c r="AR11" s="753"/>
      <c r="AS11" s="755"/>
      <c r="AT11" s="757"/>
      <c r="AU11" s="725"/>
      <c r="AV11" s="727"/>
      <c r="AW11" s="705"/>
      <c r="AX11" s="707"/>
      <c r="AY11" s="733"/>
      <c r="AZ11" s="749"/>
      <c r="BA11" s="751"/>
      <c r="BB11" s="727"/>
      <c r="BC11" s="705"/>
      <c r="BD11" s="707"/>
      <c r="BE11" s="733"/>
      <c r="BF11" s="715"/>
    </row>
    <row r="12" spans="1:62" s="2" customFormat="1" ht="12.75" customHeight="1">
      <c r="A12" s="687"/>
      <c r="B12" s="689"/>
      <c r="C12" s="691"/>
      <c r="D12" s="693"/>
      <c r="E12" s="695"/>
      <c r="F12" s="697"/>
      <c r="G12" s="702"/>
      <c r="H12" s="704"/>
      <c r="I12" s="695"/>
      <c r="J12" s="697"/>
      <c r="K12" s="702"/>
      <c r="L12" s="704"/>
      <c r="M12" s="695"/>
      <c r="N12" s="697"/>
      <c r="O12" s="702"/>
      <c r="P12" s="704"/>
      <c r="Q12" s="695"/>
      <c r="R12" s="697"/>
      <c r="S12" s="718"/>
      <c r="T12" s="720"/>
      <c r="U12" s="722"/>
      <c r="V12" s="724"/>
      <c r="W12" s="726"/>
      <c r="X12" s="728"/>
      <c r="Y12" s="706"/>
      <c r="Z12" s="708"/>
      <c r="AA12" s="710"/>
      <c r="AB12" s="712"/>
      <c r="AC12" s="714"/>
      <c r="AD12" s="716"/>
      <c r="AF12" s="687"/>
      <c r="AG12" s="689"/>
      <c r="AH12" s="691"/>
      <c r="AI12" s="693"/>
      <c r="AJ12" s="695"/>
      <c r="AK12" s="697"/>
      <c r="AL12" s="702"/>
      <c r="AM12" s="704"/>
      <c r="AN12" s="695"/>
      <c r="AO12" s="697"/>
      <c r="AP12" s="730"/>
      <c r="AQ12" s="732"/>
      <c r="AR12" s="754"/>
      <c r="AS12" s="756"/>
      <c r="AT12" s="758"/>
      <c r="AU12" s="726"/>
      <c r="AV12" s="728"/>
      <c r="AW12" s="706"/>
      <c r="AX12" s="708"/>
      <c r="AY12" s="734"/>
      <c r="AZ12" s="750"/>
      <c r="BA12" s="752"/>
      <c r="BB12" s="728"/>
      <c r="BC12" s="706"/>
      <c r="BD12" s="708"/>
      <c r="BE12" s="734"/>
      <c r="BF12" s="716"/>
    </row>
    <row r="13" spans="1:62" s="2" customFormat="1" ht="21.75" customHeight="1">
      <c r="A13" s="735">
        <v>1</v>
      </c>
      <c r="B13" s="131" t="s">
        <v>93</v>
      </c>
      <c r="C13" s="858">
        <v>6.6</v>
      </c>
      <c r="D13" s="739" t="s">
        <v>77</v>
      </c>
      <c r="E13" s="741">
        <v>3</v>
      </c>
      <c r="F13" s="743" t="s">
        <v>77</v>
      </c>
      <c r="G13" s="802" t="s">
        <v>77</v>
      </c>
      <c r="H13" s="747">
        <v>1</v>
      </c>
      <c r="I13" s="741">
        <v>3</v>
      </c>
      <c r="J13" s="743" t="s">
        <v>77</v>
      </c>
      <c r="K13" s="802" t="s">
        <v>77</v>
      </c>
      <c r="L13" s="747" t="s">
        <v>77</v>
      </c>
      <c r="M13" s="741">
        <v>3</v>
      </c>
      <c r="N13" s="743" t="s">
        <v>77</v>
      </c>
      <c r="O13" s="802" t="s">
        <v>77</v>
      </c>
      <c r="P13" s="747">
        <v>3</v>
      </c>
      <c r="Q13" s="741" t="s">
        <v>77</v>
      </c>
      <c r="R13" s="743" t="s">
        <v>77</v>
      </c>
      <c r="S13" s="812" t="s">
        <v>77</v>
      </c>
      <c r="T13" s="132" t="s">
        <v>51</v>
      </c>
      <c r="U13" s="197" t="s">
        <v>131</v>
      </c>
      <c r="V13" s="859">
        <v>20</v>
      </c>
      <c r="W13" s="792">
        <v>52.5</v>
      </c>
      <c r="X13" s="769">
        <v>203.4</v>
      </c>
      <c r="Y13" s="771">
        <v>539.70000000000005</v>
      </c>
      <c r="Z13" s="796" t="s">
        <v>77</v>
      </c>
      <c r="AA13" s="798">
        <f>SUM(X13:Z14)</f>
        <v>743.1</v>
      </c>
      <c r="AB13" s="800" t="s">
        <v>77</v>
      </c>
      <c r="AC13" s="737">
        <f>SUM(AA13,AB13)</f>
        <v>743.1</v>
      </c>
      <c r="AD13" s="765">
        <v>2.4680555555555554</v>
      </c>
      <c r="AF13" s="735">
        <v>1</v>
      </c>
      <c r="AG13" s="131" t="str">
        <f>B13</f>
        <v>Wilczak</v>
      </c>
      <c r="AH13" s="858">
        <f>C13</f>
        <v>6.6</v>
      </c>
      <c r="AI13" s="784" t="s">
        <v>127</v>
      </c>
      <c r="AJ13" s="785"/>
      <c r="AK13" s="785"/>
      <c r="AL13" s="785"/>
      <c r="AM13" s="785"/>
      <c r="AN13" s="785"/>
      <c r="AO13" s="785"/>
      <c r="AP13" s="786"/>
      <c r="AQ13" s="200" t="s">
        <v>45</v>
      </c>
      <c r="AR13" s="203" t="s">
        <v>143</v>
      </c>
      <c r="AS13" s="203" t="s">
        <v>143</v>
      </c>
      <c r="AT13" s="831">
        <v>20</v>
      </c>
      <c r="AU13" s="832">
        <v>51.5</v>
      </c>
      <c r="AV13" s="769">
        <v>646</v>
      </c>
      <c r="AW13" s="771">
        <v>100.9</v>
      </c>
      <c r="AX13" s="796" t="s">
        <v>77</v>
      </c>
      <c r="AY13" s="858" t="s">
        <v>77</v>
      </c>
      <c r="AZ13" s="773">
        <v>2.786805555555556</v>
      </c>
      <c r="BA13" s="828">
        <v>48.5</v>
      </c>
      <c r="BB13" s="769">
        <v>556.70000000000005</v>
      </c>
      <c r="BC13" s="771">
        <v>150.6</v>
      </c>
      <c r="BD13" s="796" t="s">
        <v>77</v>
      </c>
      <c r="BE13" s="858" t="s">
        <v>77</v>
      </c>
      <c r="BF13" s="765">
        <v>2.681944444444444</v>
      </c>
      <c r="BH13" s="133"/>
      <c r="BI13" s="133"/>
      <c r="BJ13" s="133"/>
    </row>
    <row r="14" spans="1:62" s="2" customFormat="1" ht="12.75" customHeight="1">
      <c r="A14" s="736"/>
      <c r="B14" s="134" t="s">
        <v>94</v>
      </c>
      <c r="C14" s="842"/>
      <c r="D14" s="740"/>
      <c r="E14" s="742"/>
      <c r="F14" s="744"/>
      <c r="G14" s="804"/>
      <c r="H14" s="748"/>
      <c r="I14" s="742"/>
      <c r="J14" s="744"/>
      <c r="K14" s="804"/>
      <c r="L14" s="748"/>
      <c r="M14" s="742"/>
      <c r="N14" s="744"/>
      <c r="O14" s="804"/>
      <c r="P14" s="748"/>
      <c r="Q14" s="742"/>
      <c r="R14" s="744"/>
      <c r="S14" s="814"/>
      <c r="T14" s="135" t="s">
        <v>45</v>
      </c>
      <c r="U14" s="188" t="s">
        <v>132</v>
      </c>
      <c r="V14" s="815"/>
      <c r="W14" s="793"/>
      <c r="X14" s="770"/>
      <c r="Y14" s="772"/>
      <c r="Z14" s="797"/>
      <c r="AA14" s="799"/>
      <c r="AB14" s="801"/>
      <c r="AC14" s="738"/>
      <c r="AD14" s="766"/>
      <c r="AF14" s="736"/>
      <c r="AG14" s="134" t="str">
        <f>B14</f>
        <v>Las Gdański</v>
      </c>
      <c r="AH14" s="842"/>
      <c r="AI14" s="787"/>
      <c r="AJ14" s="788"/>
      <c r="AK14" s="788"/>
      <c r="AL14" s="788"/>
      <c r="AM14" s="788"/>
      <c r="AN14" s="788"/>
      <c r="AO14" s="788"/>
      <c r="AP14" s="789"/>
      <c r="AQ14" s="201" t="s">
        <v>51</v>
      </c>
      <c r="AR14" s="202" t="s">
        <v>141</v>
      </c>
      <c r="AS14" s="202" t="s">
        <v>142</v>
      </c>
      <c r="AT14" s="831"/>
      <c r="AU14" s="834"/>
      <c r="AV14" s="770"/>
      <c r="AW14" s="772"/>
      <c r="AX14" s="797"/>
      <c r="AY14" s="842"/>
      <c r="AZ14" s="774"/>
      <c r="BA14" s="830"/>
      <c r="BB14" s="770"/>
      <c r="BC14" s="772"/>
      <c r="BD14" s="797"/>
      <c r="BE14" s="842"/>
      <c r="BF14" s="766"/>
      <c r="BH14" s="133"/>
      <c r="BI14" s="133"/>
      <c r="BJ14" s="133"/>
    </row>
    <row r="15" spans="1:62" s="2" customFormat="1" ht="9.75" customHeight="1">
      <c r="A15" s="775">
        <v>2</v>
      </c>
      <c r="B15" s="776" t="s">
        <v>95</v>
      </c>
      <c r="C15" s="778">
        <v>10.8</v>
      </c>
      <c r="D15" s="779" t="s">
        <v>77</v>
      </c>
      <c r="E15" s="780">
        <v>4</v>
      </c>
      <c r="F15" s="781">
        <v>1</v>
      </c>
      <c r="G15" s="802" t="s">
        <v>77</v>
      </c>
      <c r="H15" s="805" t="s">
        <v>77</v>
      </c>
      <c r="I15" s="780">
        <v>4</v>
      </c>
      <c r="J15" s="781">
        <v>1</v>
      </c>
      <c r="K15" s="802" t="s">
        <v>77</v>
      </c>
      <c r="L15" s="805" t="s">
        <v>77</v>
      </c>
      <c r="M15" s="780">
        <v>4</v>
      </c>
      <c r="N15" s="781">
        <v>1</v>
      </c>
      <c r="O15" s="802" t="s">
        <v>77</v>
      </c>
      <c r="P15" s="805">
        <v>1</v>
      </c>
      <c r="Q15" s="780">
        <v>3</v>
      </c>
      <c r="R15" s="781">
        <v>1</v>
      </c>
      <c r="S15" s="812" t="s">
        <v>77</v>
      </c>
      <c r="T15" s="148" t="s">
        <v>10</v>
      </c>
      <c r="U15" s="195">
        <v>1</v>
      </c>
      <c r="V15" s="815">
        <v>20</v>
      </c>
      <c r="W15" s="816">
        <v>53.5</v>
      </c>
      <c r="X15" s="817">
        <v>36.200000000000003</v>
      </c>
      <c r="Y15" s="818">
        <v>921.1</v>
      </c>
      <c r="Z15" s="819">
        <v>246.6</v>
      </c>
      <c r="AA15" s="806">
        <f>SUM(X15:Z17)</f>
        <v>1203.9000000000001</v>
      </c>
      <c r="AB15" s="809" t="s">
        <v>77</v>
      </c>
      <c r="AC15" s="737">
        <f>SUM(AA15,AB15)</f>
        <v>1203.9000000000001</v>
      </c>
      <c r="AD15" s="811">
        <v>3.7583333333333333</v>
      </c>
      <c r="AF15" s="775">
        <v>2</v>
      </c>
      <c r="AG15" s="776" t="str">
        <f>B15</f>
        <v>R. Kujawskie</v>
      </c>
      <c r="AH15" s="778">
        <f>C15</f>
        <v>10.8</v>
      </c>
      <c r="AI15" s="779" t="s">
        <v>77</v>
      </c>
      <c r="AJ15" s="780">
        <v>4</v>
      </c>
      <c r="AK15" s="781">
        <v>1</v>
      </c>
      <c r="AL15" s="802" t="s">
        <v>77</v>
      </c>
      <c r="AM15" s="805" t="s">
        <v>77</v>
      </c>
      <c r="AN15" s="780">
        <v>4</v>
      </c>
      <c r="AO15" s="781">
        <v>1</v>
      </c>
      <c r="AP15" s="820" t="s">
        <v>77</v>
      </c>
      <c r="AQ15" s="823" t="s">
        <v>51</v>
      </c>
      <c r="AR15" s="825" t="s">
        <v>66</v>
      </c>
      <c r="AS15" s="825" t="s">
        <v>66</v>
      </c>
      <c r="AT15" s="831">
        <v>20</v>
      </c>
      <c r="AU15" s="832">
        <v>51</v>
      </c>
      <c r="AV15" s="817" t="s">
        <v>77</v>
      </c>
      <c r="AW15" s="818">
        <v>893</v>
      </c>
      <c r="AX15" s="819">
        <v>260.60000000000002</v>
      </c>
      <c r="AY15" s="778" t="s">
        <v>77</v>
      </c>
      <c r="AZ15" s="827">
        <v>3.4069444444444446</v>
      </c>
      <c r="BA15" s="828">
        <v>48</v>
      </c>
      <c r="BB15" s="817" t="s">
        <v>77</v>
      </c>
      <c r="BC15" s="818">
        <v>842.6</v>
      </c>
      <c r="BD15" s="819">
        <v>246.5</v>
      </c>
      <c r="BE15" s="778" t="s">
        <v>77</v>
      </c>
      <c r="BF15" s="811">
        <v>3.255555555555556</v>
      </c>
      <c r="BH15" s="133"/>
      <c r="BI15" s="133"/>
      <c r="BJ15" s="133"/>
    </row>
    <row r="16" spans="1:62" s="2" customFormat="1" ht="9.75" customHeight="1">
      <c r="A16" s="775"/>
      <c r="B16" s="777"/>
      <c r="C16" s="778"/>
      <c r="D16" s="779"/>
      <c r="E16" s="780"/>
      <c r="F16" s="781"/>
      <c r="G16" s="803"/>
      <c r="H16" s="805"/>
      <c r="I16" s="780"/>
      <c r="J16" s="781"/>
      <c r="K16" s="803"/>
      <c r="L16" s="805"/>
      <c r="M16" s="780"/>
      <c r="N16" s="781"/>
      <c r="O16" s="803"/>
      <c r="P16" s="805"/>
      <c r="Q16" s="780"/>
      <c r="R16" s="781"/>
      <c r="S16" s="813"/>
      <c r="T16" s="148" t="s">
        <v>51</v>
      </c>
      <c r="U16" s="198" t="s">
        <v>79</v>
      </c>
      <c r="V16" s="815"/>
      <c r="W16" s="816"/>
      <c r="X16" s="817"/>
      <c r="Y16" s="818"/>
      <c r="Z16" s="819"/>
      <c r="AA16" s="807"/>
      <c r="AB16" s="809"/>
      <c r="AC16" s="810"/>
      <c r="AD16" s="811"/>
      <c r="AF16" s="775"/>
      <c r="AG16" s="777"/>
      <c r="AH16" s="778"/>
      <c r="AI16" s="779"/>
      <c r="AJ16" s="780"/>
      <c r="AK16" s="781"/>
      <c r="AL16" s="803"/>
      <c r="AM16" s="805"/>
      <c r="AN16" s="780"/>
      <c r="AO16" s="781"/>
      <c r="AP16" s="821"/>
      <c r="AQ16" s="824"/>
      <c r="AR16" s="826"/>
      <c r="AS16" s="826"/>
      <c r="AT16" s="831"/>
      <c r="AU16" s="833"/>
      <c r="AV16" s="817"/>
      <c r="AW16" s="818"/>
      <c r="AX16" s="819"/>
      <c r="AY16" s="778"/>
      <c r="AZ16" s="827"/>
      <c r="BA16" s="829"/>
      <c r="BB16" s="817"/>
      <c r="BC16" s="818"/>
      <c r="BD16" s="819"/>
      <c r="BE16" s="778"/>
      <c r="BF16" s="811"/>
      <c r="BH16" s="133"/>
      <c r="BI16" s="133"/>
      <c r="BJ16" s="133"/>
    </row>
    <row r="17" spans="1:62" s="2" customFormat="1" ht="9.75" customHeight="1">
      <c r="A17" s="775"/>
      <c r="B17" s="134" t="s">
        <v>94</v>
      </c>
      <c r="C17" s="778"/>
      <c r="D17" s="779"/>
      <c r="E17" s="780"/>
      <c r="F17" s="781"/>
      <c r="G17" s="804"/>
      <c r="H17" s="805"/>
      <c r="I17" s="780"/>
      <c r="J17" s="781"/>
      <c r="K17" s="804"/>
      <c r="L17" s="805"/>
      <c r="M17" s="780"/>
      <c r="N17" s="781"/>
      <c r="O17" s="804"/>
      <c r="P17" s="805"/>
      <c r="Q17" s="780"/>
      <c r="R17" s="781"/>
      <c r="S17" s="814"/>
      <c r="T17" s="148" t="s">
        <v>45</v>
      </c>
      <c r="U17" s="195" t="s">
        <v>133</v>
      </c>
      <c r="V17" s="815"/>
      <c r="W17" s="816"/>
      <c r="X17" s="817"/>
      <c r="Y17" s="818"/>
      <c r="Z17" s="819"/>
      <c r="AA17" s="808"/>
      <c r="AB17" s="809"/>
      <c r="AC17" s="738"/>
      <c r="AD17" s="811"/>
      <c r="AF17" s="775"/>
      <c r="AG17" s="134" t="str">
        <f t="shared" ref="AG17:AG28" si="0">B17</f>
        <v>Las Gdański</v>
      </c>
      <c r="AH17" s="778"/>
      <c r="AI17" s="779"/>
      <c r="AJ17" s="780"/>
      <c r="AK17" s="781"/>
      <c r="AL17" s="804"/>
      <c r="AM17" s="805"/>
      <c r="AN17" s="780"/>
      <c r="AO17" s="781"/>
      <c r="AP17" s="822"/>
      <c r="AQ17" s="136" t="s">
        <v>10</v>
      </c>
      <c r="AR17" s="189">
        <v>5</v>
      </c>
      <c r="AS17" s="189">
        <v>5</v>
      </c>
      <c r="AT17" s="831"/>
      <c r="AU17" s="834"/>
      <c r="AV17" s="817"/>
      <c r="AW17" s="818"/>
      <c r="AX17" s="819"/>
      <c r="AY17" s="778"/>
      <c r="AZ17" s="827"/>
      <c r="BA17" s="830"/>
      <c r="BB17" s="817"/>
      <c r="BC17" s="818"/>
      <c r="BD17" s="819"/>
      <c r="BE17" s="778"/>
      <c r="BF17" s="811"/>
      <c r="BH17" s="133"/>
      <c r="BI17" s="133"/>
      <c r="BJ17" s="133"/>
    </row>
    <row r="18" spans="1:62" s="2" customFormat="1" ht="12.75" customHeight="1">
      <c r="A18" s="775">
        <v>3</v>
      </c>
      <c r="B18" s="131" t="s">
        <v>93</v>
      </c>
      <c r="C18" s="778">
        <v>17.7</v>
      </c>
      <c r="D18" s="779" t="s">
        <v>77</v>
      </c>
      <c r="E18" s="780">
        <v>3</v>
      </c>
      <c r="F18" s="781" t="s">
        <v>77</v>
      </c>
      <c r="G18" s="137">
        <v>2</v>
      </c>
      <c r="H18" s="805" t="s">
        <v>77</v>
      </c>
      <c r="I18" s="780">
        <v>3</v>
      </c>
      <c r="J18" s="781" t="s">
        <v>77</v>
      </c>
      <c r="K18" s="137">
        <v>2</v>
      </c>
      <c r="L18" s="805" t="s">
        <v>77</v>
      </c>
      <c r="M18" s="780">
        <v>3</v>
      </c>
      <c r="N18" s="781" t="s">
        <v>77</v>
      </c>
      <c r="O18" s="137">
        <v>2</v>
      </c>
      <c r="P18" s="805" t="s">
        <v>77</v>
      </c>
      <c r="Q18" s="780">
        <v>2</v>
      </c>
      <c r="R18" s="781" t="s">
        <v>77</v>
      </c>
      <c r="S18" s="138">
        <v>2</v>
      </c>
      <c r="T18" s="132" t="s">
        <v>96</v>
      </c>
      <c r="U18" s="197" t="s">
        <v>134</v>
      </c>
      <c r="V18" s="836" t="s">
        <v>97</v>
      </c>
      <c r="W18" s="816">
        <v>53.5</v>
      </c>
      <c r="X18" s="817" t="s">
        <v>77</v>
      </c>
      <c r="Y18" s="818">
        <v>920.3</v>
      </c>
      <c r="Z18" s="819" t="s">
        <v>77</v>
      </c>
      <c r="AA18" s="835">
        <f>SUM(X18:Z19)</f>
        <v>920.3</v>
      </c>
      <c r="AB18" s="139">
        <v>688</v>
      </c>
      <c r="AC18" s="737">
        <f>SUM(AA18,AB18,AB19)</f>
        <v>1931.9</v>
      </c>
      <c r="AD18" s="811">
        <v>4.415972222222222</v>
      </c>
      <c r="AF18" s="775">
        <v>3</v>
      </c>
      <c r="AG18" s="131" t="str">
        <f t="shared" si="0"/>
        <v>Wilczak</v>
      </c>
      <c r="AH18" s="778">
        <f>C18</f>
        <v>17.7</v>
      </c>
      <c r="AI18" s="779" t="s">
        <v>77</v>
      </c>
      <c r="AJ18" s="780">
        <v>3</v>
      </c>
      <c r="AK18" s="781" t="s">
        <v>77</v>
      </c>
      <c r="AL18" s="137">
        <v>2</v>
      </c>
      <c r="AM18" s="805" t="s">
        <v>77</v>
      </c>
      <c r="AN18" s="780">
        <v>3</v>
      </c>
      <c r="AO18" s="781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31">
        <v>20</v>
      </c>
      <c r="AU18" s="832">
        <v>52.5</v>
      </c>
      <c r="AV18" s="817" t="s">
        <v>77</v>
      </c>
      <c r="AW18" s="818">
        <v>885</v>
      </c>
      <c r="AX18" s="819" t="s">
        <v>77</v>
      </c>
      <c r="AY18" s="142">
        <v>688</v>
      </c>
      <c r="AZ18" s="827">
        <v>4.2875000000000005</v>
      </c>
      <c r="BA18" s="828">
        <v>49</v>
      </c>
      <c r="BB18" s="817" t="s">
        <v>77</v>
      </c>
      <c r="BC18" s="818">
        <v>854.6</v>
      </c>
      <c r="BD18" s="819" t="s">
        <v>77</v>
      </c>
      <c r="BE18" s="142">
        <v>652.70000000000005</v>
      </c>
      <c r="BF18" s="811">
        <v>4.1076388888888884</v>
      </c>
      <c r="BH18" s="133"/>
      <c r="BI18" s="133"/>
      <c r="BJ18" s="133"/>
    </row>
    <row r="19" spans="1:62" s="2" customFormat="1" ht="12.75" customHeight="1">
      <c r="A19" s="775"/>
      <c r="B19" s="134" t="s">
        <v>98</v>
      </c>
      <c r="C19" s="778"/>
      <c r="D19" s="779"/>
      <c r="E19" s="780"/>
      <c r="F19" s="781"/>
      <c r="G19" s="143">
        <v>1</v>
      </c>
      <c r="H19" s="805"/>
      <c r="I19" s="780"/>
      <c r="J19" s="781"/>
      <c r="K19" s="143">
        <v>1</v>
      </c>
      <c r="L19" s="805"/>
      <c r="M19" s="780"/>
      <c r="N19" s="781"/>
      <c r="O19" s="143">
        <v>1</v>
      </c>
      <c r="P19" s="805"/>
      <c r="Q19" s="780"/>
      <c r="R19" s="781"/>
      <c r="S19" s="144">
        <v>1</v>
      </c>
      <c r="T19" s="135" t="s">
        <v>51</v>
      </c>
      <c r="U19" s="188" t="s">
        <v>121</v>
      </c>
      <c r="V19" s="815"/>
      <c r="W19" s="816"/>
      <c r="X19" s="817"/>
      <c r="Y19" s="818"/>
      <c r="Z19" s="819"/>
      <c r="AA19" s="835"/>
      <c r="AB19" s="145">
        <v>323.60000000000002</v>
      </c>
      <c r="AC19" s="738"/>
      <c r="AD19" s="811"/>
      <c r="AF19" s="775"/>
      <c r="AG19" s="134" t="str">
        <f t="shared" si="0"/>
        <v>Łoskoń</v>
      </c>
      <c r="AH19" s="778"/>
      <c r="AI19" s="779"/>
      <c r="AJ19" s="780"/>
      <c r="AK19" s="781"/>
      <c r="AL19" s="143">
        <v>1</v>
      </c>
      <c r="AM19" s="805"/>
      <c r="AN19" s="780"/>
      <c r="AO19" s="781"/>
      <c r="AP19" s="146">
        <v>1</v>
      </c>
      <c r="AQ19" s="136" t="s">
        <v>51</v>
      </c>
      <c r="AR19" s="191" t="s">
        <v>121</v>
      </c>
      <c r="AS19" s="191" t="s">
        <v>121</v>
      </c>
      <c r="AT19" s="831"/>
      <c r="AU19" s="834"/>
      <c r="AV19" s="817"/>
      <c r="AW19" s="818"/>
      <c r="AX19" s="819"/>
      <c r="AY19" s="147">
        <v>323.60000000000002</v>
      </c>
      <c r="AZ19" s="827"/>
      <c r="BA19" s="830"/>
      <c r="BB19" s="817"/>
      <c r="BC19" s="818"/>
      <c r="BD19" s="819"/>
      <c r="BE19" s="147">
        <v>288.2</v>
      </c>
      <c r="BF19" s="811"/>
    </row>
    <row r="20" spans="1:62" s="2" customFormat="1" ht="21" customHeight="1">
      <c r="A20" s="840">
        <v>4</v>
      </c>
      <c r="B20" s="196" t="s">
        <v>94</v>
      </c>
      <c r="C20" s="841">
        <v>9.1</v>
      </c>
      <c r="D20" s="843" t="s">
        <v>77</v>
      </c>
      <c r="E20" s="839">
        <v>8</v>
      </c>
      <c r="F20" s="837" t="s">
        <v>77</v>
      </c>
      <c r="G20" s="803" t="s">
        <v>77</v>
      </c>
      <c r="H20" s="838">
        <v>3</v>
      </c>
      <c r="I20" s="839">
        <v>5</v>
      </c>
      <c r="J20" s="837" t="s">
        <v>77</v>
      </c>
      <c r="K20" s="803" t="s">
        <v>77</v>
      </c>
      <c r="L20" s="838" t="s">
        <v>77</v>
      </c>
      <c r="M20" s="839">
        <v>8</v>
      </c>
      <c r="N20" s="837" t="s">
        <v>77</v>
      </c>
      <c r="O20" s="803" t="s">
        <v>77</v>
      </c>
      <c r="P20" s="838" t="s">
        <v>77</v>
      </c>
      <c r="Q20" s="839">
        <v>4</v>
      </c>
      <c r="R20" s="837" t="s">
        <v>77</v>
      </c>
      <c r="S20" s="813" t="s">
        <v>77</v>
      </c>
      <c r="T20" s="148" t="s">
        <v>51</v>
      </c>
      <c r="U20" s="195" t="s">
        <v>135</v>
      </c>
      <c r="V20" s="850" t="s">
        <v>99</v>
      </c>
      <c r="W20" s="851">
        <v>90</v>
      </c>
      <c r="X20" s="853">
        <v>196.6</v>
      </c>
      <c r="Y20" s="855">
        <v>1449.1</v>
      </c>
      <c r="Z20" s="847" t="s">
        <v>77</v>
      </c>
      <c r="AA20" s="848">
        <f>SUM(X20:Z21)</f>
        <v>1645.6999999999998</v>
      </c>
      <c r="AB20" s="849" t="s">
        <v>77</v>
      </c>
      <c r="AC20" s="810">
        <f>SUM(AA20:AB21)</f>
        <v>1645.6999999999998</v>
      </c>
      <c r="AD20" s="852">
        <v>5.3986111111111112</v>
      </c>
      <c r="AF20" s="840">
        <f>A20</f>
        <v>4</v>
      </c>
      <c r="AG20" s="196" t="str">
        <f>B20</f>
        <v>Las Gdański</v>
      </c>
      <c r="AH20" s="841">
        <f>C20</f>
        <v>9.1</v>
      </c>
      <c r="AI20" s="843">
        <v>7</v>
      </c>
      <c r="AJ20" s="839">
        <v>2</v>
      </c>
      <c r="AK20" s="837" t="s">
        <v>77</v>
      </c>
      <c r="AL20" s="803" t="s">
        <v>77</v>
      </c>
      <c r="AM20" s="838">
        <v>7</v>
      </c>
      <c r="AN20" s="839">
        <v>2</v>
      </c>
      <c r="AO20" s="837" t="s">
        <v>77</v>
      </c>
      <c r="AP20" s="821" t="s">
        <v>77</v>
      </c>
      <c r="AQ20" s="200" t="s">
        <v>51</v>
      </c>
      <c r="AR20" s="204" t="s">
        <v>145</v>
      </c>
      <c r="AS20" s="204" t="s">
        <v>146</v>
      </c>
      <c r="AT20" s="831">
        <v>20</v>
      </c>
      <c r="AU20" s="833">
        <v>53</v>
      </c>
      <c r="AV20" s="853">
        <v>687.4</v>
      </c>
      <c r="AW20" s="855">
        <v>271.3</v>
      </c>
      <c r="AX20" s="847" t="s">
        <v>77</v>
      </c>
      <c r="AY20" s="841" t="s">
        <v>77</v>
      </c>
      <c r="AZ20" s="857">
        <v>3.3791666666666664</v>
      </c>
      <c r="BA20" s="829">
        <v>51</v>
      </c>
      <c r="BB20" s="853">
        <v>775.6</v>
      </c>
      <c r="BC20" s="855">
        <v>148.9</v>
      </c>
      <c r="BD20" s="847" t="s">
        <v>77</v>
      </c>
      <c r="BE20" s="841" t="s">
        <v>77</v>
      </c>
      <c r="BF20" s="852">
        <v>3.2749999999999999</v>
      </c>
      <c r="BG20" s="149"/>
    </row>
    <row r="21" spans="1:62" s="2" customFormat="1" ht="21" customHeight="1">
      <c r="A21" s="736"/>
      <c r="B21" s="134" t="s">
        <v>100</v>
      </c>
      <c r="C21" s="842"/>
      <c r="D21" s="740"/>
      <c r="E21" s="742"/>
      <c r="F21" s="744"/>
      <c r="G21" s="804"/>
      <c r="H21" s="748"/>
      <c r="I21" s="742"/>
      <c r="J21" s="744"/>
      <c r="K21" s="804"/>
      <c r="L21" s="748"/>
      <c r="M21" s="742"/>
      <c r="N21" s="744"/>
      <c r="O21" s="804"/>
      <c r="P21" s="748"/>
      <c r="Q21" s="742"/>
      <c r="R21" s="744"/>
      <c r="S21" s="814"/>
      <c r="T21" s="148" t="s">
        <v>45</v>
      </c>
      <c r="U21" s="195" t="s">
        <v>136</v>
      </c>
      <c r="V21" s="815"/>
      <c r="W21" s="793"/>
      <c r="X21" s="854"/>
      <c r="Y21" s="856"/>
      <c r="Z21" s="797"/>
      <c r="AA21" s="799"/>
      <c r="AB21" s="801"/>
      <c r="AC21" s="738"/>
      <c r="AD21" s="766"/>
      <c r="AF21" s="736"/>
      <c r="AG21" s="134" t="str">
        <f t="shared" si="0"/>
        <v>Glinki</v>
      </c>
      <c r="AH21" s="842"/>
      <c r="AI21" s="740"/>
      <c r="AJ21" s="742"/>
      <c r="AK21" s="744"/>
      <c r="AL21" s="804"/>
      <c r="AM21" s="748"/>
      <c r="AN21" s="742"/>
      <c r="AO21" s="744"/>
      <c r="AP21" s="822"/>
      <c r="AQ21" s="201" t="s">
        <v>45</v>
      </c>
      <c r="AR21" s="205" t="s">
        <v>144</v>
      </c>
      <c r="AS21" s="205" t="s">
        <v>57</v>
      </c>
      <c r="AT21" s="831"/>
      <c r="AU21" s="834"/>
      <c r="AV21" s="854"/>
      <c r="AW21" s="856"/>
      <c r="AX21" s="797"/>
      <c r="AY21" s="842"/>
      <c r="AZ21" s="774"/>
      <c r="BA21" s="830"/>
      <c r="BB21" s="854"/>
      <c r="BC21" s="856"/>
      <c r="BD21" s="797"/>
      <c r="BE21" s="842"/>
      <c r="BF21" s="766"/>
    </row>
    <row r="22" spans="1:62" s="2" customFormat="1" ht="12.75" customHeight="1">
      <c r="A22" s="735">
        <v>5</v>
      </c>
      <c r="B22" s="131" t="s">
        <v>101</v>
      </c>
      <c r="C22" s="858">
        <v>17</v>
      </c>
      <c r="D22" s="739" t="s">
        <v>77</v>
      </c>
      <c r="E22" s="741">
        <v>7</v>
      </c>
      <c r="F22" s="743" t="s">
        <v>77</v>
      </c>
      <c r="G22" s="137">
        <v>2</v>
      </c>
      <c r="H22" s="747" t="s">
        <v>77</v>
      </c>
      <c r="I22" s="741">
        <v>3</v>
      </c>
      <c r="J22" s="743" t="s">
        <v>77</v>
      </c>
      <c r="K22" s="137">
        <v>2</v>
      </c>
      <c r="L22" s="747" t="s">
        <v>77</v>
      </c>
      <c r="M22" s="741">
        <v>7</v>
      </c>
      <c r="N22" s="743" t="s">
        <v>77</v>
      </c>
      <c r="O22" s="137">
        <v>2</v>
      </c>
      <c r="P22" s="747" t="s">
        <v>77</v>
      </c>
      <c r="Q22" s="741">
        <v>2</v>
      </c>
      <c r="R22" s="743" t="s">
        <v>77</v>
      </c>
      <c r="S22" s="138">
        <v>2</v>
      </c>
      <c r="T22" s="148" t="s">
        <v>96</v>
      </c>
      <c r="U22" s="195" t="s">
        <v>137</v>
      </c>
      <c r="V22" s="859" t="s">
        <v>102</v>
      </c>
      <c r="W22" s="792">
        <v>74.5</v>
      </c>
      <c r="X22" s="769" t="s">
        <v>77</v>
      </c>
      <c r="Y22" s="771">
        <v>1593.3</v>
      </c>
      <c r="Z22" s="796" t="s">
        <v>77</v>
      </c>
      <c r="AA22" s="798">
        <f>SUM(X22:Z23)</f>
        <v>1593.3</v>
      </c>
      <c r="AB22" s="139">
        <v>659.1</v>
      </c>
      <c r="AC22" s="737">
        <f>SUM(AA22,AB22,AB23)</f>
        <v>2606</v>
      </c>
      <c r="AD22" s="765">
        <v>5.771527777777778</v>
      </c>
      <c r="AF22" s="735">
        <v>5</v>
      </c>
      <c r="AG22" s="131" t="str">
        <f t="shared" si="0"/>
        <v>Rycerska</v>
      </c>
      <c r="AH22" s="858">
        <f>C22</f>
        <v>17</v>
      </c>
      <c r="AI22" s="739" t="s">
        <v>77</v>
      </c>
      <c r="AJ22" s="741">
        <v>3</v>
      </c>
      <c r="AK22" s="743" t="s">
        <v>77</v>
      </c>
      <c r="AL22" s="137">
        <v>3</v>
      </c>
      <c r="AM22" s="747" t="s">
        <v>77</v>
      </c>
      <c r="AN22" s="741">
        <v>3</v>
      </c>
      <c r="AO22" s="743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31">
        <v>20</v>
      </c>
      <c r="AU22" s="832">
        <v>54</v>
      </c>
      <c r="AV22" s="769" t="s">
        <v>77</v>
      </c>
      <c r="AW22" s="771">
        <v>882.6</v>
      </c>
      <c r="AX22" s="796" t="s">
        <v>77</v>
      </c>
      <c r="AY22" s="150">
        <v>978.8</v>
      </c>
      <c r="AZ22" s="773">
        <v>4.4409722222222223</v>
      </c>
      <c r="BA22" s="828">
        <v>51</v>
      </c>
      <c r="BB22" s="769" t="s">
        <v>77</v>
      </c>
      <c r="BC22" s="771">
        <v>814.8</v>
      </c>
      <c r="BD22" s="796" t="s">
        <v>77</v>
      </c>
      <c r="BE22" s="150">
        <v>944.9</v>
      </c>
      <c r="BF22" s="765">
        <v>4.1916666666666664</v>
      </c>
    </row>
    <row r="23" spans="1:62" s="2" customFormat="1" ht="20.25" customHeight="1">
      <c r="A23" s="736"/>
      <c r="B23" s="134" t="s">
        <v>98</v>
      </c>
      <c r="C23" s="842"/>
      <c r="D23" s="740"/>
      <c r="E23" s="742"/>
      <c r="F23" s="744"/>
      <c r="G23" s="143">
        <v>1</v>
      </c>
      <c r="H23" s="748"/>
      <c r="I23" s="742"/>
      <c r="J23" s="744"/>
      <c r="K23" s="143">
        <v>1</v>
      </c>
      <c r="L23" s="748"/>
      <c r="M23" s="742"/>
      <c r="N23" s="744"/>
      <c r="O23" s="143">
        <v>1</v>
      </c>
      <c r="P23" s="748"/>
      <c r="Q23" s="742"/>
      <c r="R23" s="744"/>
      <c r="S23" s="144">
        <v>1</v>
      </c>
      <c r="T23" s="148" t="s">
        <v>51</v>
      </c>
      <c r="U23" s="195" t="s">
        <v>138</v>
      </c>
      <c r="V23" s="815"/>
      <c r="W23" s="793"/>
      <c r="X23" s="770"/>
      <c r="Y23" s="772"/>
      <c r="Z23" s="797"/>
      <c r="AA23" s="799"/>
      <c r="AB23" s="145">
        <v>353.6</v>
      </c>
      <c r="AC23" s="738"/>
      <c r="AD23" s="766"/>
      <c r="AF23" s="736"/>
      <c r="AG23" s="134" t="str">
        <f t="shared" si="0"/>
        <v>Łoskoń</v>
      </c>
      <c r="AH23" s="842"/>
      <c r="AI23" s="740"/>
      <c r="AJ23" s="742"/>
      <c r="AK23" s="744"/>
      <c r="AL23" s="143" t="s">
        <v>77</v>
      </c>
      <c r="AM23" s="748"/>
      <c r="AN23" s="742"/>
      <c r="AO23" s="744"/>
      <c r="AP23" s="146" t="s">
        <v>77</v>
      </c>
      <c r="AQ23" s="148" t="s">
        <v>51</v>
      </c>
      <c r="AR23" s="192" t="s">
        <v>110</v>
      </c>
      <c r="AS23" s="192" t="s">
        <v>110</v>
      </c>
      <c r="AT23" s="831"/>
      <c r="AU23" s="834"/>
      <c r="AV23" s="770"/>
      <c r="AW23" s="772"/>
      <c r="AX23" s="797"/>
      <c r="AY23" s="151" t="s">
        <v>77</v>
      </c>
      <c r="AZ23" s="774"/>
      <c r="BA23" s="830"/>
      <c r="BB23" s="770"/>
      <c r="BC23" s="772"/>
      <c r="BD23" s="797"/>
      <c r="BE23" s="151" t="s">
        <v>77</v>
      </c>
      <c r="BF23" s="766"/>
    </row>
    <row r="24" spans="1:62" s="2" customFormat="1" ht="12.75" customHeight="1">
      <c r="A24" s="775">
        <v>6</v>
      </c>
      <c r="B24" s="131" t="s">
        <v>94</v>
      </c>
      <c r="C24" s="778">
        <v>13</v>
      </c>
      <c r="D24" s="779" t="s">
        <v>77</v>
      </c>
      <c r="E24" s="780">
        <v>5</v>
      </c>
      <c r="F24" s="781" t="s">
        <v>77</v>
      </c>
      <c r="G24" s="802" t="s">
        <v>77</v>
      </c>
      <c r="H24" s="805">
        <v>2</v>
      </c>
      <c r="I24" s="780">
        <v>3</v>
      </c>
      <c r="J24" s="781" t="s">
        <v>77</v>
      </c>
      <c r="K24" s="802" t="s">
        <v>77</v>
      </c>
      <c r="L24" s="805" t="s">
        <v>77</v>
      </c>
      <c r="M24" s="780">
        <v>5</v>
      </c>
      <c r="N24" s="781" t="s">
        <v>77</v>
      </c>
      <c r="O24" s="802" t="s">
        <v>77</v>
      </c>
      <c r="P24" s="805">
        <v>3</v>
      </c>
      <c r="Q24" s="780">
        <v>2</v>
      </c>
      <c r="R24" s="781" t="s">
        <v>77</v>
      </c>
      <c r="S24" s="812" t="s">
        <v>77</v>
      </c>
      <c r="T24" s="132" t="s">
        <v>51</v>
      </c>
      <c r="U24" s="197" t="s">
        <v>68</v>
      </c>
      <c r="V24" s="815">
        <v>20</v>
      </c>
      <c r="W24" s="816">
        <v>54.5</v>
      </c>
      <c r="X24" s="860">
        <v>360.4</v>
      </c>
      <c r="Y24" s="861">
        <v>1086.0999999999999</v>
      </c>
      <c r="Z24" s="819" t="s">
        <v>77</v>
      </c>
      <c r="AA24" s="798">
        <f>SUM(X24:Z25)</f>
        <v>1446.5</v>
      </c>
      <c r="AB24" s="809" t="s">
        <v>77</v>
      </c>
      <c r="AC24" s="737">
        <f>SUM(AA24,AB24)</f>
        <v>1446.5</v>
      </c>
      <c r="AD24" s="811">
        <v>3.9840277777777775</v>
      </c>
      <c r="AF24" s="775">
        <v>6</v>
      </c>
      <c r="AG24" s="131" t="str">
        <f t="shared" si="0"/>
        <v>Las Gdański</v>
      </c>
      <c r="AH24" s="778">
        <f>C24</f>
        <v>13</v>
      </c>
      <c r="AI24" s="779">
        <v>5</v>
      </c>
      <c r="AJ24" s="780" t="s">
        <v>77</v>
      </c>
      <c r="AK24" s="781" t="s">
        <v>77</v>
      </c>
      <c r="AL24" s="802" t="s">
        <v>77</v>
      </c>
      <c r="AM24" s="805">
        <v>5</v>
      </c>
      <c r="AN24" s="780" t="s">
        <v>77</v>
      </c>
      <c r="AO24" s="781" t="s">
        <v>77</v>
      </c>
      <c r="AP24" s="820" t="s">
        <v>77</v>
      </c>
      <c r="AQ24" s="823" t="s">
        <v>45</v>
      </c>
      <c r="AR24" s="825" t="s">
        <v>68</v>
      </c>
      <c r="AS24" s="825" t="s">
        <v>68</v>
      </c>
      <c r="AT24" s="831">
        <v>20</v>
      </c>
      <c r="AU24" s="832">
        <v>53.5</v>
      </c>
      <c r="AV24" s="860">
        <v>1390</v>
      </c>
      <c r="AW24" s="818" t="s">
        <v>77</v>
      </c>
      <c r="AX24" s="819" t="s">
        <v>77</v>
      </c>
      <c r="AY24" s="778" t="s">
        <v>77</v>
      </c>
      <c r="AZ24" s="827">
        <v>3.7659722222222225</v>
      </c>
      <c r="BA24" s="828">
        <v>51</v>
      </c>
      <c r="BB24" s="860">
        <v>1331</v>
      </c>
      <c r="BC24" s="818" t="s">
        <v>77</v>
      </c>
      <c r="BD24" s="819" t="s">
        <v>77</v>
      </c>
      <c r="BE24" s="778" t="s">
        <v>126</v>
      </c>
      <c r="BF24" s="811">
        <v>3.6229166666666668</v>
      </c>
    </row>
    <row r="25" spans="1:62" s="2" customFormat="1" ht="12.75" customHeight="1">
      <c r="A25" s="775"/>
      <c r="B25" s="134" t="s">
        <v>103</v>
      </c>
      <c r="C25" s="778"/>
      <c r="D25" s="779"/>
      <c r="E25" s="780"/>
      <c r="F25" s="781"/>
      <c r="G25" s="804"/>
      <c r="H25" s="805"/>
      <c r="I25" s="780"/>
      <c r="J25" s="781"/>
      <c r="K25" s="804"/>
      <c r="L25" s="805"/>
      <c r="M25" s="780"/>
      <c r="N25" s="781"/>
      <c r="O25" s="804"/>
      <c r="P25" s="805"/>
      <c r="Q25" s="780"/>
      <c r="R25" s="781"/>
      <c r="S25" s="814"/>
      <c r="T25" s="135" t="s">
        <v>45</v>
      </c>
      <c r="U25" s="188" t="s">
        <v>104</v>
      </c>
      <c r="V25" s="815"/>
      <c r="W25" s="816"/>
      <c r="X25" s="860"/>
      <c r="Y25" s="861"/>
      <c r="Z25" s="819"/>
      <c r="AA25" s="799"/>
      <c r="AB25" s="809"/>
      <c r="AC25" s="738"/>
      <c r="AD25" s="811"/>
      <c r="AF25" s="775"/>
      <c r="AG25" s="134" t="str">
        <f t="shared" si="0"/>
        <v>Łęgnowo</v>
      </c>
      <c r="AH25" s="778"/>
      <c r="AI25" s="779"/>
      <c r="AJ25" s="780"/>
      <c r="AK25" s="781"/>
      <c r="AL25" s="804"/>
      <c r="AM25" s="805"/>
      <c r="AN25" s="780"/>
      <c r="AO25" s="781"/>
      <c r="AP25" s="822"/>
      <c r="AQ25" s="824"/>
      <c r="AR25" s="826"/>
      <c r="AS25" s="826"/>
      <c r="AT25" s="831"/>
      <c r="AU25" s="834"/>
      <c r="AV25" s="860"/>
      <c r="AW25" s="818"/>
      <c r="AX25" s="819"/>
      <c r="AY25" s="778"/>
      <c r="AZ25" s="827"/>
      <c r="BA25" s="830"/>
      <c r="BB25" s="860"/>
      <c r="BC25" s="818"/>
      <c r="BD25" s="819"/>
      <c r="BE25" s="778"/>
      <c r="BF25" s="811"/>
    </row>
    <row r="26" spans="1:62" s="2" customFormat="1" ht="12.75" customHeight="1">
      <c r="A26" s="735">
        <v>7</v>
      </c>
      <c r="B26" s="131" t="s">
        <v>105</v>
      </c>
      <c r="C26" s="858">
        <v>14</v>
      </c>
      <c r="D26" s="739">
        <v>7</v>
      </c>
      <c r="E26" s="741" t="s">
        <v>77</v>
      </c>
      <c r="F26" s="743" t="s">
        <v>77</v>
      </c>
      <c r="G26" s="802">
        <v>1</v>
      </c>
      <c r="H26" s="747">
        <v>4</v>
      </c>
      <c r="I26" s="741" t="s">
        <v>77</v>
      </c>
      <c r="J26" s="743" t="s">
        <v>77</v>
      </c>
      <c r="K26" s="802">
        <v>1</v>
      </c>
      <c r="L26" s="747">
        <v>7</v>
      </c>
      <c r="M26" s="741" t="s">
        <v>77</v>
      </c>
      <c r="N26" s="743" t="s">
        <v>77</v>
      </c>
      <c r="O26" s="802">
        <v>1</v>
      </c>
      <c r="P26" s="747" t="s">
        <v>77</v>
      </c>
      <c r="Q26" s="741" t="s">
        <v>77</v>
      </c>
      <c r="R26" s="743" t="s">
        <v>77</v>
      </c>
      <c r="S26" s="812" t="s">
        <v>77</v>
      </c>
      <c r="T26" s="148" t="s">
        <v>96</v>
      </c>
      <c r="U26" s="195">
        <v>8</v>
      </c>
      <c r="V26" s="862" t="s">
        <v>125</v>
      </c>
      <c r="W26" s="792">
        <v>57.5</v>
      </c>
      <c r="X26" s="769">
        <v>1412</v>
      </c>
      <c r="Y26" s="771" t="s">
        <v>77</v>
      </c>
      <c r="Z26" s="796" t="s">
        <v>77</v>
      </c>
      <c r="AA26" s="798">
        <f>SUM(X26:Z27)</f>
        <v>1412</v>
      </c>
      <c r="AB26" s="800">
        <v>230.5</v>
      </c>
      <c r="AC26" s="737">
        <f>SUM(AA26,AB26)</f>
        <v>1642.5</v>
      </c>
      <c r="AD26" s="765">
        <v>3.9534722222222225</v>
      </c>
      <c r="AF26" s="735">
        <v>7</v>
      </c>
      <c r="AG26" s="131" t="str">
        <f t="shared" si="0"/>
        <v>Kapuściska</v>
      </c>
      <c r="AH26" s="858">
        <f>C26</f>
        <v>14</v>
      </c>
      <c r="AI26" s="739">
        <v>5</v>
      </c>
      <c r="AJ26" s="741" t="s">
        <v>77</v>
      </c>
      <c r="AK26" s="743" t="s">
        <v>77</v>
      </c>
      <c r="AL26" s="802" t="s">
        <v>77</v>
      </c>
      <c r="AM26" s="747">
        <v>5</v>
      </c>
      <c r="AN26" s="741" t="s">
        <v>77</v>
      </c>
      <c r="AO26" s="743" t="s">
        <v>77</v>
      </c>
      <c r="AP26" s="820" t="s">
        <v>77</v>
      </c>
      <c r="AQ26" s="823" t="s">
        <v>45</v>
      </c>
      <c r="AR26" s="825" t="s">
        <v>128</v>
      </c>
      <c r="AS26" s="825" t="s">
        <v>128</v>
      </c>
      <c r="AT26" s="790">
        <v>20</v>
      </c>
      <c r="AU26" s="832">
        <v>29</v>
      </c>
      <c r="AV26" s="769">
        <v>824.6</v>
      </c>
      <c r="AW26" s="771" t="s">
        <v>77</v>
      </c>
      <c r="AX26" s="796" t="s">
        <v>77</v>
      </c>
      <c r="AY26" s="858" t="s">
        <v>77</v>
      </c>
      <c r="AZ26" s="773">
        <v>2.0527777777777776</v>
      </c>
      <c r="BA26" s="828">
        <v>29</v>
      </c>
      <c r="BB26" s="769">
        <v>831.4</v>
      </c>
      <c r="BC26" s="771" t="s">
        <v>77</v>
      </c>
      <c r="BD26" s="796" t="s">
        <v>77</v>
      </c>
      <c r="BE26" s="858" t="s">
        <v>77</v>
      </c>
      <c r="BF26" s="765">
        <v>2.0118055555555556</v>
      </c>
    </row>
    <row r="27" spans="1:62" s="2" customFormat="1" ht="12.75" customHeight="1">
      <c r="A27" s="736"/>
      <c r="B27" s="134" t="s">
        <v>107</v>
      </c>
      <c r="C27" s="842"/>
      <c r="D27" s="740"/>
      <c r="E27" s="742"/>
      <c r="F27" s="744"/>
      <c r="G27" s="804"/>
      <c r="H27" s="748"/>
      <c r="I27" s="742"/>
      <c r="J27" s="744"/>
      <c r="K27" s="804"/>
      <c r="L27" s="748"/>
      <c r="M27" s="742"/>
      <c r="N27" s="744"/>
      <c r="O27" s="804"/>
      <c r="P27" s="748"/>
      <c r="Q27" s="742"/>
      <c r="R27" s="744"/>
      <c r="S27" s="814"/>
      <c r="T27" s="148" t="s">
        <v>45</v>
      </c>
      <c r="U27" s="195" t="s">
        <v>65</v>
      </c>
      <c r="V27" s="863"/>
      <c r="W27" s="793"/>
      <c r="X27" s="770"/>
      <c r="Y27" s="772"/>
      <c r="Z27" s="797"/>
      <c r="AA27" s="799"/>
      <c r="AB27" s="801"/>
      <c r="AC27" s="738"/>
      <c r="AD27" s="766"/>
      <c r="AF27" s="736"/>
      <c r="AG27" s="134" t="str">
        <f t="shared" si="0"/>
        <v>Niepodległości</v>
      </c>
      <c r="AH27" s="842"/>
      <c r="AI27" s="740"/>
      <c r="AJ27" s="742"/>
      <c r="AK27" s="744"/>
      <c r="AL27" s="804"/>
      <c r="AM27" s="748"/>
      <c r="AN27" s="742"/>
      <c r="AO27" s="744"/>
      <c r="AP27" s="822"/>
      <c r="AQ27" s="824"/>
      <c r="AR27" s="826"/>
      <c r="AS27" s="826"/>
      <c r="AT27" s="791"/>
      <c r="AU27" s="834"/>
      <c r="AV27" s="770"/>
      <c r="AW27" s="772"/>
      <c r="AX27" s="797"/>
      <c r="AY27" s="842"/>
      <c r="AZ27" s="774"/>
      <c r="BA27" s="830"/>
      <c r="BB27" s="770"/>
      <c r="BC27" s="772"/>
      <c r="BD27" s="797"/>
      <c r="BE27" s="842"/>
      <c r="BF27" s="766"/>
    </row>
    <row r="28" spans="1:62" s="2" customFormat="1" ht="9.75" customHeight="1">
      <c r="A28" s="735">
        <v>8</v>
      </c>
      <c r="B28" s="776" t="s">
        <v>105</v>
      </c>
      <c r="C28" s="858">
        <v>8</v>
      </c>
      <c r="D28" s="739" t="s">
        <v>77</v>
      </c>
      <c r="E28" s="741">
        <v>6</v>
      </c>
      <c r="F28" s="743">
        <v>1</v>
      </c>
      <c r="G28" s="802" t="s">
        <v>77</v>
      </c>
      <c r="H28" s="747" t="s">
        <v>77</v>
      </c>
      <c r="I28" s="741">
        <v>3</v>
      </c>
      <c r="J28" s="743">
        <v>1</v>
      </c>
      <c r="K28" s="802" t="s">
        <v>77</v>
      </c>
      <c r="L28" s="747" t="s">
        <v>77</v>
      </c>
      <c r="M28" s="741">
        <v>6</v>
      </c>
      <c r="N28" s="743">
        <v>1</v>
      </c>
      <c r="O28" s="802" t="s">
        <v>77</v>
      </c>
      <c r="P28" s="747" t="s">
        <v>77</v>
      </c>
      <c r="Q28" s="741">
        <v>3</v>
      </c>
      <c r="R28" s="743">
        <v>1</v>
      </c>
      <c r="S28" s="812" t="s">
        <v>77</v>
      </c>
      <c r="T28" s="132" t="s">
        <v>10</v>
      </c>
      <c r="U28" s="197">
        <v>3</v>
      </c>
      <c r="V28" s="859" t="s">
        <v>102</v>
      </c>
      <c r="W28" s="792">
        <v>75</v>
      </c>
      <c r="X28" s="769" t="s">
        <v>77</v>
      </c>
      <c r="Y28" s="771">
        <v>1038.2</v>
      </c>
      <c r="Z28" s="796">
        <v>246.1</v>
      </c>
      <c r="AA28" s="798">
        <f>SUM(X28:Z30)</f>
        <v>1284.3</v>
      </c>
      <c r="AB28" s="800" t="s">
        <v>77</v>
      </c>
      <c r="AC28" s="737">
        <f>SUM(AA28,AB28)</f>
        <v>1284.3</v>
      </c>
      <c r="AD28" s="765">
        <v>4.0715277777777779</v>
      </c>
      <c r="AF28" s="735">
        <v>8</v>
      </c>
      <c r="AG28" s="776" t="str">
        <f t="shared" si="0"/>
        <v>Kapuściska</v>
      </c>
      <c r="AH28" s="858">
        <f>C28</f>
        <v>8</v>
      </c>
      <c r="AI28" s="739" t="s">
        <v>77</v>
      </c>
      <c r="AJ28" s="741">
        <v>3</v>
      </c>
      <c r="AK28" s="743">
        <v>1</v>
      </c>
      <c r="AL28" s="802" t="s">
        <v>77</v>
      </c>
      <c r="AM28" s="747" t="s">
        <v>77</v>
      </c>
      <c r="AN28" s="741">
        <v>3</v>
      </c>
      <c r="AO28" s="743">
        <v>1</v>
      </c>
      <c r="AP28" s="820" t="s">
        <v>77</v>
      </c>
      <c r="AQ28" s="141" t="s">
        <v>10</v>
      </c>
      <c r="AR28" s="190">
        <v>2</v>
      </c>
      <c r="AS28" s="190">
        <v>3</v>
      </c>
      <c r="AT28" s="790">
        <v>20</v>
      </c>
      <c r="AU28" s="832">
        <v>54</v>
      </c>
      <c r="AV28" s="769">
        <v>212.9</v>
      </c>
      <c r="AW28" s="771">
        <v>483.3</v>
      </c>
      <c r="AX28" s="796">
        <v>214.2</v>
      </c>
      <c r="AY28" s="858" t="s">
        <v>77</v>
      </c>
      <c r="AZ28" s="773">
        <v>3.0430555555555556</v>
      </c>
      <c r="BA28" s="828">
        <v>51.5</v>
      </c>
      <c r="BB28" s="769">
        <v>82.7</v>
      </c>
      <c r="BC28" s="771">
        <v>554.79999999999995</v>
      </c>
      <c r="BD28" s="796">
        <v>230.2</v>
      </c>
      <c r="BE28" s="858" t="s">
        <v>77</v>
      </c>
      <c r="BF28" s="765">
        <v>2.8993055555555554</v>
      </c>
    </row>
    <row r="29" spans="1:62" s="2" customFormat="1" ht="9.75" customHeight="1">
      <c r="A29" s="840"/>
      <c r="B29" s="777"/>
      <c r="C29" s="841"/>
      <c r="D29" s="843"/>
      <c r="E29" s="839"/>
      <c r="F29" s="837"/>
      <c r="G29" s="803"/>
      <c r="H29" s="838"/>
      <c r="I29" s="839"/>
      <c r="J29" s="837"/>
      <c r="K29" s="803"/>
      <c r="L29" s="838"/>
      <c r="M29" s="839"/>
      <c r="N29" s="837"/>
      <c r="O29" s="803"/>
      <c r="P29" s="838"/>
      <c r="Q29" s="839"/>
      <c r="R29" s="837"/>
      <c r="S29" s="813"/>
      <c r="T29" s="823" t="s">
        <v>51</v>
      </c>
      <c r="U29" s="866" t="s">
        <v>83</v>
      </c>
      <c r="V29" s="815"/>
      <c r="W29" s="851"/>
      <c r="X29" s="864"/>
      <c r="Y29" s="865"/>
      <c r="Z29" s="847"/>
      <c r="AA29" s="848"/>
      <c r="AB29" s="849"/>
      <c r="AC29" s="810"/>
      <c r="AD29" s="852"/>
      <c r="AF29" s="840"/>
      <c r="AG29" s="777"/>
      <c r="AH29" s="841"/>
      <c r="AI29" s="843"/>
      <c r="AJ29" s="839"/>
      <c r="AK29" s="837"/>
      <c r="AL29" s="803"/>
      <c r="AM29" s="838"/>
      <c r="AN29" s="839"/>
      <c r="AO29" s="837"/>
      <c r="AP29" s="821"/>
      <c r="AQ29" s="141" t="s">
        <v>51</v>
      </c>
      <c r="AR29" s="193" t="s">
        <v>81</v>
      </c>
      <c r="AS29" s="193" t="s">
        <v>82</v>
      </c>
      <c r="AT29" s="868"/>
      <c r="AU29" s="833"/>
      <c r="AV29" s="864"/>
      <c r="AW29" s="865"/>
      <c r="AX29" s="847"/>
      <c r="AY29" s="841"/>
      <c r="AZ29" s="857"/>
      <c r="BA29" s="829"/>
      <c r="BB29" s="864"/>
      <c r="BC29" s="865"/>
      <c r="BD29" s="847"/>
      <c r="BE29" s="841"/>
      <c r="BF29" s="852"/>
    </row>
    <row r="30" spans="1:62" s="2" customFormat="1" ht="10.5" customHeight="1">
      <c r="A30" s="736"/>
      <c r="B30" s="134" t="s">
        <v>101</v>
      </c>
      <c r="C30" s="842"/>
      <c r="D30" s="740"/>
      <c r="E30" s="742"/>
      <c r="F30" s="744"/>
      <c r="G30" s="804"/>
      <c r="H30" s="748"/>
      <c r="I30" s="742"/>
      <c r="J30" s="744"/>
      <c r="K30" s="804"/>
      <c r="L30" s="748"/>
      <c r="M30" s="742"/>
      <c r="N30" s="744"/>
      <c r="O30" s="804"/>
      <c r="P30" s="748"/>
      <c r="Q30" s="742"/>
      <c r="R30" s="744"/>
      <c r="S30" s="814"/>
      <c r="T30" s="824"/>
      <c r="U30" s="867"/>
      <c r="V30" s="815"/>
      <c r="W30" s="793"/>
      <c r="X30" s="770"/>
      <c r="Y30" s="772"/>
      <c r="Z30" s="797"/>
      <c r="AA30" s="799"/>
      <c r="AB30" s="801"/>
      <c r="AC30" s="738"/>
      <c r="AD30" s="766"/>
      <c r="AF30" s="736"/>
      <c r="AG30" s="134" t="str">
        <f>B30</f>
        <v>Rycerska</v>
      </c>
      <c r="AH30" s="842"/>
      <c r="AI30" s="740"/>
      <c r="AJ30" s="742"/>
      <c r="AK30" s="744"/>
      <c r="AL30" s="804"/>
      <c r="AM30" s="748"/>
      <c r="AN30" s="742"/>
      <c r="AO30" s="744"/>
      <c r="AP30" s="822"/>
      <c r="AQ30" s="136" t="s">
        <v>45</v>
      </c>
      <c r="AR30" s="190" t="s">
        <v>129</v>
      </c>
      <c r="AS30" s="190" t="s">
        <v>130</v>
      </c>
      <c r="AT30" s="791"/>
      <c r="AU30" s="834"/>
      <c r="AV30" s="770"/>
      <c r="AW30" s="772"/>
      <c r="AX30" s="797"/>
      <c r="AY30" s="842"/>
      <c r="AZ30" s="774"/>
      <c r="BA30" s="830"/>
      <c r="BB30" s="770"/>
      <c r="BC30" s="772"/>
      <c r="BD30" s="797"/>
      <c r="BE30" s="842"/>
      <c r="BF30" s="766"/>
    </row>
    <row r="31" spans="1:62" s="2" customFormat="1" ht="12.75" customHeight="1">
      <c r="A31" s="735">
        <v>9</v>
      </c>
      <c r="B31" s="131" t="s">
        <v>108</v>
      </c>
      <c r="C31" s="858">
        <v>7.8</v>
      </c>
      <c r="D31" s="739">
        <v>3</v>
      </c>
      <c r="E31" s="741" t="s">
        <v>77</v>
      </c>
      <c r="F31" s="743" t="s">
        <v>77</v>
      </c>
      <c r="G31" s="802" t="s">
        <v>77</v>
      </c>
      <c r="H31" s="747" t="s">
        <v>77</v>
      </c>
      <c r="I31" s="741" t="s">
        <v>77</v>
      </c>
      <c r="J31" s="743" t="s">
        <v>77</v>
      </c>
      <c r="K31" s="802" t="s">
        <v>77</v>
      </c>
      <c r="L31" s="747">
        <v>3</v>
      </c>
      <c r="M31" s="741" t="s">
        <v>77</v>
      </c>
      <c r="N31" s="743" t="s">
        <v>126</v>
      </c>
      <c r="O31" s="802" t="s">
        <v>77</v>
      </c>
      <c r="P31" s="747" t="s">
        <v>77</v>
      </c>
      <c r="Q31" s="741" t="s">
        <v>77</v>
      </c>
      <c r="R31" s="743" t="s">
        <v>77</v>
      </c>
      <c r="S31" s="812" t="s">
        <v>77</v>
      </c>
      <c r="T31" s="823" t="s">
        <v>45</v>
      </c>
      <c r="U31" s="869" t="s">
        <v>139</v>
      </c>
      <c r="V31" s="859" t="s">
        <v>109</v>
      </c>
      <c r="W31" s="792">
        <v>21</v>
      </c>
      <c r="X31" s="769">
        <v>358.6</v>
      </c>
      <c r="Y31" s="771" t="s">
        <v>77</v>
      </c>
      <c r="Z31" s="796" t="s">
        <v>77</v>
      </c>
      <c r="AA31" s="798">
        <f>SUM(X31:Z32)</f>
        <v>358.6</v>
      </c>
      <c r="AB31" s="800" t="s">
        <v>77</v>
      </c>
      <c r="AC31" s="737">
        <f>SUM(AA31,AB31)</f>
        <v>358.6</v>
      </c>
      <c r="AD31" s="765">
        <v>1.03125</v>
      </c>
      <c r="AF31" s="875"/>
      <c r="AG31" s="152"/>
      <c r="AH31" s="879"/>
      <c r="AI31" s="895"/>
      <c r="AJ31" s="871"/>
      <c r="AK31" s="872"/>
      <c r="AL31" s="873"/>
      <c r="AM31" s="874"/>
      <c r="AN31" s="871"/>
      <c r="AO31" s="872"/>
      <c r="AP31" s="889"/>
      <c r="AQ31" s="890"/>
      <c r="AR31" s="153"/>
      <c r="AS31" s="153"/>
      <c r="AT31" s="892"/>
      <c r="AU31" s="893"/>
      <c r="AV31" s="876"/>
      <c r="AW31" s="877"/>
      <c r="AX31" s="878"/>
      <c r="AY31" s="879"/>
      <c r="AZ31" s="886"/>
      <c r="BA31" s="887"/>
      <c r="BB31" s="876"/>
      <c r="BC31" s="877"/>
      <c r="BD31" s="878"/>
      <c r="BE31" s="879"/>
      <c r="BF31" s="880"/>
    </row>
    <row r="32" spans="1:62" s="2" customFormat="1" ht="12.75" customHeight="1">
      <c r="A32" s="736"/>
      <c r="B32" s="134" t="s">
        <v>95</v>
      </c>
      <c r="C32" s="842"/>
      <c r="D32" s="740"/>
      <c r="E32" s="742"/>
      <c r="F32" s="744"/>
      <c r="G32" s="804"/>
      <c r="H32" s="748"/>
      <c r="I32" s="742"/>
      <c r="J32" s="744"/>
      <c r="K32" s="804"/>
      <c r="L32" s="748"/>
      <c r="M32" s="742"/>
      <c r="N32" s="744"/>
      <c r="O32" s="804"/>
      <c r="P32" s="748"/>
      <c r="Q32" s="742"/>
      <c r="R32" s="744"/>
      <c r="S32" s="814"/>
      <c r="T32" s="824"/>
      <c r="U32" s="870"/>
      <c r="V32" s="815"/>
      <c r="W32" s="793"/>
      <c r="X32" s="770"/>
      <c r="Y32" s="772"/>
      <c r="Z32" s="797"/>
      <c r="AA32" s="799"/>
      <c r="AB32" s="801"/>
      <c r="AC32" s="738"/>
      <c r="AD32" s="766"/>
      <c r="AF32" s="687"/>
      <c r="AG32" s="154"/>
      <c r="AH32" s="733"/>
      <c r="AI32" s="692"/>
      <c r="AJ32" s="694"/>
      <c r="AK32" s="696"/>
      <c r="AL32" s="701"/>
      <c r="AM32" s="703"/>
      <c r="AN32" s="694"/>
      <c r="AO32" s="696"/>
      <c r="AP32" s="729"/>
      <c r="AQ32" s="891"/>
      <c r="AR32" s="155"/>
      <c r="AS32" s="155"/>
      <c r="AT32" s="757"/>
      <c r="AU32" s="894"/>
      <c r="AV32" s="727"/>
      <c r="AW32" s="705"/>
      <c r="AX32" s="707"/>
      <c r="AY32" s="733"/>
      <c r="AZ32" s="749"/>
      <c r="BA32" s="888"/>
      <c r="BB32" s="727"/>
      <c r="BC32" s="705"/>
      <c r="BD32" s="707"/>
      <c r="BE32" s="733"/>
      <c r="BF32" s="715"/>
    </row>
    <row r="33" spans="1:58" s="2" customFormat="1" ht="12.75" customHeight="1">
      <c r="A33" s="735">
        <v>10</v>
      </c>
      <c r="B33" s="131" t="s">
        <v>94</v>
      </c>
      <c r="C33" s="858">
        <v>16.3</v>
      </c>
      <c r="D33" s="739" t="s">
        <v>77</v>
      </c>
      <c r="E33" s="741">
        <v>2</v>
      </c>
      <c r="F33" s="743" t="s">
        <v>77</v>
      </c>
      <c r="G33" s="137">
        <v>2</v>
      </c>
      <c r="H33" s="747" t="s">
        <v>77</v>
      </c>
      <c r="I33" s="741">
        <v>3</v>
      </c>
      <c r="J33" s="743" t="s">
        <v>77</v>
      </c>
      <c r="K33" s="137">
        <v>2</v>
      </c>
      <c r="L33" s="747" t="s">
        <v>77</v>
      </c>
      <c r="M33" s="741">
        <v>2</v>
      </c>
      <c r="N33" s="743" t="s">
        <v>77</v>
      </c>
      <c r="O33" s="137">
        <v>2</v>
      </c>
      <c r="P33" s="747" t="s">
        <v>77</v>
      </c>
      <c r="Q33" s="741" t="s">
        <v>77</v>
      </c>
      <c r="R33" s="743" t="s">
        <v>77</v>
      </c>
      <c r="S33" s="812" t="s">
        <v>77</v>
      </c>
      <c r="T33" s="132" t="s">
        <v>96</v>
      </c>
      <c r="U33" s="197" t="s">
        <v>122</v>
      </c>
      <c r="V33" s="859" t="s">
        <v>106</v>
      </c>
      <c r="W33" s="792">
        <v>41</v>
      </c>
      <c r="X33" s="769" t="s">
        <v>77</v>
      </c>
      <c r="Y33" s="771">
        <v>601.9</v>
      </c>
      <c r="Z33" s="796" t="s">
        <v>77</v>
      </c>
      <c r="AA33" s="798">
        <f>SUM(X33:Z34)</f>
        <v>601.9</v>
      </c>
      <c r="AB33" s="139">
        <v>509.4</v>
      </c>
      <c r="AC33" s="737">
        <f>SUM(AA33,AB33,AB34)</f>
        <v>1388.1999999999998</v>
      </c>
      <c r="AD33" s="765">
        <v>3.1256944444444446</v>
      </c>
      <c r="AF33" s="932">
        <v>10</v>
      </c>
      <c r="AG33" s="131" t="str">
        <f>B33</f>
        <v>Las Gdański</v>
      </c>
      <c r="AH33" s="858">
        <f>C33</f>
        <v>16.3</v>
      </c>
      <c r="AI33" s="739" t="s">
        <v>77</v>
      </c>
      <c r="AJ33" s="741">
        <v>3</v>
      </c>
      <c r="AK33" s="743" t="s">
        <v>77</v>
      </c>
      <c r="AL33" s="137">
        <v>2</v>
      </c>
      <c r="AM33" s="747" t="s">
        <v>77</v>
      </c>
      <c r="AN33" s="741">
        <v>3</v>
      </c>
      <c r="AO33" s="743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790">
        <v>20</v>
      </c>
      <c r="AU33" s="767">
        <v>29</v>
      </c>
      <c r="AV33" s="769" t="s">
        <v>77</v>
      </c>
      <c r="AW33" s="771">
        <v>514.1</v>
      </c>
      <c r="AX33" s="796" t="s">
        <v>77</v>
      </c>
      <c r="AY33" s="150">
        <v>314.10000000000002</v>
      </c>
      <c r="AZ33" s="773">
        <v>2.5527777777777776</v>
      </c>
      <c r="BA33" s="782">
        <v>29</v>
      </c>
      <c r="BB33" s="769" t="s">
        <v>77</v>
      </c>
      <c r="BC33" s="771">
        <v>514.1</v>
      </c>
      <c r="BD33" s="796" t="s">
        <v>77</v>
      </c>
      <c r="BE33" s="150">
        <v>314.10000000000002</v>
      </c>
      <c r="BF33" s="765">
        <v>2.5527777777777776</v>
      </c>
    </row>
    <row r="34" spans="1:58" s="2" customFormat="1" ht="12.75" customHeight="1" thickBot="1">
      <c r="A34" s="881"/>
      <c r="B34" s="156" t="s">
        <v>107</v>
      </c>
      <c r="C34" s="882"/>
      <c r="D34" s="883"/>
      <c r="E34" s="884"/>
      <c r="F34" s="885"/>
      <c r="G34" s="157">
        <v>1</v>
      </c>
      <c r="H34" s="896"/>
      <c r="I34" s="884"/>
      <c r="J34" s="885"/>
      <c r="K34" s="157">
        <v>1</v>
      </c>
      <c r="L34" s="896"/>
      <c r="M34" s="884"/>
      <c r="N34" s="885"/>
      <c r="O34" s="157">
        <v>1</v>
      </c>
      <c r="P34" s="896"/>
      <c r="Q34" s="884"/>
      <c r="R34" s="885"/>
      <c r="S34" s="897"/>
      <c r="T34" s="158" t="s">
        <v>51</v>
      </c>
      <c r="U34" s="199" t="s">
        <v>140</v>
      </c>
      <c r="V34" s="898"/>
      <c r="W34" s="899"/>
      <c r="X34" s="900"/>
      <c r="Y34" s="901"/>
      <c r="Z34" s="902"/>
      <c r="AA34" s="903"/>
      <c r="AB34" s="159">
        <v>276.89999999999998</v>
      </c>
      <c r="AC34" s="904"/>
      <c r="AD34" s="905"/>
      <c r="AF34" s="933"/>
      <c r="AG34" s="156" t="str">
        <f>B34</f>
        <v>Niepodległości</v>
      </c>
      <c r="AH34" s="882"/>
      <c r="AI34" s="883"/>
      <c r="AJ34" s="884"/>
      <c r="AK34" s="885"/>
      <c r="AL34" s="157">
        <v>1</v>
      </c>
      <c r="AM34" s="896"/>
      <c r="AN34" s="884"/>
      <c r="AO34" s="885"/>
      <c r="AP34" s="160">
        <v>1</v>
      </c>
      <c r="AQ34" s="161" t="s">
        <v>51</v>
      </c>
      <c r="AR34" s="194" t="s">
        <v>117</v>
      </c>
      <c r="AS34" s="194" t="s">
        <v>117</v>
      </c>
      <c r="AT34" s="930"/>
      <c r="AU34" s="931"/>
      <c r="AV34" s="900"/>
      <c r="AW34" s="901"/>
      <c r="AX34" s="902"/>
      <c r="AY34" s="162">
        <v>179.2</v>
      </c>
      <c r="AZ34" s="928"/>
      <c r="BA34" s="929"/>
      <c r="BB34" s="900"/>
      <c r="BC34" s="901"/>
      <c r="BD34" s="902"/>
      <c r="BE34" s="162">
        <v>179.2</v>
      </c>
      <c r="BF34" s="905"/>
    </row>
    <row r="35" spans="1:58" s="2" customFormat="1" ht="16.5" customHeight="1" thickTop="1">
      <c r="A35" s="621" t="s">
        <v>111</v>
      </c>
      <c r="B35" s="650"/>
      <c r="C35" s="911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913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913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913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916">
        <f t="shared" si="1"/>
        <v>6</v>
      </c>
      <c r="T35" s="918" t="s">
        <v>118</v>
      </c>
      <c r="U35" s="919"/>
      <c r="V35" s="920"/>
      <c r="W35" s="924">
        <f t="shared" ref="W35:AD35" si="2">SUM(W11:W34)</f>
        <v>573</v>
      </c>
      <c r="X35" s="926">
        <f t="shared" si="2"/>
        <v>2567.1999999999998</v>
      </c>
      <c r="Y35" s="957">
        <f t="shared" si="2"/>
        <v>8149.7</v>
      </c>
      <c r="Z35" s="959">
        <f t="shared" si="2"/>
        <v>492.7</v>
      </c>
      <c r="AA35" s="961">
        <f t="shared" si="2"/>
        <v>11209.599999999999</v>
      </c>
      <c r="AB35" s="963">
        <f t="shared" si="2"/>
        <v>3041.1000000000004</v>
      </c>
      <c r="AC35" s="965">
        <f t="shared" si="2"/>
        <v>14250.7</v>
      </c>
      <c r="AD35" s="967">
        <f t="shared" si="2"/>
        <v>37.978472222222216</v>
      </c>
      <c r="AF35" s="942" t="s">
        <v>111</v>
      </c>
      <c r="AG35" s="943"/>
      <c r="AH35" s="946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947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949">
        <f t="shared" si="3"/>
        <v>9</v>
      </c>
      <c r="AQ35" s="918" t="s">
        <v>118</v>
      </c>
      <c r="AR35" s="919"/>
      <c r="AS35" s="919"/>
      <c r="AT35" s="920"/>
      <c r="AU35" s="951">
        <f t="shared" ref="AU35:BF35" si="4">SUM(AU11:AU34)</f>
        <v>427.5</v>
      </c>
      <c r="AV35" s="171">
        <f t="shared" si="4"/>
        <v>3760.9</v>
      </c>
      <c r="AW35" s="172">
        <f t="shared" si="4"/>
        <v>4030.2000000000003</v>
      </c>
      <c r="AX35" s="173">
        <f t="shared" si="4"/>
        <v>474.8</v>
      </c>
      <c r="AY35" s="934">
        <f t="shared" si="4"/>
        <v>2483.6999999999998</v>
      </c>
      <c r="AZ35" s="969">
        <f t="shared" si="4"/>
        <v>29.71597222222222</v>
      </c>
      <c r="BA35" s="971">
        <f t="shared" si="4"/>
        <v>408</v>
      </c>
      <c r="BB35" s="171">
        <f t="shared" si="4"/>
        <v>3577.4</v>
      </c>
      <c r="BC35" s="172">
        <f t="shared" si="4"/>
        <v>3880.4</v>
      </c>
      <c r="BD35" s="173">
        <f t="shared" si="4"/>
        <v>476.7</v>
      </c>
      <c r="BE35" s="934">
        <f t="shared" si="4"/>
        <v>2379.1</v>
      </c>
      <c r="BF35" s="936">
        <f t="shared" si="4"/>
        <v>28.598611111111111</v>
      </c>
    </row>
    <row r="36" spans="1:58" s="2" customFormat="1" ht="17.25" thickBot="1">
      <c r="A36" s="909"/>
      <c r="B36" s="910"/>
      <c r="C36" s="912"/>
      <c r="D36" s="938">
        <f>SUM(D35:F35)</f>
        <v>50</v>
      </c>
      <c r="E36" s="939"/>
      <c r="F36" s="940"/>
      <c r="G36" s="913"/>
      <c r="H36" s="941">
        <f>SUM(H35:J35)</f>
        <v>39</v>
      </c>
      <c r="I36" s="939"/>
      <c r="J36" s="940"/>
      <c r="K36" s="913"/>
      <c r="L36" s="941">
        <f>SUM(L35:N35)</f>
        <v>50</v>
      </c>
      <c r="M36" s="939"/>
      <c r="N36" s="940"/>
      <c r="O36" s="913"/>
      <c r="P36" s="941">
        <f>SUM(P35:R35)</f>
        <v>25</v>
      </c>
      <c r="Q36" s="939"/>
      <c r="R36" s="940"/>
      <c r="S36" s="916"/>
      <c r="T36" s="921"/>
      <c r="U36" s="922"/>
      <c r="V36" s="923"/>
      <c r="W36" s="925"/>
      <c r="X36" s="927"/>
      <c r="Y36" s="958"/>
      <c r="Z36" s="960"/>
      <c r="AA36" s="962"/>
      <c r="AB36" s="964"/>
      <c r="AC36" s="966"/>
      <c r="AD36" s="968"/>
      <c r="AF36" s="944"/>
      <c r="AG36" s="945"/>
      <c r="AH36" s="912"/>
      <c r="AI36" s="938">
        <f>SUM(AI35:AK35)</f>
        <v>37</v>
      </c>
      <c r="AJ36" s="939"/>
      <c r="AK36" s="940"/>
      <c r="AL36" s="684"/>
      <c r="AM36" s="941">
        <f>SUM(AM35:AO35)</f>
        <v>37</v>
      </c>
      <c r="AN36" s="939"/>
      <c r="AO36" s="940"/>
      <c r="AP36" s="698"/>
      <c r="AQ36" s="921"/>
      <c r="AR36" s="922"/>
      <c r="AS36" s="922"/>
      <c r="AT36" s="923"/>
      <c r="AU36" s="951"/>
      <c r="AV36" s="906">
        <f>SUM(AV35:AX35)</f>
        <v>8265.9</v>
      </c>
      <c r="AW36" s="907"/>
      <c r="AX36" s="908"/>
      <c r="AY36" s="935"/>
      <c r="AZ36" s="970"/>
      <c r="BA36" s="971"/>
      <c r="BB36" s="906">
        <f>SUM(BB35:BD35)</f>
        <v>7934.5</v>
      </c>
      <c r="BC36" s="907"/>
      <c r="BD36" s="908"/>
      <c r="BE36" s="935"/>
      <c r="BF36" s="937"/>
    </row>
    <row r="37" spans="1:58" s="2" customFormat="1" ht="16.5" customHeight="1" thickBot="1">
      <c r="A37" s="988" t="s">
        <v>112</v>
      </c>
      <c r="B37" s="989"/>
      <c r="C37" s="990"/>
      <c r="D37" s="953">
        <f>D35+F35+E35*2</f>
        <v>88</v>
      </c>
      <c r="E37" s="954"/>
      <c r="F37" s="955"/>
      <c r="G37" s="914"/>
      <c r="H37" s="956">
        <f>H35+J35+I35*2</f>
        <v>66</v>
      </c>
      <c r="I37" s="954"/>
      <c r="J37" s="955"/>
      <c r="K37" s="914"/>
      <c r="L37" s="956">
        <f>L35+N35+M35*2</f>
        <v>88</v>
      </c>
      <c r="M37" s="954"/>
      <c r="N37" s="955"/>
      <c r="O37" s="915"/>
      <c r="P37" s="956">
        <f>P35+R35+Q35*2</f>
        <v>41</v>
      </c>
      <c r="Q37" s="954"/>
      <c r="R37" s="955"/>
      <c r="S37" s="917"/>
      <c r="T37" s="921"/>
      <c r="U37" s="922"/>
      <c r="V37" s="923"/>
      <c r="W37" s="991" t="s">
        <v>39</v>
      </c>
      <c r="X37" s="992"/>
      <c r="Y37" s="992"/>
      <c r="Z37" s="992"/>
      <c r="AA37" s="992"/>
      <c r="AB37" s="992"/>
      <c r="AC37" s="993"/>
      <c r="AD37" s="997">
        <f>AC35/(AD35*24)</f>
        <v>15.634624878860469</v>
      </c>
      <c r="AE37" s="20"/>
      <c r="AF37" s="988" t="s">
        <v>112</v>
      </c>
      <c r="AG37" s="989"/>
      <c r="AH37" s="990"/>
      <c r="AI37" s="953">
        <f>AI35+AK35+AJ35*2</f>
        <v>55</v>
      </c>
      <c r="AJ37" s="954"/>
      <c r="AK37" s="955"/>
      <c r="AL37" s="948"/>
      <c r="AM37" s="956">
        <f>AM35+AO35+AN35*2</f>
        <v>55</v>
      </c>
      <c r="AN37" s="954"/>
      <c r="AO37" s="955"/>
      <c r="AP37" s="950"/>
      <c r="AQ37" s="921"/>
      <c r="AR37" s="922"/>
      <c r="AS37" s="922"/>
      <c r="AT37" s="923"/>
      <c r="AU37" s="952"/>
      <c r="AV37" s="973">
        <f>SUM(AV36,AY35)</f>
        <v>10749.599999999999</v>
      </c>
      <c r="AW37" s="974"/>
      <c r="AX37" s="974"/>
      <c r="AY37" s="974"/>
      <c r="AZ37" s="975">
        <f>AV37/(AZ35*24)</f>
        <v>15.07270220373443</v>
      </c>
      <c r="BA37" s="972"/>
      <c r="BB37" s="973">
        <f>SUM(BB36,BE35)</f>
        <v>10313.6</v>
      </c>
      <c r="BC37" s="974"/>
      <c r="BD37" s="974"/>
      <c r="BE37" s="974"/>
      <c r="BF37" s="977">
        <f>BB37/(BF35*24)</f>
        <v>15.026370744500024</v>
      </c>
    </row>
    <row r="38" spans="1:58" s="2" customFormat="1" ht="16.5" customHeight="1" thickBot="1">
      <c r="A38" s="979" t="s">
        <v>113</v>
      </c>
      <c r="B38" s="980"/>
      <c r="C38" s="981"/>
      <c r="D38" s="982">
        <f>SUM(D37,G35)</f>
        <v>98</v>
      </c>
      <c r="E38" s="983"/>
      <c r="F38" s="983"/>
      <c r="G38" s="983"/>
      <c r="H38" s="983">
        <f>SUM(H37,K35)</f>
        <v>76</v>
      </c>
      <c r="I38" s="983"/>
      <c r="J38" s="983"/>
      <c r="K38" s="983"/>
      <c r="L38" s="983">
        <f>SUM(L37,O35)</f>
        <v>98</v>
      </c>
      <c r="M38" s="983"/>
      <c r="N38" s="983"/>
      <c r="O38" s="983"/>
      <c r="P38" s="983">
        <f>SUM(P37,S35)</f>
        <v>47</v>
      </c>
      <c r="Q38" s="983"/>
      <c r="R38" s="983"/>
      <c r="S38" s="984"/>
      <c r="T38" s="921"/>
      <c r="U38" s="922"/>
      <c r="V38" s="923"/>
      <c r="W38" s="994"/>
      <c r="X38" s="995"/>
      <c r="Y38" s="995"/>
      <c r="Z38" s="995"/>
      <c r="AA38" s="995"/>
      <c r="AB38" s="995"/>
      <c r="AC38" s="996"/>
      <c r="AD38" s="998"/>
      <c r="AE38" s="20"/>
      <c r="AF38" s="979" t="s">
        <v>113</v>
      </c>
      <c r="AG38" s="980"/>
      <c r="AH38" s="981"/>
      <c r="AI38" s="982">
        <f>SUM(AI37,AL35)</f>
        <v>64</v>
      </c>
      <c r="AJ38" s="983"/>
      <c r="AK38" s="983"/>
      <c r="AL38" s="983"/>
      <c r="AM38" s="983">
        <f>SUM(AM37,AP35)</f>
        <v>64</v>
      </c>
      <c r="AN38" s="983"/>
      <c r="AO38" s="983"/>
      <c r="AP38" s="984"/>
      <c r="AQ38" s="20"/>
      <c r="AR38" s="20"/>
      <c r="AS38" s="20"/>
      <c r="AT38" s="20"/>
      <c r="AU38" s="985" t="s">
        <v>40</v>
      </c>
      <c r="AV38" s="986"/>
      <c r="AW38" s="986"/>
      <c r="AX38" s="986"/>
      <c r="AY38" s="986"/>
      <c r="AZ38" s="976"/>
      <c r="BA38" s="987" t="s">
        <v>40</v>
      </c>
      <c r="BB38" s="986"/>
      <c r="BC38" s="986"/>
      <c r="BD38" s="986"/>
      <c r="BE38" s="986"/>
      <c r="BF38" s="978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595" t="s">
        <v>18</v>
      </c>
      <c r="B40" s="595"/>
      <c r="F40" s="596" t="s">
        <v>46</v>
      </c>
      <c r="G40" s="596"/>
      <c r="H40" s="596"/>
      <c r="I40" s="596"/>
      <c r="J40" s="596"/>
      <c r="K40" s="596"/>
      <c r="L40" s="596"/>
      <c r="M40" s="37"/>
      <c r="N40" s="37"/>
      <c r="O40" s="37"/>
      <c r="U40" s="597" t="s">
        <v>34</v>
      </c>
      <c r="V40" s="597"/>
      <c r="W40" s="597"/>
      <c r="X40" s="597"/>
      <c r="Y40" s="597"/>
      <c r="Z40" s="597"/>
      <c r="AA40" s="597"/>
      <c r="AB40" s="597"/>
      <c r="AC40" s="597"/>
      <c r="AD40" s="597"/>
      <c r="AF40" s="595" t="s">
        <v>18</v>
      </c>
      <c r="AG40" s="595"/>
      <c r="AK40" s="598" t="s">
        <v>46</v>
      </c>
      <c r="AL40" s="598"/>
      <c r="AM40" s="598"/>
      <c r="AN40" s="598"/>
      <c r="AO40" s="598"/>
      <c r="AP40" s="109"/>
      <c r="AT40" s="597" t="s">
        <v>34</v>
      </c>
      <c r="AU40" s="597"/>
      <c r="AV40" s="597"/>
      <c r="AW40" s="597"/>
      <c r="AX40" s="597"/>
      <c r="AY40" s="597"/>
      <c r="AZ40" s="597"/>
      <c r="BA40" s="597"/>
      <c r="BB40" s="597"/>
      <c r="BC40" s="46"/>
    </row>
    <row r="41" spans="1:58" s="11" customFormat="1" ht="12.75" customHeight="1">
      <c r="A41" s="595" t="s">
        <v>19</v>
      </c>
      <c r="B41" s="595"/>
      <c r="U41" s="599" t="s">
        <v>114</v>
      </c>
      <c r="V41" s="599"/>
      <c r="W41" s="599"/>
      <c r="X41" s="599"/>
      <c r="Y41" s="599"/>
      <c r="Z41" s="599"/>
      <c r="AA41" s="599"/>
      <c r="AB41" s="599"/>
      <c r="AC41" s="599"/>
      <c r="AD41" s="599"/>
      <c r="AF41" s="595" t="s">
        <v>19</v>
      </c>
      <c r="AG41" s="595"/>
      <c r="AK41" s="44"/>
      <c r="AL41" s="44"/>
      <c r="AS41" s="107"/>
      <c r="AT41" s="599" t="s">
        <v>114</v>
      </c>
      <c r="AU41" s="599"/>
      <c r="AV41" s="599"/>
      <c r="AW41" s="599"/>
      <c r="AX41" s="599"/>
      <c r="AY41" s="599"/>
      <c r="AZ41" s="599"/>
      <c r="BA41" s="599"/>
      <c r="BB41" s="599"/>
      <c r="BC41" s="599"/>
      <c r="BD41" s="599"/>
      <c r="BE41" s="45"/>
    </row>
    <row r="42" spans="1:58" s="11" customFormat="1" ht="12.75" customHeight="1">
      <c r="A42" s="595" t="s">
        <v>115</v>
      </c>
      <c r="B42" s="595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599"/>
      <c r="V42" s="599"/>
      <c r="W42" s="599"/>
      <c r="X42" s="599"/>
      <c r="Y42" s="599"/>
      <c r="Z42" s="599"/>
      <c r="AA42" s="599"/>
      <c r="AB42" s="599"/>
      <c r="AC42" s="599"/>
      <c r="AD42" s="599"/>
      <c r="AF42" s="595" t="s">
        <v>115</v>
      </c>
      <c r="AG42" s="595"/>
      <c r="AK42" s="44" t="s">
        <v>54</v>
      </c>
      <c r="AL42" s="44"/>
      <c r="AT42" s="599"/>
      <c r="AU42" s="599"/>
      <c r="AV42" s="599"/>
      <c r="AW42" s="599"/>
      <c r="AX42" s="599"/>
      <c r="AY42" s="599"/>
      <c r="AZ42" s="599"/>
      <c r="BA42" s="599"/>
      <c r="BB42" s="599"/>
      <c r="BC42" s="45"/>
    </row>
    <row r="43" spans="1:58" s="11" customFormat="1" ht="12.75" customHeight="1">
      <c r="A43" s="595" t="s">
        <v>116</v>
      </c>
      <c r="B43" s="595"/>
      <c r="U43" s="599"/>
      <c r="V43" s="599"/>
      <c r="W43" s="599"/>
      <c r="X43" s="599"/>
      <c r="Y43" s="599"/>
      <c r="Z43" s="599"/>
      <c r="AA43" s="599"/>
      <c r="AB43" s="599"/>
      <c r="AC43" s="599"/>
      <c r="AD43" s="599"/>
      <c r="AF43" s="595" t="s">
        <v>116</v>
      </c>
      <c r="AG43" s="595"/>
      <c r="AT43" s="599"/>
      <c r="AU43" s="599"/>
      <c r="AV43" s="599"/>
      <c r="AW43" s="599"/>
      <c r="AX43" s="599"/>
      <c r="AY43" s="599"/>
      <c r="AZ43" s="599"/>
      <c r="BA43" s="599"/>
      <c r="BB43" s="599"/>
      <c r="BC43" s="45"/>
    </row>
    <row r="44" spans="1:58" ht="2.25" customHeight="1"/>
    <row r="45" spans="1:58"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602"/>
      <c r="U52" s="602"/>
      <c r="V52" s="602"/>
      <c r="AC52" s="182"/>
    </row>
    <row r="53" spans="20:30" s="2" customFormat="1" ht="21.75" customHeight="1">
      <c r="T53" s="602"/>
      <c r="U53" s="602"/>
      <c r="V53" s="602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Z1:AD1"/>
    <mergeCell ref="BC1:BF1"/>
    <mergeCell ref="BC2:BF2"/>
    <mergeCell ref="A3:AD3"/>
    <mergeCell ref="A5:I5"/>
    <mergeCell ref="AF5:AH5"/>
    <mergeCell ref="Z6:AD6"/>
    <mergeCell ref="AG6:AH6"/>
    <mergeCell ref="BC6:BF6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tabColor rgb="FF0070C0"/>
  </sheetPr>
  <dimension ref="A1:BJ70"/>
  <sheetViews>
    <sheetView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278"/>
      <c r="AA1" s="278"/>
      <c r="AB1" s="278"/>
      <c r="AC1" s="278"/>
      <c r="AD1" s="278"/>
      <c r="AF1" s="5" t="s">
        <v>124</v>
      </c>
      <c r="AH1" s="5"/>
      <c r="AI1" s="5"/>
      <c r="AJ1" s="5"/>
      <c r="AK1" s="5"/>
      <c r="AL1" s="5"/>
      <c r="AM1" s="5"/>
      <c r="AN1" s="49"/>
      <c r="BC1" s="278"/>
      <c r="BD1" s="278"/>
      <c r="BE1" s="278"/>
      <c r="BF1" s="278"/>
    </row>
    <row r="2" spans="1:62" ht="6" customHeight="1">
      <c r="BC2" s="601"/>
      <c r="BD2" s="601"/>
      <c r="BE2" s="601"/>
      <c r="BF2" s="601"/>
    </row>
    <row r="3" spans="1:62" ht="26.25">
      <c r="A3" s="279" t="s">
        <v>0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F3" s="39" t="s">
        <v>0</v>
      </c>
      <c r="AG3" s="39"/>
      <c r="AH3" s="39"/>
    </row>
    <row r="4" spans="1:62" ht="6" customHeight="1"/>
    <row r="5" spans="1:62" ht="19.5">
      <c r="A5" s="280" t="s">
        <v>84</v>
      </c>
      <c r="B5" s="280"/>
      <c r="C5" s="280"/>
      <c r="D5" s="280"/>
      <c r="E5" s="280"/>
      <c r="F5" s="280"/>
      <c r="G5" s="280"/>
      <c r="H5" s="280"/>
      <c r="I5" s="280"/>
      <c r="K5" s="110"/>
      <c r="Z5" s="6" t="s">
        <v>78</v>
      </c>
      <c r="AA5" s="7"/>
      <c r="AB5" s="7"/>
      <c r="AC5" s="7"/>
      <c r="AD5" s="7"/>
      <c r="AF5" s="280" t="s">
        <v>23</v>
      </c>
      <c r="AG5" s="280"/>
      <c r="AH5" s="280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602"/>
      <c r="AA6" s="602"/>
      <c r="AB6" s="602"/>
      <c r="AC6" s="602"/>
      <c r="AD6" s="602"/>
      <c r="AG6" s="603"/>
      <c r="AH6" s="603"/>
      <c r="BC6" s="604"/>
      <c r="BD6" s="604"/>
      <c r="BE6" s="604"/>
      <c r="BF6" s="604"/>
    </row>
    <row r="7" spans="1:62" s="2" customFormat="1" ht="20.25" customHeight="1" thickTop="1" thickBot="1">
      <c r="A7" s="605" t="s">
        <v>3</v>
      </c>
      <c r="B7" s="609" t="s">
        <v>4</v>
      </c>
      <c r="C7" s="612" t="s">
        <v>47</v>
      </c>
      <c r="D7" s="616" t="s">
        <v>85</v>
      </c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8"/>
      <c r="T7" s="619" t="s">
        <v>22</v>
      </c>
      <c r="U7" s="620"/>
      <c r="V7" s="625" t="s">
        <v>26</v>
      </c>
      <c r="W7" s="627" t="s">
        <v>13</v>
      </c>
      <c r="X7" s="647" t="s">
        <v>15</v>
      </c>
      <c r="Y7" s="648"/>
      <c r="Z7" s="648"/>
      <c r="AA7" s="648"/>
      <c r="AB7" s="648"/>
      <c r="AC7" s="648"/>
      <c r="AD7" s="651" t="s">
        <v>86</v>
      </c>
      <c r="AF7" s="605" t="s">
        <v>3</v>
      </c>
      <c r="AG7" s="609" t="s">
        <v>4</v>
      </c>
      <c r="AH7" s="612" t="s">
        <v>47</v>
      </c>
      <c r="AI7" s="654" t="s">
        <v>85</v>
      </c>
      <c r="AJ7" s="655"/>
      <c r="AK7" s="655"/>
      <c r="AL7" s="655"/>
      <c r="AM7" s="655"/>
      <c r="AN7" s="655"/>
      <c r="AO7" s="655"/>
      <c r="AP7" s="656"/>
      <c r="AQ7" s="631" t="s">
        <v>61</v>
      </c>
      <c r="AR7" s="632"/>
      <c r="AS7" s="632"/>
      <c r="AT7" s="625" t="s">
        <v>31</v>
      </c>
      <c r="AU7" s="637" t="s">
        <v>33</v>
      </c>
      <c r="AV7" s="638"/>
      <c r="AW7" s="638"/>
      <c r="AX7" s="638"/>
      <c r="AY7" s="638"/>
      <c r="AZ7" s="638"/>
      <c r="BA7" s="639" t="s">
        <v>43</v>
      </c>
      <c r="BB7" s="638"/>
      <c r="BC7" s="638"/>
      <c r="BD7" s="638"/>
      <c r="BE7" s="638"/>
      <c r="BF7" s="640"/>
    </row>
    <row r="8" spans="1:62" s="2" customFormat="1" ht="16.5" customHeight="1">
      <c r="A8" s="606"/>
      <c r="B8" s="285"/>
      <c r="C8" s="613"/>
      <c r="D8" s="641" t="s">
        <v>8</v>
      </c>
      <c r="E8" s="642"/>
      <c r="F8" s="642"/>
      <c r="G8" s="643"/>
      <c r="H8" s="642" t="s">
        <v>24</v>
      </c>
      <c r="I8" s="642"/>
      <c r="J8" s="642"/>
      <c r="K8" s="642"/>
      <c r="L8" s="644" t="s">
        <v>25</v>
      </c>
      <c r="M8" s="642"/>
      <c r="N8" s="642"/>
      <c r="O8" s="643"/>
      <c r="P8" s="642" t="s">
        <v>17</v>
      </c>
      <c r="Q8" s="642"/>
      <c r="R8" s="642"/>
      <c r="S8" s="645"/>
      <c r="T8" s="621"/>
      <c r="U8" s="622"/>
      <c r="V8" s="626"/>
      <c r="W8" s="628"/>
      <c r="X8" s="649"/>
      <c r="Y8" s="650"/>
      <c r="Z8" s="650"/>
      <c r="AA8" s="650"/>
      <c r="AB8" s="650"/>
      <c r="AC8" s="650"/>
      <c r="AD8" s="652"/>
      <c r="AF8" s="606"/>
      <c r="AG8" s="285"/>
      <c r="AH8" s="613"/>
      <c r="AI8" s="641" t="s">
        <v>33</v>
      </c>
      <c r="AJ8" s="642"/>
      <c r="AK8" s="642"/>
      <c r="AL8" s="643"/>
      <c r="AM8" s="646" t="s">
        <v>43</v>
      </c>
      <c r="AN8" s="646"/>
      <c r="AO8" s="646"/>
      <c r="AP8" s="646"/>
      <c r="AQ8" s="633"/>
      <c r="AR8" s="634"/>
      <c r="AS8" s="634"/>
      <c r="AT8" s="626"/>
      <c r="AU8" s="662" t="s">
        <v>13</v>
      </c>
      <c r="AV8" s="665" t="s">
        <v>32</v>
      </c>
      <c r="AW8" s="666"/>
      <c r="AX8" s="666"/>
      <c r="AY8" s="666"/>
      <c r="AZ8" s="667" t="s">
        <v>86</v>
      </c>
      <c r="BA8" s="670" t="s">
        <v>13</v>
      </c>
      <c r="BB8" s="665" t="s">
        <v>32</v>
      </c>
      <c r="BC8" s="666"/>
      <c r="BD8" s="666"/>
      <c r="BE8" s="666"/>
      <c r="BF8" s="673" t="s">
        <v>87</v>
      </c>
    </row>
    <row r="9" spans="1:62" s="2" customFormat="1" ht="16.5" customHeight="1">
      <c r="A9" s="607"/>
      <c r="B9" s="610"/>
      <c r="C9" s="614"/>
      <c r="D9" s="635" t="s">
        <v>88</v>
      </c>
      <c r="E9" s="636"/>
      <c r="F9" s="636"/>
      <c r="G9" s="684" t="s">
        <v>89</v>
      </c>
      <c r="H9" s="659" t="s">
        <v>88</v>
      </c>
      <c r="I9" s="636"/>
      <c r="J9" s="636"/>
      <c r="K9" s="684" t="s">
        <v>89</v>
      </c>
      <c r="L9" s="659" t="s">
        <v>88</v>
      </c>
      <c r="M9" s="636"/>
      <c r="N9" s="636"/>
      <c r="O9" s="684" t="s">
        <v>89</v>
      </c>
      <c r="P9" s="659" t="s">
        <v>88</v>
      </c>
      <c r="Q9" s="636"/>
      <c r="R9" s="636"/>
      <c r="S9" s="698" t="s">
        <v>89</v>
      </c>
      <c r="T9" s="623"/>
      <c r="U9" s="624"/>
      <c r="V9" s="626"/>
      <c r="W9" s="629"/>
      <c r="X9" s="676" t="s">
        <v>88</v>
      </c>
      <c r="Y9" s="677"/>
      <c r="Z9" s="677"/>
      <c r="AA9" s="700"/>
      <c r="AB9" s="680" t="s">
        <v>89</v>
      </c>
      <c r="AC9" s="682" t="s">
        <v>90</v>
      </c>
      <c r="AD9" s="652"/>
      <c r="AF9" s="607"/>
      <c r="AG9" s="610"/>
      <c r="AH9" s="614"/>
      <c r="AI9" s="635" t="s">
        <v>88</v>
      </c>
      <c r="AJ9" s="636"/>
      <c r="AK9" s="636"/>
      <c r="AL9" s="657" t="s">
        <v>89</v>
      </c>
      <c r="AM9" s="659" t="s">
        <v>88</v>
      </c>
      <c r="AN9" s="636"/>
      <c r="AO9" s="636"/>
      <c r="AP9" s="660" t="s">
        <v>89</v>
      </c>
      <c r="AQ9" s="635"/>
      <c r="AR9" s="636"/>
      <c r="AS9" s="636"/>
      <c r="AT9" s="626"/>
      <c r="AU9" s="663"/>
      <c r="AV9" s="676" t="s">
        <v>88</v>
      </c>
      <c r="AW9" s="677"/>
      <c r="AX9" s="677"/>
      <c r="AY9" s="678" t="s">
        <v>89</v>
      </c>
      <c r="AZ9" s="668"/>
      <c r="BA9" s="671"/>
      <c r="BB9" s="676" t="s">
        <v>88</v>
      </c>
      <c r="BC9" s="677"/>
      <c r="BD9" s="677"/>
      <c r="BE9" s="678" t="s">
        <v>89</v>
      </c>
      <c r="BF9" s="674"/>
    </row>
    <row r="10" spans="1:62" s="2" customFormat="1" ht="37.5" customHeight="1" thickBot="1">
      <c r="A10" s="608"/>
      <c r="B10" s="611"/>
      <c r="C10" s="615"/>
      <c r="D10" s="112" t="s">
        <v>5</v>
      </c>
      <c r="E10" s="113" t="s">
        <v>6</v>
      </c>
      <c r="F10" s="114" t="s">
        <v>59</v>
      </c>
      <c r="G10" s="685"/>
      <c r="H10" s="115" t="s">
        <v>5</v>
      </c>
      <c r="I10" s="113" t="s">
        <v>6</v>
      </c>
      <c r="J10" s="114" t="s">
        <v>59</v>
      </c>
      <c r="K10" s="685"/>
      <c r="L10" s="115" t="s">
        <v>5</v>
      </c>
      <c r="M10" s="113" t="s">
        <v>6</v>
      </c>
      <c r="N10" s="114" t="s">
        <v>59</v>
      </c>
      <c r="O10" s="685"/>
      <c r="P10" s="115" t="s">
        <v>5</v>
      </c>
      <c r="Q10" s="113" t="s">
        <v>6</v>
      </c>
      <c r="R10" s="114" t="s">
        <v>59</v>
      </c>
      <c r="S10" s="699"/>
      <c r="T10" s="116" t="s">
        <v>9</v>
      </c>
      <c r="U10" s="117" t="s">
        <v>12</v>
      </c>
      <c r="V10" s="118" t="s">
        <v>91</v>
      </c>
      <c r="W10" s="630"/>
      <c r="X10" s="119" t="s">
        <v>5</v>
      </c>
      <c r="Y10" s="120" t="s">
        <v>6</v>
      </c>
      <c r="Z10" s="121" t="s">
        <v>59</v>
      </c>
      <c r="AA10" s="122" t="s">
        <v>14</v>
      </c>
      <c r="AB10" s="681"/>
      <c r="AC10" s="683"/>
      <c r="AD10" s="653"/>
      <c r="AF10" s="608"/>
      <c r="AG10" s="611"/>
      <c r="AH10" s="615"/>
      <c r="AI10" s="123" t="s">
        <v>5</v>
      </c>
      <c r="AJ10" s="124" t="s">
        <v>6</v>
      </c>
      <c r="AK10" s="125" t="s">
        <v>59</v>
      </c>
      <c r="AL10" s="658"/>
      <c r="AM10" s="126" t="s">
        <v>5</v>
      </c>
      <c r="AN10" s="124" t="s">
        <v>6</v>
      </c>
      <c r="AO10" s="125" t="s">
        <v>59</v>
      </c>
      <c r="AP10" s="661"/>
      <c r="AQ10" s="127" t="s">
        <v>9</v>
      </c>
      <c r="AR10" s="128" t="s">
        <v>119</v>
      </c>
      <c r="AS10" s="129" t="s">
        <v>120</v>
      </c>
      <c r="AT10" s="130" t="s">
        <v>92</v>
      </c>
      <c r="AU10" s="664"/>
      <c r="AV10" s="119" t="s">
        <v>5</v>
      </c>
      <c r="AW10" s="120" t="s">
        <v>6</v>
      </c>
      <c r="AX10" s="121" t="s">
        <v>59</v>
      </c>
      <c r="AY10" s="679"/>
      <c r="AZ10" s="669"/>
      <c r="BA10" s="672"/>
      <c r="BB10" s="119" t="s">
        <v>5</v>
      </c>
      <c r="BC10" s="120" t="s">
        <v>6</v>
      </c>
      <c r="BD10" s="121" t="s">
        <v>59</v>
      </c>
      <c r="BE10" s="679"/>
      <c r="BF10" s="675"/>
    </row>
    <row r="11" spans="1:62" s="2" customFormat="1" ht="12.75" customHeight="1" thickTop="1">
      <c r="A11" s="686"/>
      <c r="B11" s="688"/>
      <c r="C11" s="690"/>
      <c r="D11" s="692"/>
      <c r="E11" s="694"/>
      <c r="F11" s="696"/>
      <c r="G11" s="701"/>
      <c r="H11" s="703"/>
      <c r="I11" s="694"/>
      <c r="J11" s="696"/>
      <c r="K11" s="701"/>
      <c r="L11" s="703"/>
      <c r="M11" s="694"/>
      <c r="N11" s="696"/>
      <c r="O11" s="701"/>
      <c r="P11" s="703"/>
      <c r="Q11" s="694"/>
      <c r="R11" s="696"/>
      <c r="S11" s="717"/>
      <c r="T11" s="719"/>
      <c r="U11" s="721"/>
      <c r="V11" s="723"/>
      <c r="W11" s="725"/>
      <c r="X11" s="727"/>
      <c r="Y11" s="705"/>
      <c r="Z11" s="707"/>
      <c r="AA11" s="709"/>
      <c r="AB11" s="711"/>
      <c r="AC11" s="713"/>
      <c r="AD11" s="715"/>
      <c r="AF11" s="686"/>
      <c r="AG11" s="688"/>
      <c r="AH11" s="690"/>
      <c r="AI11" s="692"/>
      <c r="AJ11" s="694"/>
      <c r="AK11" s="696"/>
      <c r="AL11" s="701"/>
      <c r="AM11" s="703"/>
      <c r="AN11" s="694"/>
      <c r="AO11" s="696"/>
      <c r="AP11" s="729"/>
      <c r="AQ11" s="731"/>
      <c r="AR11" s="753"/>
      <c r="AS11" s="755"/>
      <c r="AT11" s="757"/>
      <c r="AU11" s="725"/>
      <c r="AV11" s="727"/>
      <c r="AW11" s="705"/>
      <c r="AX11" s="707"/>
      <c r="AY11" s="733"/>
      <c r="AZ11" s="749"/>
      <c r="BA11" s="751"/>
      <c r="BB11" s="727"/>
      <c r="BC11" s="705"/>
      <c r="BD11" s="707"/>
      <c r="BE11" s="733"/>
      <c r="BF11" s="715"/>
    </row>
    <row r="12" spans="1:62" s="2" customFormat="1" ht="12.75" customHeight="1">
      <c r="A12" s="687"/>
      <c r="B12" s="689"/>
      <c r="C12" s="691"/>
      <c r="D12" s="693"/>
      <c r="E12" s="695"/>
      <c r="F12" s="697"/>
      <c r="G12" s="702"/>
      <c r="H12" s="704"/>
      <c r="I12" s="695"/>
      <c r="J12" s="697"/>
      <c r="K12" s="702"/>
      <c r="L12" s="704"/>
      <c r="M12" s="695"/>
      <c r="N12" s="697"/>
      <c r="O12" s="702"/>
      <c r="P12" s="704"/>
      <c r="Q12" s="695"/>
      <c r="R12" s="697"/>
      <c r="S12" s="718"/>
      <c r="T12" s="720"/>
      <c r="U12" s="722"/>
      <c r="V12" s="724"/>
      <c r="W12" s="726"/>
      <c r="X12" s="728"/>
      <c r="Y12" s="706"/>
      <c r="Z12" s="708"/>
      <c r="AA12" s="710"/>
      <c r="AB12" s="712"/>
      <c r="AC12" s="714"/>
      <c r="AD12" s="716"/>
      <c r="AF12" s="687"/>
      <c r="AG12" s="689"/>
      <c r="AH12" s="691"/>
      <c r="AI12" s="693"/>
      <c r="AJ12" s="695"/>
      <c r="AK12" s="697"/>
      <c r="AL12" s="702"/>
      <c r="AM12" s="704"/>
      <c r="AN12" s="695"/>
      <c r="AO12" s="697"/>
      <c r="AP12" s="730"/>
      <c r="AQ12" s="732"/>
      <c r="AR12" s="754"/>
      <c r="AS12" s="756"/>
      <c r="AT12" s="758"/>
      <c r="AU12" s="726"/>
      <c r="AV12" s="728"/>
      <c r="AW12" s="706"/>
      <c r="AX12" s="708"/>
      <c r="AY12" s="734"/>
      <c r="AZ12" s="750"/>
      <c r="BA12" s="752"/>
      <c r="BB12" s="728"/>
      <c r="BC12" s="706"/>
      <c r="BD12" s="708"/>
      <c r="BE12" s="734"/>
      <c r="BF12" s="716"/>
    </row>
    <row r="13" spans="1:62" s="2" customFormat="1" ht="21.75" customHeight="1">
      <c r="A13" s="735">
        <v>1</v>
      </c>
      <c r="B13" s="131" t="s">
        <v>93</v>
      </c>
      <c r="C13" s="858">
        <v>6.6</v>
      </c>
      <c r="D13" s="739" t="s">
        <v>77</v>
      </c>
      <c r="E13" s="741">
        <v>3</v>
      </c>
      <c r="F13" s="743" t="s">
        <v>77</v>
      </c>
      <c r="G13" s="802" t="s">
        <v>77</v>
      </c>
      <c r="H13" s="747">
        <v>1</v>
      </c>
      <c r="I13" s="741">
        <v>3</v>
      </c>
      <c r="J13" s="743" t="s">
        <v>77</v>
      </c>
      <c r="K13" s="802" t="s">
        <v>77</v>
      </c>
      <c r="L13" s="747" t="s">
        <v>77</v>
      </c>
      <c r="M13" s="741">
        <v>3</v>
      </c>
      <c r="N13" s="743" t="s">
        <v>77</v>
      </c>
      <c r="O13" s="802" t="s">
        <v>77</v>
      </c>
      <c r="P13" s="747">
        <v>3</v>
      </c>
      <c r="Q13" s="741" t="s">
        <v>77</v>
      </c>
      <c r="R13" s="743" t="s">
        <v>77</v>
      </c>
      <c r="S13" s="812" t="s">
        <v>77</v>
      </c>
      <c r="T13" s="132" t="s">
        <v>51</v>
      </c>
      <c r="U13" s="197" t="s">
        <v>131</v>
      </c>
      <c r="V13" s="859">
        <v>20</v>
      </c>
      <c r="W13" s="792">
        <v>52.5</v>
      </c>
      <c r="X13" s="999">
        <v>741.8</v>
      </c>
      <c r="Y13" s="1000" t="s">
        <v>77</v>
      </c>
      <c r="Z13" s="796" t="s">
        <v>77</v>
      </c>
      <c r="AA13" s="798">
        <f>SUM(X13:Z14)</f>
        <v>741.8</v>
      </c>
      <c r="AB13" s="800" t="s">
        <v>77</v>
      </c>
      <c r="AC13" s="737">
        <f>SUM(AA13,AB13)</f>
        <v>741.8</v>
      </c>
      <c r="AD13" s="765">
        <v>2.4680555555555554</v>
      </c>
      <c r="AF13" s="735">
        <v>1</v>
      </c>
      <c r="AG13" s="131" t="str">
        <f>B13</f>
        <v>Wilczak</v>
      </c>
      <c r="AH13" s="858">
        <f>C13</f>
        <v>6.6</v>
      </c>
      <c r="AI13" s="784" t="s">
        <v>127</v>
      </c>
      <c r="AJ13" s="785"/>
      <c r="AK13" s="785"/>
      <c r="AL13" s="785"/>
      <c r="AM13" s="785"/>
      <c r="AN13" s="785"/>
      <c r="AO13" s="785"/>
      <c r="AP13" s="786"/>
      <c r="AQ13" s="200" t="s">
        <v>45</v>
      </c>
      <c r="AR13" s="203" t="s">
        <v>143</v>
      </c>
      <c r="AS13" s="203" t="s">
        <v>143</v>
      </c>
      <c r="AT13" s="831">
        <v>20</v>
      </c>
      <c r="AU13" s="832">
        <v>51.5</v>
      </c>
      <c r="AV13" s="999">
        <v>644.4</v>
      </c>
      <c r="AW13" s="1000">
        <v>100.7</v>
      </c>
      <c r="AX13" s="796" t="s">
        <v>77</v>
      </c>
      <c r="AY13" s="858" t="s">
        <v>77</v>
      </c>
      <c r="AZ13" s="773">
        <v>2.786805555555556</v>
      </c>
      <c r="BA13" s="828">
        <v>48.5</v>
      </c>
      <c r="BB13" s="999">
        <v>555.5</v>
      </c>
      <c r="BC13" s="1000">
        <v>150</v>
      </c>
      <c r="BD13" s="796" t="s">
        <v>77</v>
      </c>
      <c r="BE13" s="858" t="s">
        <v>77</v>
      </c>
      <c r="BF13" s="765">
        <v>2.681944444444444</v>
      </c>
      <c r="BH13" s="133"/>
      <c r="BI13" s="133"/>
      <c r="BJ13" s="133"/>
    </row>
    <row r="14" spans="1:62" s="2" customFormat="1" ht="12.75" customHeight="1">
      <c r="A14" s="736"/>
      <c r="B14" s="134" t="s">
        <v>94</v>
      </c>
      <c r="C14" s="842"/>
      <c r="D14" s="740"/>
      <c r="E14" s="742"/>
      <c r="F14" s="744"/>
      <c r="G14" s="804"/>
      <c r="H14" s="748"/>
      <c r="I14" s="742"/>
      <c r="J14" s="744"/>
      <c r="K14" s="804"/>
      <c r="L14" s="748"/>
      <c r="M14" s="742"/>
      <c r="N14" s="744"/>
      <c r="O14" s="804"/>
      <c r="P14" s="748"/>
      <c r="Q14" s="742"/>
      <c r="R14" s="744"/>
      <c r="S14" s="814"/>
      <c r="T14" s="135" t="s">
        <v>45</v>
      </c>
      <c r="U14" s="188" t="s">
        <v>132</v>
      </c>
      <c r="V14" s="815"/>
      <c r="W14" s="793"/>
      <c r="X14" s="854"/>
      <c r="Y14" s="856"/>
      <c r="Z14" s="797"/>
      <c r="AA14" s="799"/>
      <c r="AB14" s="801"/>
      <c r="AC14" s="738"/>
      <c r="AD14" s="766"/>
      <c r="AF14" s="736"/>
      <c r="AG14" s="134" t="str">
        <f>B14</f>
        <v>Las Gdański</v>
      </c>
      <c r="AH14" s="842"/>
      <c r="AI14" s="787"/>
      <c r="AJ14" s="788"/>
      <c r="AK14" s="788"/>
      <c r="AL14" s="788"/>
      <c r="AM14" s="788"/>
      <c r="AN14" s="788"/>
      <c r="AO14" s="788"/>
      <c r="AP14" s="789"/>
      <c r="AQ14" s="201" t="s">
        <v>51</v>
      </c>
      <c r="AR14" s="202" t="s">
        <v>141</v>
      </c>
      <c r="AS14" s="202" t="s">
        <v>142</v>
      </c>
      <c r="AT14" s="831"/>
      <c r="AU14" s="834"/>
      <c r="AV14" s="854"/>
      <c r="AW14" s="856"/>
      <c r="AX14" s="797"/>
      <c r="AY14" s="842"/>
      <c r="AZ14" s="774"/>
      <c r="BA14" s="830"/>
      <c r="BB14" s="854"/>
      <c r="BC14" s="856"/>
      <c r="BD14" s="797"/>
      <c r="BE14" s="842"/>
      <c r="BF14" s="766"/>
      <c r="BH14" s="133"/>
      <c r="BI14" s="133"/>
      <c r="BJ14" s="133"/>
    </row>
    <row r="15" spans="1:62" s="2" customFormat="1" ht="9.75" customHeight="1">
      <c r="A15" s="775">
        <v>2</v>
      </c>
      <c r="B15" s="776" t="s">
        <v>95</v>
      </c>
      <c r="C15" s="778">
        <v>10.8</v>
      </c>
      <c r="D15" s="779" t="s">
        <v>77</v>
      </c>
      <c r="E15" s="780">
        <v>4</v>
      </c>
      <c r="F15" s="781">
        <v>1</v>
      </c>
      <c r="G15" s="802" t="s">
        <v>77</v>
      </c>
      <c r="H15" s="805" t="s">
        <v>77</v>
      </c>
      <c r="I15" s="780">
        <v>4</v>
      </c>
      <c r="J15" s="781">
        <v>1</v>
      </c>
      <c r="K15" s="802" t="s">
        <v>77</v>
      </c>
      <c r="L15" s="805" t="s">
        <v>77</v>
      </c>
      <c r="M15" s="780">
        <v>4</v>
      </c>
      <c r="N15" s="781">
        <v>1</v>
      </c>
      <c r="O15" s="802" t="s">
        <v>77</v>
      </c>
      <c r="P15" s="805">
        <v>1</v>
      </c>
      <c r="Q15" s="780">
        <v>3</v>
      </c>
      <c r="R15" s="781">
        <v>1</v>
      </c>
      <c r="S15" s="812" t="s">
        <v>77</v>
      </c>
      <c r="T15" s="148" t="s">
        <v>10</v>
      </c>
      <c r="U15" s="195">
        <v>1</v>
      </c>
      <c r="V15" s="815">
        <v>20</v>
      </c>
      <c r="W15" s="816">
        <v>53.5</v>
      </c>
      <c r="X15" s="860">
        <v>35.5</v>
      </c>
      <c r="Y15" s="861">
        <v>902.4</v>
      </c>
      <c r="Z15" s="1001">
        <v>241.6</v>
      </c>
      <c r="AA15" s="806">
        <f>SUM(X15:Z17)</f>
        <v>1179.5</v>
      </c>
      <c r="AB15" s="809" t="s">
        <v>77</v>
      </c>
      <c r="AC15" s="737">
        <f>SUM(AA15,AB15)</f>
        <v>1179.5</v>
      </c>
      <c r="AD15" s="811">
        <v>3.7583333333333333</v>
      </c>
      <c r="AF15" s="775">
        <v>2</v>
      </c>
      <c r="AG15" s="776" t="str">
        <f>B15</f>
        <v>R. Kujawskie</v>
      </c>
      <c r="AH15" s="778">
        <f>C15</f>
        <v>10.8</v>
      </c>
      <c r="AI15" s="779" t="s">
        <v>77</v>
      </c>
      <c r="AJ15" s="780">
        <v>4</v>
      </c>
      <c r="AK15" s="781">
        <v>1</v>
      </c>
      <c r="AL15" s="802" t="s">
        <v>77</v>
      </c>
      <c r="AM15" s="805" t="s">
        <v>77</v>
      </c>
      <c r="AN15" s="780">
        <v>4</v>
      </c>
      <c r="AO15" s="781">
        <v>1</v>
      </c>
      <c r="AP15" s="820" t="s">
        <v>77</v>
      </c>
      <c r="AQ15" s="823" t="s">
        <v>51</v>
      </c>
      <c r="AR15" s="825" t="s">
        <v>66</v>
      </c>
      <c r="AS15" s="825" t="s">
        <v>66</v>
      </c>
      <c r="AT15" s="831">
        <v>20</v>
      </c>
      <c r="AU15" s="832">
        <v>51</v>
      </c>
      <c r="AV15" s="817" t="s">
        <v>77</v>
      </c>
      <c r="AW15" s="861">
        <v>874.9</v>
      </c>
      <c r="AX15" s="1001">
        <v>255.3</v>
      </c>
      <c r="AY15" s="778" t="s">
        <v>77</v>
      </c>
      <c r="AZ15" s="827">
        <v>3.4069444444444446</v>
      </c>
      <c r="BA15" s="828">
        <v>48</v>
      </c>
      <c r="BB15" s="817" t="s">
        <v>77</v>
      </c>
      <c r="BC15" s="861">
        <v>825.5</v>
      </c>
      <c r="BD15" s="1001">
        <v>241.6</v>
      </c>
      <c r="BE15" s="778" t="s">
        <v>77</v>
      </c>
      <c r="BF15" s="811">
        <v>3.255555555555556</v>
      </c>
      <c r="BH15" s="133"/>
      <c r="BI15" s="133"/>
      <c r="BJ15" s="133"/>
    </row>
    <row r="16" spans="1:62" s="2" customFormat="1" ht="9.75" customHeight="1">
      <c r="A16" s="775"/>
      <c r="B16" s="777"/>
      <c r="C16" s="778"/>
      <c r="D16" s="779"/>
      <c r="E16" s="780"/>
      <c r="F16" s="781"/>
      <c r="G16" s="803"/>
      <c r="H16" s="805"/>
      <c r="I16" s="780"/>
      <c r="J16" s="781"/>
      <c r="K16" s="803"/>
      <c r="L16" s="805"/>
      <c r="M16" s="780"/>
      <c r="N16" s="781"/>
      <c r="O16" s="803"/>
      <c r="P16" s="805"/>
      <c r="Q16" s="780"/>
      <c r="R16" s="781"/>
      <c r="S16" s="813"/>
      <c r="T16" s="148" t="s">
        <v>51</v>
      </c>
      <c r="U16" s="198" t="s">
        <v>79</v>
      </c>
      <c r="V16" s="815"/>
      <c r="W16" s="816"/>
      <c r="X16" s="860"/>
      <c r="Y16" s="861"/>
      <c r="Z16" s="1001"/>
      <c r="AA16" s="807"/>
      <c r="AB16" s="809"/>
      <c r="AC16" s="810"/>
      <c r="AD16" s="811"/>
      <c r="AF16" s="775"/>
      <c r="AG16" s="777"/>
      <c r="AH16" s="778"/>
      <c r="AI16" s="779"/>
      <c r="AJ16" s="780"/>
      <c r="AK16" s="781"/>
      <c r="AL16" s="803"/>
      <c r="AM16" s="805"/>
      <c r="AN16" s="780"/>
      <c r="AO16" s="781"/>
      <c r="AP16" s="821"/>
      <c r="AQ16" s="824"/>
      <c r="AR16" s="826"/>
      <c r="AS16" s="826"/>
      <c r="AT16" s="831"/>
      <c r="AU16" s="833"/>
      <c r="AV16" s="817"/>
      <c r="AW16" s="861"/>
      <c r="AX16" s="1001"/>
      <c r="AY16" s="778"/>
      <c r="AZ16" s="827"/>
      <c r="BA16" s="829"/>
      <c r="BB16" s="817"/>
      <c r="BC16" s="861"/>
      <c r="BD16" s="1001"/>
      <c r="BE16" s="778"/>
      <c r="BF16" s="811"/>
      <c r="BH16" s="133"/>
      <c r="BI16" s="133"/>
      <c r="BJ16" s="133"/>
    </row>
    <row r="17" spans="1:62" s="2" customFormat="1" ht="9.75" customHeight="1">
      <c r="A17" s="775"/>
      <c r="B17" s="134" t="s">
        <v>94</v>
      </c>
      <c r="C17" s="778"/>
      <c r="D17" s="779"/>
      <c r="E17" s="780"/>
      <c r="F17" s="781"/>
      <c r="G17" s="804"/>
      <c r="H17" s="805"/>
      <c r="I17" s="780"/>
      <c r="J17" s="781"/>
      <c r="K17" s="804"/>
      <c r="L17" s="805"/>
      <c r="M17" s="780"/>
      <c r="N17" s="781"/>
      <c r="O17" s="804"/>
      <c r="P17" s="805"/>
      <c r="Q17" s="780"/>
      <c r="R17" s="781"/>
      <c r="S17" s="814"/>
      <c r="T17" s="148" t="s">
        <v>45</v>
      </c>
      <c r="U17" s="195" t="s">
        <v>133</v>
      </c>
      <c r="V17" s="815"/>
      <c r="W17" s="816"/>
      <c r="X17" s="860"/>
      <c r="Y17" s="861"/>
      <c r="Z17" s="1001"/>
      <c r="AA17" s="808"/>
      <c r="AB17" s="809"/>
      <c r="AC17" s="738"/>
      <c r="AD17" s="811"/>
      <c r="AF17" s="775"/>
      <c r="AG17" s="134" t="str">
        <f t="shared" ref="AG17:AG28" si="0">B17</f>
        <v>Las Gdański</v>
      </c>
      <c r="AH17" s="778"/>
      <c r="AI17" s="779"/>
      <c r="AJ17" s="780"/>
      <c r="AK17" s="781"/>
      <c r="AL17" s="804"/>
      <c r="AM17" s="805"/>
      <c r="AN17" s="780"/>
      <c r="AO17" s="781"/>
      <c r="AP17" s="822"/>
      <c r="AQ17" s="136" t="s">
        <v>10</v>
      </c>
      <c r="AR17" s="189">
        <v>5</v>
      </c>
      <c r="AS17" s="189">
        <v>5</v>
      </c>
      <c r="AT17" s="831"/>
      <c r="AU17" s="834"/>
      <c r="AV17" s="817"/>
      <c r="AW17" s="861"/>
      <c r="AX17" s="1001"/>
      <c r="AY17" s="778"/>
      <c r="AZ17" s="827"/>
      <c r="BA17" s="830"/>
      <c r="BB17" s="817"/>
      <c r="BC17" s="861"/>
      <c r="BD17" s="1001"/>
      <c r="BE17" s="778"/>
      <c r="BF17" s="811"/>
      <c r="BH17" s="133"/>
      <c r="BI17" s="133"/>
      <c r="BJ17" s="133"/>
    </row>
    <row r="18" spans="1:62" s="2" customFormat="1" ht="12.75" customHeight="1">
      <c r="A18" s="775">
        <v>3</v>
      </c>
      <c r="B18" s="131" t="s">
        <v>93</v>
      </c>
      <c r="C18" s="778">
        <v>17.7</v>
      </c>
      <c r="D18" s="779" t="s">
        <v>77</v>
      </c>
      <c r="E18" s="780">
        <v>3</v>
      </c>
      <c r="F18" s="781" t="s">
        <v>77</v>
      </c>
      <c r="G18" s="137">
        <v>2</v>
      </c>
      <c r="H18" s="805" t="s">
        <v>77</v>
      </c>
      <c r="I18" s="780">
        <v>3</v>
      </c>
      <c r="J18" s="781" t="s">
        <v>77</v>
      </c>
      <c r="K18" s="137">
        <v>2</v>
      </c>
      <c r="L18" s="805" t="s">
        <v>77</v>
      </c>
      <c r="M18" s="780">
        <v>3</v>
      </c>
      <c r="N18" s="781" t="s">
        <v>77</v>
      </c>
      <c r="O18" s="137">
        <v>2</v>
      </c>
      <c r="P18" s="805" t="s">
        <v>77</v>
      </c>
      <c r="Q18" s="780">
        <v>2</v>
      </c>
      <c r="R18" s="781" t="s">
        <v>77</v>
      </c>
      <c r="S18" s="138">
        <v>2</v>
      </c>
      <c r="T18" s="132" t="s">
        <v>96</v>
      </c>
      <c r="U18" s="197" t="s">
        <v>134</v>
      </c>
      <c r="V18" s="836" t="s">
        <v>97</v>
      </c>
      <c r="W18" s="816">
        <v>53.5</v>
      </c>
      <c r="X18" s="817" t="s">
        <v>77</v>
      </c>
      <c r="Y18" s="818">
        <v>920.3</v>
      </c>
      <c r="Z18" s="819" t="s">
        <v>77</v>
      </c>
      <c r="AA18" s="835">
        <f>SUM(X18:Z19)</f>
        <v>920.3</v>
      </c>
      <c r="AB18" s="139">
        <v>688</v>
      </c>
      <c r="AC18" s="737">
        <f>SUM(AA18,AB18,AB19)</f>
        <v>1931.9</v>
      </c>
      <c r="AD18" s="811">
        <v>4.415972222222222</v>
      </c>
      <c r="AF18" s="775">
        <v>3</v>
      </c>
      <c r="AG18" s="131" t="str">
        <f t="shared" si="0"/>
        <v>Wilczak</v>
      </c>
      <c r="AH18" s="778">
        <f>C18</f>
        <v>17.7</v>
      </c>
      <c r="AI18" s="779" t="s">
        <v>77</v>
      </c>
      <c r="AJ18" s="780">
        <v>3</v>
      </c>
      <c r="AK18" s="781" t="s">
        <v>77</v>
      </c>
      <c r="AL18" s="137">
        <v>2</v>
      </c>
      <c r="AM18" s="805" t="s">
        <v>77</v>
      </c>
      <c r="AN18" s="780">
        <v>3</v>
      </c>
      <c r="AO18" s="781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31">
        <v>20</v>
      </c>
      <c r="AU18" s="832">
        <v>52.5</v>
      </c>
      <c r="AV18" s="817" t="s">
        <v>77</v>
      </c>
      <c r="AW18" s="818">
        <v>885</v>
      </c>
      <c r="AX18" s="819" t="s">
        <v>77</v>
      </c>
      <c r="AY18" s="142">
        <v>688</v>
      </c>
      <c r="AZ18" s="827">
        <v>4.2875000000000005</v>
      </c>
      <c r="BA18" s="828">
        <v>49</v>
      </c>
      <c r="BB18" s="817" t="s">
        <v>77</v>
      </c>
      <c r="BC18" s="818">
        <v>854.6</v>
      </c>
      <c r="BD18" s="819" t="s">
        <v>77</v>
      </c>
      <c r="BE18" s="142">
        <v>652.70000000000005</v>
      </c>
      <c r="BF18" s="811">
        <v>4.1076388888888884</v>
      </c>
      <c r="BH18" s="133"/>
      <c r="BI18" s="133"/>
      <c r="BJ18" s="133"/>
    </row>
    <row r="19" spans="1:62" s="2" customFormat="1" ht="12.75" customHeight="1">
      <c r="A19" s="775"/>
      <c r="B19" s="134" t="s">
        <v>98</v>
      </c>
      <c r="C19" s="778"/>
      <c r="D19" s="779"/>
      <c r="E19" s="780"/>
      <c r="F19" s="781"/>
      <c r="G19" s="143">
        <v>1</v>
      </c>
      <c r="H19" s="805"/>
      <c r="I19" s="780"/>
      <c r="J19" s="781"/>
      <c r="K19" s="143">
        <v>1</v>
      </c>
      <c r="L19" s="805"/>
      <c r="M19" s="780"/>
      <c r="N19" s="781"/>
      <c r="O19" s="143">
        <v>1</v>
      </c>
      <c r="P19" s="805"/>
      <c r="Q19" s="780"/>
      <c r="R19" s="781"/>
      <c r="S19" s="144">
        <v>1</v>
      </c>
      <c r="T19" s="135" t="s">
        <v>51</v>
      </c>
      <c r="U19" s="188" t="s">
        <v>121</v>
      </c>
      <c r="V19" s="815"/>
      <c r="W19" s="816"/>
      <c r="X19" s="817"/>
      <c r="Y19" s="818"/>
      <c r="Z19" s="819"/>
      <c r="AA19" s="835"/>
      <c r="AB19" s="145">
        <v>323.60000000000002</v>
      </c>
      <c r="AC19" s="738"/>
      <c r="AD19" s="811"/>
      <c r="AF19" s="775"/>
      <c r="AG19" s="134" t="str">
        <f t="shared" si="0"/>
        <v>Łoskoń</v>
      </c>
      <c r="AH19" s="778"/>
      <c r="AI19" s="779"/>
      <c r="AJ19" s="780"/>
      <c r="AK19" s="781"/>
      <c r="AL19" s="143">
        <v>1</v>
      </c>
      <c r="AM19" s="805"/>
      <c r="AN19" s="780"/>
      <c r="AO19" s="781"/>
      <c r="AP19" s="146">
        <v>1</v>
      </c>
      <c r="AQ19" s="136" t="s">
        <v>51</v>
      </c>
      <c r="AR19" s="191" t="s">
        <v>121</v>
      </c>
      <c r="AS19" s="191" t="s">
        <v>121</v>
      </c>
      <c r="AT19" s="831"/>
      <c r="AU19" s="834"/>
      <c r="AV19" s="817"/>
      <c r="AW19" s="818"/>
      <c r="AX19" s="819"/>
      <c r="AY19" s="147">
        <v>323.60000000000002</v>
      </c>
      <c r="AZ19" s="827"/>
      <c r="BA19" s="830"/>
      <c r="BB19" s="817"/>
      <c r="BC19" s="818"/>
      <c r="BD19" s="819"/>
      <c r="BE19" s="147">
        <v>288.2</v>
      </c>
      <c r="BF19" s="811"/>
    </row>
    <row r="20" spans="1:62" s="2" customFormat="1" ht="21" customHeight="1">
      <c r="A20" s="840">
        <v>4</v>
      </c>
      <c r="B20" s="196" t="s">
        <v>94</v>
      </c>
      <c r="C20" s="841">
        <v>9.1</v>
      </c>
      <c r="D20" s="843" t="s">
        <v>77</v>
      </c>
      <c r="E20" s="839">
        <v>8</v>
      </c>
      <c r="F20" s="837" t="s">
        <v>77</v>
      </c>
      <c r="G20" s="803" t="s">
        <v>77</v>
      </c>
      <c r="H20" s="838">
        <v>3</v>
      </c>
      <c r="I20" s="839">
        <v>5</v>
      </c>
      <c r="J20" s="837" t="s">
        <v>77</v>
      </c>
      <c r="K20" s="803" t="s">
        <v>77</v>
      </c>
      <c r="L20" s="838" t="s">
        <v>77</v>
      </c>
      <c r="M20" s="839">
        <v>8</v>
      </c>
      <c r="N20" s="837" t="s">
        <v>77</v>
      </c>
      <c r="O20" s="803" t="s">
        <v>77</v>
      </c>
      <c r="P20" s="838" t="s">
        <v>77</v>
      </c>
      <c r="Q20" s="839">
        <v>4</v>
      </c>
      <c r="R20" s="837" t="s">
        <v>77</v>
      </c>
      <c r="S20" s="813" t="s">
        <v>77</v>
      </c>
      <c r="T20" s="148" t="s">
        <v>51</v>
      </c>
      <c r="U20" s="195" t="s">
        <v>135</v>
      </c>
      <c r="V20" s="850" t="s">
        <v>99</v>
      </c>
      <c r="W20" s="851">
        <v>90</v>
      </c>
      <c r="X20" s="853">
        <v>1128.5999999999999</v>
      </c>
      <c r="Y20" s="855">
        <v>622.9</v>
      </c>
      <c r="Z20" s="847" t="s">
        <v>77</v>
      </c>
      <c r="AA20" s="848">
        <f>SUM(X20:Z21)</f>
        <v>1751.5</v>
      </c>
      <c r="AB20" s="849" t="s">
        <v>77</v>
      </c>
      <c r="AC20" s="810">
        <f>SUM(AA20:AB21)</f>
        <v>1751.5</v>
      </c>
      <c r="AD20" s="852">
        <v>5.3986111111111112</v>
      </c>
      <c r="AF20" s="840">
        <f>A20</f>
        <v>4</v>
      </c>
      <c r="AG20" s="196" t="str">
        <f>B20</f>
        <v>Las Gdański</v>
      </c>
      <c r="AH20" s="841">
        <f>C20</f>
        <v>9.1</v>
      </c>
      <c r="AI20" s="843">
        <v>7</v>
      </c>
      <c r="AJ20" s="839">
        <v>2</v>
      </c>
      <c r="AK20" s="837" t="s">
        <v>77</v>
      </c>
      <c r="AL20" s="803" t="s">
        <v>77</v>
      </c>
      <c r="AM20" s="838">
        <v>7</v>
      </c>
      <c r="AN20" s="839">
        <v>2</v>
      </c>
      <c r="AO20" s="837" t="s">
        <v>77</v>
      </c>
      <c r="AP20" s="821" t="s">
        <v>77</v>
      </c>
      <c r="AQ20" s="200" t="s">
        <v>51</v>
      </c>
      <c r="AR20" s="204" t="s">
        <v>145</v>
      </c>
      <c r="AS20" s="204" t="s">
        <v>146</v>
      </c>
      <c r="AT20" s="831">
        <v>20</v>
      </c>
      <c r="AU20" s="833">
        <v>53</v>
      </c>
      <c r="AV20" s="864">
        <v>732.9</v>
      </c>
      <c r="AW20" s="865">
        <v>289.10000000000002</v>
      </c>
      <c r="AX20" s="847" t="s">
        <v>77</v>
      </c>
      <c r="AY20" s="841" t="s">
        <v>77</v>
      </c>
      <c r="AZ20" s="857">
        <v>3.3791666666666664</v>
      </c>
      <c r="BA20" s="829">
        <v>51</v>
      </c>
      <c r="BB20" s="864">
        <v>826.8</v>
      </c>
      <c r="BC20" s="865">
        <v>158.69999999999999</v>
      </c>
      <c r="BD20" s="847" t="s">
        <v>77</v>
      </c>
      <c r="BE20" s="841" t="s">
        <v>77</v>
      </c>
      <c r="BF20" s="852">
        <v>3.2749999999999999</v>
      </c>
      <c r="BG20" s="149"/>
    </row>
    <row r="21" spans="1:62" s="2" customFormat="1" ht="21" customHeight="1">
      <c r="A21" s="736"/>
      <c r="B21" s="134" t="s">
        <v>100</v>
      </c>
      <c r="C21" s="842"/>
      <c r="D21" s="740"/>
      <c r="E21" s="742"/>
      <c r="F21" s="744"/>
      <c r="G21" s="804"/>
      <c r="H21" s="748"/>
      <c r="I21" s="742"/>
      <c r="J21" s="744"/>
      <c r="K21" s="804"/>
      <c r="L21" s="748"/>
      <c r="M21" s="742"/>
      <c r="N21" s="744"/>
      <c r="O21" s="804"/>
      <c r="P21" s="748"/>
      <c r="Q21" s="742"/>
      <c r="R21" s="744"/>
      <c r="S21" s="814"/>
      <c r="T21" s="148" t="s">
        <v>45</v>
      </c>
      <c r="U21" s="195" t="s">
        <v>136</v>
      </c>
      <c r="V21" s="815"/>
      <c r="W21" s="793"/>
      <c r="X21" s="854"/>
      <c r="Y21" s="856"/>
      <c r="Z21" s="797"/>
      <c r="AA21" s="799"/>
      <c r="AB21" s="801"/>
      <c r="AC21" s="738"/>
      <c r="AD21" s="766"/>
      <c r="AF21" s="736"/>
      <c r="AG21" s="134" t="str">
        <f t="shared" si="0"/>
        <v>Glinki</v>
      </c>
      <c r="AH21" s="842"/>
      <c r="AI21" s="740"/>
      <c r="AJ21" s="742"/>
      <c r="AK21" s="744"/>
      <c r="AL21" s="804"/>
      <c r="AM21" s="748"/>
      <c r="AN21" s="742"/>
      <c r="AO21" s="744"/>
      <c r="AP21" s="822"/>
      <c r="AQ21" s="201" t="s">
        <v>45</v>
      </c>
      <c r="AR21" s="205" t="s">
        <v>144</v>
      </c>
      <c r="AS21" s="205" t="s">
        <v>57</v>
      </c>
      <c r="AT21" s="831"/>
      <c r="AU21" s="834"/>
      <c r="AV21" s="770"/>
      <c r="AW21" s="772"/>
      <c r="AX21" s="797"/>
      <c r="AY21" s="842"/>
      <c r="AZ21" s="774"/>
      <c r="BA21" s="830"/>
      <c r="BB21" s="770"/>
      <c r="BC21" s="772"/>
      <c r="BD21" s="797"/>
      <c r="BE21" s="842"/>
      <c r="BF21" s="766"/>
    </row>
    <row r="22" spans="1:62" s="2" customFormat="1" ht="12.75" customHeight="1">
      <c r="A22" s="735">
        <v>5</v>
      </c>
      <c r="B22" s="131" t="s">
        <v>101</v>
      </c>
      <c r="C22" s="858">
        <v>17</v>
      </c>
      <c r="D22" s="739" t="s">
        <v>77</v>
      </c>
      <c r="E22" s="741">
        <v>7</v>
      </c>
      <c r="F22" s="743" t="s">
        <v>77</v>
      </c>
      <c r="G22" s="137">
        <v>2</v>
      </c>
      <c r="H22" s="747" t="s">
        <v>77</v>
      </c>
      <c r="I22" s="741">
        <v>3</v>
      </c>
      <c r="J22" s="743" t="s">
        <v>77</v>
      </c>
      <c r="K22" s="137">
        <v>2</v>
      </c>
      <c r="L22" s="747" t="s">
        <v>77</v>
      </c>
      <c r="M22" s="741">
        <v>7</v>
      </c>
      <c r="N22" s="743" t="s">
        <v>77</v>
      </c>
      <c r="O22" s="137">
        <v>2</v>
      </c>
      <c r="P22" s="747" t="s">
        <v>77</v>
      </c>
      <c r="Q22" s="741">
        <v>2</v>
      </c>
      <c r="R22" s="743" t="s">
        <v>77</v>
      </c>
      <c r="S22" s="138">
        <v>2</v>
      </c>
      <c r="T22" s="148" t="s">
        <v>96</v>
      </c>
      <c r="U22" s="195" t="s">
        <v>137</v>
      </c>
      <c r="V22" s="859" t="s">
        <v>102</v>
      </c>
      <c r="W22" s="792">
        <v>74.5</v>
      </c>
      <c r="X22" s="769" t="s">
        <v>77</v>
      </c>
      <c r="Y22" s="771">
        <v>1593.3</v>
      </c>
      <c r="Z22" s="796" t="s">
        <v>77</v>
      </c>
      <c r="AA22" s="798">
        <f>SUM(X22:Z23)</f>
        <v>1593.3</v>
      </c>
      <c r="AB22" s="139">
        <v>659.1</v>
      </c>
      <c r="AC22" s="737">
        <f>SUM(AA22,AB22,AB23)</f>
        <v>2606</v>
      </c>
      <c r="AD22" s="765">
        <v>5.771527777777778</v>
      </c>
      <c r="AF22" s="735">
        <v>5</v>
      </c>
      <c r="AG22" s="131" t="str">
        <f t="shared" si="0"/>
        <v>Rycerska</v>
      </c>
      <c r="AH22" s="858">
        <f>C22</f>
        <v>17</v>
      </c>
      <c r="AI22" s="739" t="s">
        <v>77</v>
      </c>
      <c r="AJ22" s="741">
        <v>3</v>
      </c>
      <c r="AK22" s="743" t="s">
        <v>77</v>
      </c>
      <c r="AL22" s="137">
        <v>3</v>
      </c>
      <c r="AM22" s="747" t="s">
        <v>77</v>
      </c>
      <c r="AN22" s="741">
        <v>3</v>
      </c>
      <c r="AO22" s="743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31">
        <v>20</v>
      </c>
      <c r="AU22" s="832">
        <v>54</v>
      </c>
      <c r="AV22" s="769" t="s">
        <v>77</v>
      </c>
      <c r="AW22" s="771">
        <v>882.6</v>
      </c>
      <c r="AX22" s="796" t="s">
        <v>77</v>
      </c>
      <c r="AY22" s="150">
        <v>978.8</v>
      </c>
      <c r="AZ22" s="773">
        <v>4.4409722222222223</v>
      </c>
      <c r="BA22" s="828">
        <v>51</v>
      </c>
      <c r="BB22" s="769" t="s">
        <v>77</v>
      </c>
      <c r="BC22" s="771">
        <v>814.8</v>
      </c>
      <c r="BD22" s="796" t="s">
        <v>77</v>
      </c>
      <c r="BE22" s="150">
        <v>944.9</v>
      </c>
      <c r="BF22" s="765">
        <v>4.1916666666666664</v>
      </c>
    </row>
    <row r="23" spans="1:62" s="2" customFormat="1" ht="20.25" customHeight="1">
      <c r="A23" s="736"/>
      <c r="B23" s="134" t="s">
        <v>98</v>
      </c>
      <c r="C23" s="842"/>
      <c r="D23" s="740"/>
      <c r="E23" s="742"/>
      <c r="F23" s="744"/>
      <c r="G23" s="143">
        <v>1</v>
      </c>
      <c r="H23" s="748"/>
      <c r="I23" s="742"/>
      <c r="J23" s="744"/>
      <c r="K23" s="143">
        <v>1</v>
      </c>
      <c r="L23" s="748"/>
      <c r="M23" s="742"/>
      <c r="N23" s="744"/>
      <c r="O23" s="143">
        <v>1</v>
      </c>
      <c r="P23" s="748"/>
      <c r="Q23" s="742"/>
      <c r="R23" s="744"/>
      <c r="S23" s="144">
        <v>1</v>
      </c>
      <c r="T23" s="148" t="s">
        <v>51</v>
      </c>
      <c r="U23" s="195" t="s">
        <v>138</v>
      </c>
      <c r="V23" s="815"/>
      <c r="W23" s="793"/>
      <c r="X23" s="770"/>
      <c r="Y23" s="772"/>
      <c r="Z23" s="797"/>
      <c r="AA23" s="799"/>
      <c r="AB23" s="145">
        <v>353.6</v>
      </c>
      <c r="AC23" s="738"/>
      <c r="AD23" s="766"/>
      <c r="AF23" s="736"/>
      <c r="AG23" s="134" t="str">
        <f t="shared" si="0"/>
        <v>Łoskoń</v>
      </c>
      <c r="AH23" s="842"/>
      <c r="AI23" s="740"/>
      <c r="AJ23" s="742"/>
      <c r="AK23" s="744"/>
      <c r="AL23" s="143" t="s">
        <v>77</v>
      </c>
      <c r="AM23" s="748"/>
      <c r="AN23" s="742"/>
      <c r="AO23" s="744"/>
      <c r="AP23" s="146" t="s">
        <v>77</v>
      </c>
      <c r="AQ23" s="148" t="s">
        <v>51</v>
      </c>
      <c r="AR23" s="192" t="s">
        <v>110</v>
      </c>
      <c r="AS23" s="192" t="s">
        <v>110</v>
      </c>
      <c r="AT23" s="831"/>
      <c r="AU23" s="834"/>
      <c r="AV23" s="770"/>
      <c r="AW23" s="772"/>
      <c r="AX23" s="797"/>
      <c r="AY23" s="151" t="s">
        <v>77</v>
      </c>
      <c r="AZ23" s="774"/>
      <c r="BA23" s="830"/>
      <c r="BB23" s="770"/>
      <c r="BC23" s="772"/>
      <c r="BD23" s="797"/>
      <c r="BE23" s="151" t="s">
        <v>77</v>
      </c>
      <c r="BF23" s="766"/>
    </row>
    <row r="24" spans="1:62" s="2" customFormat="1" ht="12.75" customHeight="1">
      <c r="A24" s="775">
        <v>6</v>
      </c>
      <c r="B24" s="131" t="s">
        <v>94</v>
      </c>
      <c r="C24" s="778">
        <v>13</v>
      </c>
      <c r="D24" s="779" t="s">
        <v>77</v>
      </c>
      <c r="E24" s="780">
        <v>5</v>
      </c>
      <c r="F24" s="781" t="s">
        <v>77</v>
      </c>
      <c r="G24" s="802" t="s">
        <v>77</v>
      </c>
      <c r="H24" s="805">
        <v>2</v>
      </c>
      <c r="I24" s="780">
        <v>3</v>
      </c>
      <c r="J24" s="781" t="s">
        <v>77</v>
      </c>
      <c r="K24" s="802" t="s">
        <v>77</v>
      </c>
      <c r="L24" s="805" t="s">
        <v>77</v>
      </c>
      <c r="M24" s="780">
        <v>5</v>
      </c>
      <c r="N24" s="781" t="s">
        <v>77</v>
      </c>
      <c r="O24" s="802" t="s">
        <v>77</v>
      </c>
      <c r="P24" s="805">
        <v>3</v>
      </c>
      <c r="Q24" s="780">
        <v>2</v>
      </c>
      <c r="R24" s="781" t="s">
        <v>77</v>
      </c>
      <c r="S24" s="812" t="s">
        <v>77</v>
      </c>
      <c r="T24" s="132" t="s">
        <v>51</v>
      </c>
      <c r="U24" s="197" t="s">
        <v>68</v>
      </c>
      <c r="V24" s="815">
        <v>20</v>
      </c>
      <c r="W24" s="816">
        <v>54.5</v>
      </c>
      <c r="X24" s="860">
        <v>369.8</v>
      </c>
      <c r="Y24" s="861">
        <v>1115.9000000000001</v>
      </c>
      <c r="Z24" s="819" t="s">
        <v>77</v>
      </c>
      <c r="AA24" s="798">
        <f>SUM(X24:Z25)</f>
        <v>1485.7</v>
      </c>
      <c r="AB24" s="809" t="s">
        <v>77</v>
      </c>
      <c r="AC24" s="737">
        <f>SUM(AA24,AB24)</f>
        <v>1485.7</v>
      </c>
      <c r="AD24" s="811">
        <v>3.9840277777777775</v>
      </c>
      <c r="AF24" s="775">
        <v>6</v>
      </c>
      <c r="AG24" s="131" t="str">
        <f t="shared" si="0"/>
        <v>Las Gdański</v>
      </c>
      <c r="AH24" s="778">
        <f>C24</f>
        <v>13</v>
      </c>
      <c r="AI24" s="779">
        <v>5</v>
      </c>
      <c r="AJ24" s="780" t="s">
        <v>77</v>
      </c>
      <c r="AK24" s="781" t="s">
        <v>77</v>
      </c>
      <c r="AL24" s="802" t="s">
        <v>77</v>
      </c>
      <c r="AM24" s="805">
        <v>5</v>
      </c>
      <c r="AN24" s="780" t="s">
        <v>77</v>
      </c>
      <c r="AO24" s="781" t="s">
        <v>77</v>
      </c>
      <c r="AP24" s="820" t="s">
        <v>77</v>
      </c>
      <c r="AQ24" s="823" t="s">
        <v>45</v>
      </c>
      <c r="AR24" s="825" t="s">
        <v>68</v>
      </c>
      <c r="AS24" s="825" t="s">
        <v>68</v>
      </c>
      <c r="AT24" s="831">
        <v>20</v>
      </c>
      <c r="AU24" s="832">
        <v>53.5</v>
      </c>
      <c r="AV24" s="860">
        <v>1428.6</v>
      </c>
      <c r="AW24" s="818" t="s">
        <v>77</v>
      </c>
      <c r="AX24" s="819" t="s">
        <v>77</v>
      </c>
      <c r="AY24" s="778" t="s">
        <v>77</v>
      </c>
      <c r="AZ24" s="827">
        <v>3.7659722222222225</v>
      </c>
      <c r="BA24" s="828">
        <v>51</v>
      </c>
      <c r="BB24" s="860">
        <v>1368.4</v>
      </c>
      <c r="BC24" s="818" t="s">
        <v>77</v>
      </c>
      <c r="BD24" s="819" t="s">
        <v>77</v>
      </c>
      <c r="BE24" s="778" t="s">
        <v>126</v>
      </c>
      <c r="BF24" s="811">
        <v>3.6229166666666668</v>
      </c>
    </row>
    <row r="25" spans="1:62" s="2" customFormat="1" ht="12.75" customHeight="1">
      <c r="A25" s="775"/>
      <c r="B25" s="134" t="s">
        <v>103</v>
      </c>
      <c r="C25" s="778"/>
      <c r="D25" s="779"/>
      <c r="E25" s="780"/>
      <c r="F25" s="781"/>
      <c r="G25" s="804"/>
      <c r="H25" s="805"/>
      <c r="I25" s="780"/>
      <c r="J25" s="781"/>
      <c r="K25" s="804"/>
      <c r="L25" s="805"/>
      <c r="M25" s="780"/>
      <c r="N25" s="781"/>
      <c r="O25" s="804"/>
      <c r="P25" s="805"/>
      <c r="Q25" s="780"/>
      <c r="R25" s="781"/>
      <c r="S25" s="814"/>
      <c r="T25" s="135" t="s">
        <v>45</v>
      </c>
      <c r="U25" s="188" t="s">
        <v>104</v>
      </c>
      <c r="V25" s="815"/>
      <c r="W25" s="816"/>
      <c r="X25" s="860"/>
      <c r="Y25" s="861"/>
      <c r="Z25" s="819"/>
      <c r="AA25" s="799"/>
      <c r="AB25" s="809"/>
      <c r="AC25" s="738"/>
      <c r="AD25" s="811"/>
      <c r="AF25" s="775"/>
      <c r="AG25" s="134" t="str">
        <f t="shared" si="0"/>
        <v>Łęgnowo</v>
      </c>
      <c r="AH25" s="778"/>
      <c r="AI25" s="779"/>
      <c r="AJ25" s="780"/>
      <c r="AK25" s="781"/>
      <c r="AL25" s="804"/>
      <c r="AM25" s="805"/>
      <c r="AN25" s="780"/>
      <c r="AO25" s="781"/>
      <c r="AP25" s="822"/>
      <c r="AQ25" s="824"/>
      <c r="AR25" s="826"/>
      <c r="AS25" s="826"/>
      <c r="AT25" s="831"/>
      <c r="AU25" s="834"/>
      <c r="AV25" s="860"/>
      <c r="AW25" s="818"/>
      <c r="AX25" s="819"/>
      <c r="AY25" s="778"/>
      <c r="AZ25" s="827"/>
      <c r="BA25" s="830"/>
      <c r="BB25" s="860"/>
      <c r="BC25" s="818"/>
      <c r="BD25" s="819"/>
      <c r="BE25" s="778"/>
      <c r="BF25" s="811"/>
    </row>
    <row r="26" spans="1:62" s="2" customFormat="1" ht="12.75" customHeight="1">
      <c r="A26" s="735">
        <v>7</v>
      </c>
      <c r="B26" s="131" t="s">
        <v>105</v>
      </c>
      <c r="C26" s="858">
        <v>14</v>
      </c>
      <c r="D26" s="739">
        <v>7</v>
      </c>
      <c r="E26" s="741" t="s">
        <v>77</v>
      </c>
      <c r="F26" s="743" t="s">
        <v>77</v>
      </c>
      <c r="G26" s="802">
        <v>1</v>
      </c>
      <c r="H26" s="747">
        <v>4</v>
      </c>
      <c r="I26" s="741" t="s">
        <v>77</v>
      </c>
      <c r="J26" s="743" t="s">
        <v>77</v>
      </c>
      <c r="K26" s="802">
        <v>1</v>
      </c>
      <c r="L26" s="747">
        <v>7</v>
      </c>
      <c r="M26" s="741" t="s">
        <v>77</v>
      </c>
      <c r="N26" s="743" t="s">
        <v>77</v>
      </c>
      <c r="O26" s="802">
        <v>1</v>
      </c>
      <c r="P26" s="747" t="s">
        <v>77</v>
      </c>
      <c r="Q26" s="741" t="s">
        <v>77</v>
      </c>
      <c r="R26" s="743" t="s">
        <v>77</v>
      </c>
      <c r="S26" s="812" t="s">
        <v>77</v>
      </c>
      <c r="T26" s="148" t="s">
        <v>96</v>
      </c>
      <c r="U26" s="195">
        <v>8</v>
      </c>
      <c r="V26" s="862" t="s">
        <v>125</v>
      </c>
      <c r="W26" s="792">
        <v>57.5</v>
      </c>
      <c r="X26" s="769">
        <v>1412</v>
      </c>
      <c r="Y26" s="771" t="s">
        <v>77</v>
      </c>
      <c r="Z26" s="796" t="s">
        <v>77</v>
      </c>
      <c r="AA26" s="798">
        <f>SUM(X26:Z27)</f>
        <v>1412</v>
      </c>
      <c r="AB26" s="800">
        <v>230.5</v>
      </c>
      <c r="AC26" s="737">
        <f>SUM(AA26,AB26)</f>
        <v>1642.5</v>
      </c>
      <c r="AD26" s="765">
        <v>3.9534722222222225</v>
      </c>
      <c r="AF26" s="735">
        <v>7</v>
      </c>
      <c r="AG26" s="131" t="str">
        <f t="shared" si="0"/>
        <v>Kapuściska</v>
      </c>
      <c r="AH26" s="858">
        <f>C26</f>
        <v>14</v>
      </c>
      <c r="AI26" s="739">
        <v>5</v>
      </c>
      <c r="AJ26" s="741" t="s">
        <v>77</v>
      </c>
      <c r="AK26" s="743" t="s">
        <v>77</v>
      </c>
      <c r="AL26" s="802" t="s">
        <v>77</v>
      </c>
      <c r="AM26" s="747">
        <v>5</v>
      </c>
      <c r="AN26" s="741" t="s">
        <v>77</v>
      </c>
      <c r="AO26" s="743" t="s">
        <v>77</v>
      </c>
      <c r="AP26" s="820" t="s">
        <v>77</v>
      </c>
      <c r="AQ26" s="823" t="s">
        <v>45</v>
      </c>
      <c r="AR26" s="825" t="s">
        <v>128</v>
      </c>
      <c r="AS26" s="825" t="s">
        <v>128</v>
      </c>
      <c r="AT26" s="790">
        <v>20</v>
      </c>
      <c r="AU26" s="832">
        <v>29</v>
      </c>
      <c r="AV26" s="769">
        <v>824.6</v>
      </c>
      <c r="AW26" s="771" t="s">
        <v>77</v>
      </c>
      <c r="AX26" s="796" t="s">
        <v>77</v>
      </c>
      <c r="AY26" s="858" t="s">
        <v>77</v>
      </c>
      <c r="AZ26" s="773">
        <v>2.0527777777777776</v>
      </c>
      <c r="BA26" s="828">
        <v>29</v>
      </c>
      <c r="BB26" s="769">
        <v>831.4</v>
      </c>
      <c r="BC26" s="771" t="s">
        <v>77</v>
      </c>
      <c r="BD26" s="796" t="s">
        <v>77</v>
      </c>
      <c r="BE26" s="858" t="s">
        <v>77</v>
      </c>
      <c r="BF26" s="765">
        <v>2.0118055555555556</v>
      </c>
    </row>
    <row r="27" spans="1:62" s="2" customFormat="1" ht="12.75" customHeight="1">
      <c r="A27" s="736"/>
      <c r="B27" s="134" t="s">
        <v>107</v>
      </c>
      <c r="C27" s="842"/>
      <c r="D27" s="740"/>
      <c r="E27" s="742"/>
      <c r="F27" s="744"/>
      <c r="G27" s="804"/>
      <c r="H27" s="748"/>
      <c r="I27" s="742"/>
      <c r="J27" s="744"/>
      <c r="K27" s="804"/>
      <c r="L27" s="748"/>
      <c r="M27" s="742"/>
      <c r="N27" s="744"/>
      <c r="O27" s="804"/>
      <c r="P27" s="748"/>
      <c r="Q27" s="742"/>
      <c r="R27" s="744"/>
      <c r="S27" s="814"/>
      <c r="T27" s="148" t="s">
        <v>45</v>
      </c>
      <c r="U27" s="195" t="s">
        <v>65</v>
      </c>
      <c r="V27" s="863"/>
      <c r="W27" s="793"/>
      <c r="X27" s="770"/>
      <c r="Y27" s="772"/>
      <c r="Z27" s="797"/>
      <c r="AA27" s="799"/>
      <c r="AB27" s="801"/>
      <c r="AC27" s="738"/>
      <c r="AD27" s="766"/>
      <c r="AF27" s="736"/>
      <c r="AG27" s="134" t="str">
        <f t="shared" si="0"/>
        <v>Niepodległości</v>
      </c>
      <c r="AH27" s="842"/>
      <c r="AI27" s="740"/>
      <c r="AJ27" s="742"/>
      <c r="AK27" s="744"/>
      <c r="AL27" s="804"/>
      <c r="AM27" s="748"/>
      <c r="AN27" s="742"/>
      <c r="AO27" s="744"/>
      <c r="AP27" s="822"/>
      <c r="AQ27" s="824"/>
      <c r="AR27" s="826"/>
      <c r="AS27" s="826"/>
      <c r="AT27" s="791"/>
      <c r="AU27" s="834"/>
      <c r="AV27" s="770"/>
      <c r="AW27" s="772"/>
      <c r="AX27" s="797"/>
      <c r="AY27" s="842"/>
      <c r="AZ27" s="774"/>
      <c r="BA27" s="830"/>
      <c r="BB27" s="770"/>
      <c r="BC27" s="772"/>
      <c r="BD27" s="797"/>
      <c r="BE27" s="842"/>
      <c r="BF27" s="766"/>
    </row>
    <row r="28" spans="1:62" s="2" customFormat="1" ht="9.75" customHeight="1">
      <c r="A28" s="735">
        <v>8</v>
      </c>
      <c r="B28" s="776" t="s">
        <v>105</v>
      </c>
      <c r="C28" s="858">
        <v>8</v>
      </c>
      <c r="D28" s="739" t="s">
        <v>77</v>
      </c>
      <c r="E28" s="741">
        <v>6</v>
      </c>
      <c r="F28" s="743">
        <v>1</v>
      </c>
      <c r="G28" s="802" t="s">
        <v>77</v>
      </c>
      <c r="H28" s="747" t="s">
        <v>77</v>
      </c>
      <c r="I28" s="741">
        <v>3</v>
      </c>
      <c r="J28" s="743">
        <v>1</v>
      </c>
      <c r="K28" s="802" t="s">
        <v>77</v>
      </c>
      <c r="L28" s="747" t="s">
        <v>77</v>
      </c>
      <c r="M28" s="741">
        <v>6</v>
      </c>
      <c r="N28" s="743">
        <v>1</v>
      </c>
      <c r="O28" s="802" t="s">
        <v>77</v>
      </c>
      <c r="P28" s="747" t="s">
        <v>77</v>
      </c>
      <c r="Q28" s="741">
        <v>3</v>
      </c>
      <c r="R28" s="743">
        <v>1</v>
      </c>
      <c r="S28" s="812" t="s">
        <v>77</v>
      </c>
      <c r="T28" s="132" t="s">
        <v>10</v>
      </c>
      <c r="U28" s="197">
        <v>3</v>
      </c>
      <c r="V28" s="859" t="s">
        <v>102</v>
      </c>
      <c r="W28" s="792">
        <v>75</v>
      </c>
      <c r="X28" s="769" t="s">
        <v>77</v>
      </c>
      <c r="Y28" s="771">
        <v>1038.2</v>
      </c>
      <c r="Z28" s="796">
        <v>246.1</v>
      </c>
      <c r="AA28" s="798">
        <f>SUM(X28:Z30)</f>
        <v>1284.3</v>
      </c>
      <c r="AB28" s="800" t="s">
        <v>77</v>
      </c>
      <c r="AC28" s="737">
        <f>SUM(AA28,AB28)</f>
        <v>1284.3</v>
      </c>
      <c r="AD28" s="765">
        <v>4.0715277777777779</v>
      </c>
      <c r="AF28" s="735">
        <v>8</v>
      </c>
      <c r="AG28" s="776" t="str">
        <f t="shared" si="0"/>
        <v>Kapuściska</v>
      </c>
      <c r="AH28" s="858">
        <f>C28</f>
        <v>8</v>
      </c>
      <c r="AI28" s="739" t="s">
        <v>77</v>
      </c>
      <c r="AJ28" s="741">
        <v>3</v>
      </c>
      <c r="AK28" s="743">
        <v>1</v>
      </c>
      <c r="AL28" s="802" t="s">
        <v>77</v>
      </c>
      <c r="AM28" s="747" t="s">
        <v>77</v>
      </c>
      <c r="AN28" s="741">
        <v>3</v>
      </c>
      <c r="AO28" s="743">
        <v>1</v>
      </c>
      <c r="AP28" s="820" t="s">
        <v>77</v>
      </c>
      <c r="AQ28" s="141" t="s">
        <v>10</v>
      </c>
      <c r="AR28" s="190">
        <v>2</v>
      </c>
      <c r="AS28" s="190">
        <v>3</v>
      </c>
      <c r="AT28" s="790">
        <v>20</v>
      </c>
      <c r="AU28" s="832">
        <v>54</v>
      </c>
      <c r="AV28" s="769">
        <v>212.9</v>
      </c>
      <c r="AW28" s="771">
        <v>483.3</v>
      </c>
      <c r="AX28" s="796">
        <v>214.2</v>
      </c>
      <c r="AY28" s="858" t="s">
        <v>77</v>
      </c>
      <c r="AZ28" s="773">
        <v>3.0430555555555556</v>
      </c>
      <c r="BA28" s="828">
        <v>51.5</v>
      </c>
      <c r="BB28" s="769">
        <v>82.7</v>
      </c>
      <c r="BC28" s="771">
        <v>554.79999999999995</v>
      </c>
      <c r="BD28" s="796">
        <v>230.2</v>
      </c>
      <c r="BE28" s="858" t="s">
        <v>77</v>
      </c>
      <c r="BF28" s="765">
        <v>2.8993055555555554</v>
      </c>
    </row>
    <row r="29" spans="1:62" s="2" customFormat="1" ht="9.75" customHeight="1">
      <c r="A29" s="840"/>
      <c r="B29" s="777"/>
      <c r="C29" s="841"/>
      <c r="D29" s="843"/>
      <c r="E29" s="839"/>
      <c r="F29" s="837"/>
      <c r="G29" s="803"/>
      <c r="H29" s="838"/>
      <c r="I29" s="839"/>
      <c r="J29" s="837"/>
      <c r="K29" s="803"/>
      <c r="L29" s="838"/>
      <c r="M29" s="839"/>
      <c r="N29" s="837"/>
      <c r="O29" s="803"/>
      <c r="P29" s="838"/>
      <c r="Q29" s="839"/>
      <c r="R29" s="837"/>
      <c r="S29" s="813"/>
      <c r="T29" s="823" t="s">
        <v>51</v>
      </c>
      <c r="U29" s="866" t="s">
        <v>83</v>
      </c>
      <c r="V29" s="815"/>
      <c r="W29" s="851"/>
      <c r="X29" s="864"/>
      <c r="Y29" s="865"/>
      <c r="Z29" s="847"/>
      <c r="AA29" s="848"/>
      <c r="AB29" s="849"/>
      <c r="AC29" s="810"/>
      <c r="AD29" s="852"/>
      <c r="AF29" s="840"/>
      <c r="AG29" s="777"/>
      <c r="AH29" s="841"/>
      <c r="AI29" s="843"/>
      <c r="AJ29" s="839"/>
      <c r="AK29" s="837"/>
      <c r="AL29" s="803"/>
      <c r="AM29" s="838"/>
      <c r="AN29" s="839"/>
      <c r="AO29" s="837"/>
      <c r="AP29" s="821"/>
      <c r="AQ29" s="141" t="s">
        <v>51</v>
      </c>
      <c r="AR29" s="193" t="s">
        <v>81</v>
      </c>
      <c r="AS29" s="193" t="s">
        <v>82</v>
      </c>
      <c r="AT29" s="868"/>
      <c r="AU29" s="833"/>
      <c r="AV29" s="864"/>
      <c r="AW29" s="865"/>
      <c r="AX29" s="847"/>
      <c r="AY29" s="841"/>
      <c r="AZ29" s="857"/>
      <c r="BA29" s="829"/>
      <c r="BB29" s="864"/>
      <c r="BC29" s="865"/>
      <c r="BD29" s="847"/>
      <c r="BE29" s="841"/>
      <c r="BF29" s="852"/>
    </row>
    <row r="30" spans="1:62" s="2" customFormat="1" ht="10.5" customHeight="1">
      <c r="A30" s="736"/>
      <c r="B30" s="134" t="s">
        <v>101</v>
      </c>
      <c r="C30" s="842"/>
      <c r="D30" s="740"/>
      <c r="E30" s="742"/>
      <c r="F30" s="744"/>
      <c r="G30" s="804"/>
      <c r="H30" s="748"/>
      <c r="I30" s="742"/>
      <c r="J30" s="744"/>
      <c r="K30" s="804"/>
      <c r="L30" s="748"/>
      <c r="M30" s="742"/>
      <c r="N30" s="744"/>
      <c r="O30" s="804"/>
      <c r="P30" s="748"/>
      <c r="Q30" s="742"/>
      <c r="R30" s="744"/>
      <c r="S30" s="814"/>
      <c r="T30" s="824"/>
      <c r="U30" s="867"/>
      <c r="V30" s="815"/>
      <c r="W30" s="793"/>
      <c r="X30" s="770"/>
      <c r="Y30" s="772"/>
      <c r="Z30" s="797"/>
      <c r="AA30" s="799"/>
      <c r="AB30" s="801"/>
      <c r="AC30" s="738"/>
      <c r="AD30" s="766"/>
      <c r="AF30" s="736"/>
      <c r="AG30" s="134" t="str">
        <f>B30</f>
        <v>Rycerska</v>
      </c>
      <c r="AH30" s="842"/>
      <c r="AI30" s="740"/>
      <c r="AJ30" s="742"/>
      <c r="AK30" s="744"/>
      <c r="AL30" s="804"/>
      <c r="AM30" s="748"/>
      <c r="AN30" s="742"/>
      <c r="AO30" s="744"/>
      <c r="AP30" s="822"/>
      <c r="AQ30" s="136" t="s">
        <v>45</v>
      </c>
      <c r="AR30" s="190" t="s">
        <v>129</v>
      </c>
      <c r="AS30" s="190" t="s">
        <v>130</v>
      </c>
      <c r="AT30" s="791"/>
      <c r="AU30" s="834"/>
      <c r="AV30" s="770"/>
      <c r="AW30" s="772"/>
      <c r="AX30" s="797"/>
      <c r="AY30" s="842"/>
      <c r="AZ30" s="774"/>
      <c r="BA30" s="830"/>
      <c r="BB30" s="770"/>
      <c r="BC30" s="772"/>
      <c r="BD30" s="797"/>
      <c r="BE30" s="842"/>
      <c r="BF30" s="766"/>
    </row>
    <row r="31" spans="1:62" s="2" customFormat="1" ht="12.75" customHeight="1">
      <c r="A31" s="735">
        <v>9</v>
      </c>
      <c r="B31" s="131" t="s">
        <v>108</v>
      </c>
      <c r="C31" s="858">
        <v>7.8</v>
      </c>
      <c r="D31" s="739">
        <v>3</v>
      </c>
      <c r="E31" s="741" t="s">
        <v>77</v>
      </c>
      <c r="F31" s="743" t="s">
        <v>77</v>
      </c>
      <c r="G31" s="802" t="s">
        <v>77</v>
      </c>
      <c r="H31" s="747" t="s">
        <v>77</v>
      </c>
      <c r="I31" s="741" t="s">
        <v>77</v>
      </c>
      <c r="J31" s="743" t="s">
        <v>77</v>
      </c>
      <c r="K31" s="802" t="s">
        <v>77</v>
      </c>
      <c r="L31" s="747">
        <v>3</v>
      </c>
      <c r="M31" s="741" t="s">
        <v>77</v>
      </c>
      <c r="N31" s="743" t="s">
        <v>126</v>
      </c>
      <c r="O31" s="802" t="s">
        <v>77</v>
      </c>
      <c r="P31" s="747" t="s">
        <v>77</v>
      </c>
      <c r="Q31" s="741" t="s">
        <v>77</v>
      </c>
      <c r="R31" s="743" t="s">
        <v>77</v>
      </c>
      <c r="S31" s="812" t="s">
        <v>77</v>
      </c>
      <c r="T31" s="823" t="s">
        <v>45</v>
      </c>
      <c r="U31" s="869" t="s">
        <v>139</v>
      </c>
      <c r="V31" s="859" t="s">
        <v>109</v>
      </c>
      <c r="W31" s="792">
        <v>21</v>
      </c>
      <c r="X31" s="769">
        <v>358.6</v>
      </c>
      <c r="Y31" s="771" t="s">
        <v>77</v>
      </c>
      <c r="Z31" s="796" t="s">
        <v>77</v>
      </c>
      <c r="AA31" s="798">
        <f>SUM(X31:Z32)</f>
        <v>358.6</v>
      </c>
      <c r="AB31" s="800" t="s">
        <v>77</v>
      </c>
      <c r="AC31" s="737">
        <f>SUM(AA31,AB31)</f>
        <v>358.6</v>
      </c>
      <c r="AD31" s="765">
        <v>1.03125</v>
      </c>
      <c r="AF31" s="875"/>
      <c r="AG31" s="152"/>
      <c r="AH31" s="879"/>
      <c r="AI31" s="895"/>
      <c r="AJ31" s="871"/>
      <c r="AK31" s="872"/>
      <c r="AL31" s="873"/>
      <c r="AM31" s="874"/>
      <c r="AN31" s="871"/>
      <c r="AO31" s="872"/>
      <c r="AP31" s="889"/>
      <c r="AQ31" s="890"/>
      <c r="AR31" s="153"/>
      <c r="AS31" s="153"/>
      <c r="AT31" s="892"/>
      <c r="AU31" s="893"/>
      <c r="AV31" s="876"/>
      <c r="AW31" s="877"/>
      <c r="AX31" s="878"/>
      <c r="AY31" s="879"/>
      <c r="AZ31" s="886"/>
      <c r="BA31" s="887"/>
      <c r="BB31" s="876"/>
      <c r="BC31" s="877"/>
      <c r="BD31" s="878"/>
      <c r="BE31" s="879"/>
      <c r="BF31" s="880"/>
    </row>
    <row r="32" spans="1:62" s="2" customFormat="1" ht="12.75" customHeight="1">
      <c r="A32" s="736"/>
      <c r="B32" s="134" t="s">
        <v>95</v>
      </c>
      <c r="C32" s="842"/>
      <c r="D32" s="740"/>
      <c r="E32" s="742"/>
      <c r="F32" s="744"/>
      <c r="G32" s="804"/>
      <c r="H32" s="748"/>
      <c r="I32" s="742"/>
      <c r="J32" s="744"/>
      <c r="K32" s="804"/>
      <c r="L32" s="748"/>
      <c r="M32" s="742"/>
      <c r="N32" s="744"/>
      <c r="O32" s="804"/>
      <c r="P32" s="748"/>
      <c r="Q32" s="742"/>
      <c r="R32" s="744"/>
      <c r="S32" s="814"/>
      <c r="T32" s="824"/>
      <c r="U32" s="870"/>
      <c r="V32" s="815"/>
      <c r="W32" s="793"/>
      <c r="X32" s="770"/>
      <c r="Y32" s="772"/>
      <c r="Z32" s="797"/>
      <c r="AA32" s="799"/>
      <c r="AB32" s="801"/>
      <c r="AC32" s="738"/>
      <c r="AD32" s="766"/>
      <c r="AF32" s="687"/>
      <c r="AG32" s="154"/>
      <c r="AH32" s="733"/>
      <c r="AI32" s="692"/>
      <c r="AJ32" s="694"/>
      <c r="AK32" s="696"/>
      <c r="AL32" s="701"/>
      <c r="AM32" s="703"/>
      <c r="AN32" s="694"/>
      <c r="AO32" s="696"/>
      <c r="AP32" s="729"/>
      <c r="AQ32" s="891"/>
      <c r="AR32" s="155"/>
      <c r="AS32" s="155"/>
      <c r="AT32" s="757"/>
      <c r="AU32" s="894"/>
      <c r="AV32" s="727"/>
      <c r="AW32" s="705"/>
      <c r="AX32" s="707"/>
      <c r="AY32" s="733"/>
      <c r="AZ32" s="749"/>
      <c r="BA32" s="888"/>
      <c r="BB32" s="727"/>
      <c r="BC32" s="705"/>
      <c r="BD32" s="707"/>
      <c r="BE32" s="733"/>
      <c r="BF32" s="715"/>
    </row>
    <row r="33" spans="1:58" s="2" customFormat="1" ht="12.75" customHeight="1">
      <c r="A33" s="735">
        <v>10</v>
      </c>
      <c r="B33" s="131" t="s">
        <v>94</v>
      </c>
      <c r="C33" s="858">
        <v>16.3</v>
      </c>
      <c r="D33" s="739" t="s">
        <v>77</v>
      </c>
      <c r="E33" s="741">
        <v>2</v>
      </c>
      <c r="F33" s="743" t="s">
        <v>77</v>
      </c>
      <c r="G33" s="137">
        <v>2</v>
      </c>
      <c r="H33" s="747" t="s">
        <v>77</v>
      </c>
      <c r="I33" s="741">
        <v>3</v>
      </c>
      <c r="J33" s="743" t="s">
        <v>77</v>
      </c>
      <c r="K33" s="137">
        <v>2</v>
      </c>
      <c r="L33" s="747" t="s">
        <v>77</v>
      </c>
      <c r="M33" s="741">
        <v>2</v>
      </c>
      <c r="N33" s="743" t="s">
        <v>77</v>
      </c>
      <c r="O33" s="137">
        <v>2</v>
      </c>
      <c r="P33" s="747" t="s">
        <v>77</v>
      </c>
      <c r="Q33" s="741" t="s">
        <v>77</v>
      </c>
      <c r="R33" s="743" t="s">
        <v>77</v>
      </c>
      <c r="S33" s="812" t="s">
        <v>77</v>
      </c>
      <c r="T33" s="132" t="s">
        <v>96</v>
      </c>
      <c r="U33" s="197" t="s">
        <v>122</v>
      </c>
      <c r="V33" s="859" t="s">
        <v>106</v>
      </c>
      <c r="W33" s="792">
        <v>41</v>
      </c>
      <c r="X33" s="769" t="s">
        <v>77</v>
      </c>
      <c r="Y33" s="771">
        <v>601.9</v>
      </c>
      <c r="Z33" s="796" t="s">
        <v>77</v>
      </c>
      <c r="AA33" s="798">
        <f>SUM(X33:Z34)</f>
        <v>601.9</v>
      </c>
      <c r="AB33" s="139">
        <v>509.4</v>
      </c>
      <c r="AC33" s="737">
        <f>SUM(AA33,AB33,AB34)</f>
        <v>1388.1999999999998</v>
      </c>
      <c r="AD33" s="765">
        <v>3.1256944444444446</v>
      </c>
      <c r="AF33" s="932">
        <v>10</v>
      </c>
      <c r="AG33" s="131" t="str">
        <f>B33</f>
        <v>Las Gdański</v>
      </c>
      <c r="AH33" s="858">
        <f>C33</f>
        <v>16.3</v>
      </c>
      <c r="AI33" s="739" t="s">
        <v>77</v>
      </c>
      <c r="AJ33" s="741">
        <v>3</v>
      </c>
      <c r="AK33" s="743" t="s">
        <v>77</v>
      </c>
      <c r="AL33" s="137">
        <v>2</v>
      </c>
      <c r="AM33" s="747" t="s">
        <v>77</v>
      </c>
      <c r="AN33" s="741">
        <v>3</v>
      </c>
      <c r="AO33" s="743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790">
        <v>20</v>
      </c>
      <c r="AU33" s="767">
        <v>29</v>
      </c>
      <c r="AV33" s="769" t="s">
        <v>77</v>
      </c>
      <c r="AW33" s="771">
        <v>514.1</v>
      </c>
      <c r="AX33" s="796" t="s">
        <v>77</v>
      </c>
      <c r="AY33" s="150">
        <v>314.10000000000002</v>
      </c>
      <c r="AZ33" s="773">
        <v>2.5527777777777776</v>
      </c>
      <c r="BA33" s="782">
        <v>29</v>
      </c>
      <c r="BB33" s="769" t="s">
        <v>77</v>
      </c>
      <c r="BC33" s="771">
        <v>514.1</v>
      </c>
      <c r="BD33" s="796" t="s">
        <v>77</v>
      </c>
      <c r="BE33" s="150">
        <v>314.10000000000002</v>
      </c>
      <c r="BF33" s="765">
        <v>2.5527777777777776</v>
      </c>
    </row>
    <row r="34" spans="1:58" s="2" customFormat="1" ht="12.75" customHeight="1" thickBot="1">
      <c r="A34" s="881"/>
      <c r="B34" s="156" t="s">
        <v>107</v>
      </c>
      <c r="C34" s="882"/>
      <c r="D34" s="883"/>
      <c r="E34" s="884"/>
      <c r="F34" s="885"/>
      <c r="G34" s="157">
        <v>1</v>
      </c>
      <c r="H34" s="896"/>
      <c r="I34" s="884"/>
      <c r="J34" s="885"/>
      <c r="K34" s="157">
        <v>1</v>
      </c>
      <c r="L34" s="896"/>
      <c r="M34" s="884"/>
      <c r="N34" s="885"/>
      <c r="O34" s="157">
        <v>1</v>
      </c>
      <c r="P34" s="896"/>
      <c r="Q34" s="884"/>
      <c r="R34" s="885"/>
      <c r="S34" s="897"/>
      <c r="T34" s="158" t="s">
        <v>51</v>
      </c>
      <c r="U34" s="199" t="s">
        <v>140</v>
      </c>
      <c r="V34" s="898"/>
      <c r="W34" s="899"/>
      <c r="X34" s="900"/>
      <c r="Y34" s="901"/>
      <c r="Z34" s="902"/>
      <c r="AA34" s="903"/>
      <c r="AB34" s="159">
        <v>276.89999999999998</v>
      </c>
      <c r="AC34" s="904"/>
      <c r="AD34" s="905"/>
      <c r="AF34" s="933"/>
      <c r="AG34" s="156" t="str">
        <f>B34</f>
        <v>Niepodległości</v>
      </c>
      <c r="AH34" s="882"/>
      <c r="AI34" s="883"/>
      <c r="AJ34" s="884"/>
      <c r="AK34" s="885"/>
      <c r="AL34" s="157">
        <v>1</v>
      </c>
      <c r="AM34" s="896"/>
      <c r="AN34" s="884"/>
      <c r="AO34" s="885"/>
      <c r="AP34" s="160">
        <v>1</v>
      </c>
      <c r="AQ34" s="161" t="s">
        <v>51</v>
      </c>
      <c r="AR34" s="194" t="s">
        <v>117</v>
      </c>
      <c r="AS34" s="194" t="s">
        <v>117</v>
      </c>
      <c r="AT34" s="930"/>
      <c r="AU34" s="931"/>
      <c r="AV34" s="900"/>
      <c r="AW34" s="901"/>
      <c r="AX34" s="902"/>
      <c r="AY34" s="162">
        <v>179.2</v>
      </c>
      <c r="AZ34" s="928"/>
      <c r="BA34" s="929"/>
      <c r="BB34" s="900"/>
      <c r="BC34" s="901"/>
      <c r="BD34" s="902"/>
      <c r="BE34" s="162">
        <v>179.2</v>
      </c>
      <c r="BF34" s="905"/>
    </row>
    <row r="35" spans="1:58" s="2" customFormat="1" ht="16.5" customHeight="1" thickTop="1">
      <c r="A35" s="621" t="s">
        <v>111</v>
      </c>
      <c r="B35" s="650"/>
      <c r="C35" s="911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913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913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913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916">
        <f t="shared" si="1"/>
        <v>6</v>
      </c>
      <c r="T35" s="918" t="s">
        <v>118</v>
      </c>
      <c r="U35" s="919"/>
      <c r="V35" s="920"/>
      <c r="W35" s="924">
        <f t="shared" ref="W35:AD35" si="2">SUM(W11:W34)</f>
        <v>573</v>
      </c>
      <c r="X35" s="926">
        <f t="shared" si="2"/>
        <v>4046.2999999999997</v>
      </c>
      <c r="Y35" s="957">
        <f t="shared" si="2"/>
        <v>6794.8999999999987</v>
      </c>
      <c r="Z35" s="959">
        <f t="shared" si="2"/>
        <v>487.7</v>
      </c>
      <c r="AA35" s="961">
        <f t="shared" si="2"/>
        <v>11328.9</v>
      </c>
      <c r="AB35" s="963">
        <f t="shared" si="2"/>
        <v>3041.1000000000004</v>
      </c>
      <c r="AC35" s="965">
        <f t="shared" si="2"/>
        <v>14370</v>
      </c>
      <c r="AD35" s="967">
        <f t="shared" si="2"/>
        <v>37.978472222222216</v>
      </c>
      <c r="AF35" s="942" t="s">
        <v>111</v>
      </c>
      <c r="AG35" s="943"/>
      <c r="AH35" s="946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947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949">
        <f t="shared" si="3"/>
        <v>9</v>
      </c>
      <c r="AQ35" s="918" t="s">
        <v>118</v>
      </c>
      <c r="AR35" s="919"/>
      <c r="AS35" s="919"/>
      <c r="AT35" s="920"/>
      <c r="AU35" s="951">
        <f t="shared" ref="AU35:BF35" si="4">SUM(AU11:AU34)</f>
        <v>427.5</v>
      </c>
      <c r="AV35" s="171">
        <f t="shared" si="4"/>
        <v>3843.3999999999996</v>
      </c>
      <c r="AW35" s="172">
        <f t="shared" si="4"/>
        <v>4029.7</v>
      </c>
      <c r="AX35" s="173">
        <f t="shared" si="4"/>
        <v>469.5</v>
      </c>
      <c r="AY35" s="934">
        <f t="shared" si="4"/>
        <v>2483.6999999999998</v>
      </c>
      <c r="AZ35" s="969">
        <f t="shared" si="4"/>
        <v>29.71597222222222</v>
      </c>
      <c r="BA35" s="971">
        <f t="shared" si="4"/>
        <v>408</v>
      </c>
      <c r="BB35" s="171">
        <f t="shared" si="4"/>
        <v>3664.7999999999997</v>
      </c>
      <c r="BC35" s="172">
        <f t="shared" si="4"/>
        <v>3872.4999999999995</v>
      </c>
      <c r="BD35" s="173">
        <f t="shared" si="4"/>
        <v>471.79999999999995</v>
      </c>
      <c r="BE35" s="934">
        <f t="shared" si="4"/>
        <v>2379.1</v>
      </c>
      <c r="BF35" s="936">
        <f t="shared" si="4"/>
        <v>28.598611111111111</v>
      </c>
    </row>
    <row r="36" spans="1:58" s="2" customFormat="1" ht="17.25" thickBot="1">
      <c r="A36" s="909"/>
      <c r="B36" s="910"/>
      <c r="C36" s="912"/>
      <c r="D36" s="938">
        <f>SUM(D35:F35)</f>
        <v>50</v>
      </c>
      <c r="E36" s="939"/>
      <c r="F36" s="940"/>
      <c r="G36" s="913"/>
      <c r="H36" s="941">
        <f>SUM(H35:J35)</f>
        <v>39</v>
      </c>
      <c r="I36" s="939"/>
      <c r="J36" s="940"/>
      <c r="K36" s="913"/>
      <c r="L36" s="941">
        <f>SUM(L35:N35)</f>
        <v>50</v>
      </c>
      <c r="M36" s="939"/>
      <c r="N36" s="940"/>
      <c r="O36" s="913"/>
      <c r="P36" s="941">
        <f>SUM(P35:R35)</f>
        <v>25</v>
      </c>
      <c r="Q36" s="939"/>
      <c r="R36" s="940"/>
      <c r="S36" s="916"/>
      <c r="T36" s="921"/>
      <c r="U36" s="922"/>
      <c r="V36" s="923"/>
      <c r="W36" s="925"/>
      <c r="X36" s="927"/>
      <c r="Y36" s="958"/>
      <c r="Z36" s="960"/>
      <c r="AA36" s="962"/>
      <c r="AB36" s="964"/>
      <c r="AC36" s="966"/>
      <c r="AD36" s="968"/>
      <c r="AF36" s="944"/>
      <c r="AG36" s="945"/>
      <c r="AH36" s="912"/>
      <c r="AI36" s="938">
        <f>SUM(AI35:AK35)</f>
        <v>37</v>
      </c>
      <c r="AJ36" s="939"/>
      <c r="AK36" s="940"/>
      <c r="AL36" s="684"/>
      <c r="AM36" s="941">
        <f>SUM(AM35:AO35)</f>
        <v>37</v>
      </c>
      <c r="AN36" s="939"/>
      <c r="AO36" s="940"/>
      <c r="AP36" s="698"/>
      <c r="AQ36" s="921"/>
      <c r="AR36" s="922"/>
      <c r="AS36" s="922"/>
      <c r="AT36" s="923"/>
      <c r="AU36" s="951"/>
      <c r="AV36" s="906">
        <f>SUM(AV35:AX35)</f>
        <v>8342.5999999999985</v>
      </c>
      <c r="AW36" s="907"/>
      <c r="AX36" s="908"/>
      <c r="AY36" s="935"/>
      <c r="AZ36" s="970"/>
      <c r="BA36" s="971"/>
      <c r="BB36" s="906">
        <f>SUM(BB35:BD35)</f>
        <v>8009.0999999999995</v>
      </c>
      <c r="BC36" s="907"/>
      <c r="BD36" s="908"/>
      <c r="BE36" s="935"/>
      <c r="BF36" s="937"/>
    </row>
    <row r="37" spans="1:58" s="2" customFormat="1" ht="16.5" customHeight="1" thickBot="1">
      <c r="A37" s="988" t="s">
        <v>112</v>
      </c>
      <c r="B37" s="989"/>
      <c r="C37" s="990"/>
      <c r="D37" s="953">
        <f>D35+F35+E35*2</f>
        <v>88</v>
      </c>
      <c r="E37" s="954"/>
      <c r="F37" s="955"/>
      <c r="G37" s="914"/>
      <c r="H37" s="956">
        <f>H35+J35+I35*2</f>
        <v>66</v>
      </c>
      <c r="I37" s="954"/>
      <c r="J37" s="955"/>
      <c r="K37" s="914"/>
      <c r="L37" s="956">
        <f>L35+N35+M35*2</f>
        <v>88</v>
      </c>
      <c r="M37" s="954"/>
      <c r="N37" s="955"/>
      <c r="O37" s="915"/>
      <c r="P37" s="956">
        <f>P35+R35+Q35*2</f>
        <v>41</v>
      </c>
      <c r="Q37" s="954"/>
      <c r="R37" s="955"/>
      <c r="S37" s="917"/>
      <c r="T37" s="921"/>
      <c r="U37" s="922"/>
      <c r="V37" s="923"/>
      <c r="W37" s="991" t="s">
        <v>39</v>
      </c>
      <c r="X37" s="992"/>
      <c r="Y37" s="992"/>
      <c r="Z37" s="992"/>
      <c r="AA37" s="992"/>
      <c r="AB37" s="992"/>
      <c r="AC37" s="993"/>
      <c r="AD37" s="997">
        <f>AC35/(AD35*24)</f>
        <v>15.765510431713876</v>
      </c>
      <c r="AE37" s="20"/>
      <c r="AF37" s="988" t="s">
        <v>112</v>
      </c>
      <c r="AG37" s="989"/>
      <c r="AH37" s="990"/>
      <c r="AI37" s="953">
        <f>AI35+AK35+AJ35*2</f>
        <v>55</v>
      </c>
      <c r="AJ37" s="954"/>
      <c r="AK37" s="955"/>
      <c r="AL37" s="948"/>
      <c r="AM37" s="956">
        <f>AM35+AO35+AN35*2</f>
        <v>55</v>
      </c>
      <c r="AN37" s="954"/>
      <c r="AO37" s="955"/>
      <c r="AP37" s="950"/>
      <c r="AQ37" s="921"/>
      <c r="AR37" s="922"/>
      <c r="AS37" s="922"/>
      <c r="AT37" s="923"/>
      <c r="AU37" s="952"/>
      <c r="AV37" s="973">
        <f>SUM(AV36,AY35)</f>
        <v>10826.3</v>
      </c>
      <c r="AW37" s="974"/>
      <c r="AX37" s="974"/>
      <c r="AY37" s="974"/>
      <c r="AZ37" s="975">
        <f>AV37/(AZ35*24)</f>
        <v>15.180248183029141</v>
      </c>
      <c r="BA37" s="972"/>
      <c r="BB37" s="973">
        <f>SUM(BB36,BE35)</f>
        <v>10388.199999999999</v>
      </c>
      <c r="BC37" s="974"/>
      <c r="BD37" s="974"/>
      <c r="BE37" s="974"/>
      <c r="BF37" s="977">
        <f>BB37/(BF35*24)</f>
        <v>15.135059006362001</v>
      </c>
    </row>
    <row r="38" spans="1:58" s="2" customFormat="1" ht="16.5" customHeight="1" thickBot="1">
      <c r="A38" s="979" t="s">
        <v>113</v>
      </c>
      <c r="B38" s="980"/>
      <c r="C38" s="981"/>
      <c r="D38" s="982">
        <f>SUM(D37,G35)</f>
        <v>98</v>
      </c>
      <c r="E38" s="983"/>
      <c r="F38" s="983"/>
      <c r="G38" s="983"/>
      <c r="H38" s="983">
        <f>SUM(H37,K35)</f>
        <v>76</v>
      </c>
      <c r="I38" s="983"/>
      <c r="J38" s="983"/>
      <c r="K38" s="983"/>
      <c r="L38" s="983">
        <f>SUM(L37,O35)</f>
        <v>98</v>
      </c>
      <c r="M38" s="983"/>
      <c r="N38" s="983"/>
      <c r="O38" s="983"/>
      <c r="P38" s="983">
        <f>SUM(P37,S35)</f>
        <v>47</v>
      </c>
      <c r="Q38" s="983"/>
      <c r="R38" s="983"/>
      <c r="S38" s="984"/>
      <c r="T38" s="921"/>
      <c r="U38" s="922"/>
      <c r="V38" s="923"/>
      <c r="W38" s="994"/>
      <c r="X38" s="995"/>
      <c r="Y38" s="995"/>
      <c r="Z38" s="995"/>
      <c r="AA38" s="995"/>
      <c r="AB38" s="995"/>
      <c r="AC38" s="996"/>
      <c r="AD38" s="998"/>
      <c r="AE38" s="20"/>
      <c r="AF38" s="979" t="s">
        <v>113</v>
      </c>
      <c r="AG38" s="980"/>
      <c r="AH38" s="981"/>
      <c r="AI38" s="982">
        <f>SUM(AI37,AL35)</f>
        <v>64</v>
      </c>
      <c r="AJ38" s="983"/>
      <c r="AK38" s="983"/>
      <c r="AL38" s="983"/>
      <c r="AM38" s="983">
        <f>SUM(AM37,AP35)</f>
        <v>64</v>
      </c>
      <c r="AN38" s="983"/>
      <c r="AO38" s="983"/>
      <c r="AP38" s="984"/>
      <c r="AQ38" s="20"/>
      <c r="AR38" s="20"/>
      <c r="AS38" s="20"/>
      <c r="AT38" s="20"/>
      <c r="AU38" s="985" t="s">
        <v>40</v>
      </c>
      <c r="AV38" s="986"/>
      <c r="AW38" s="986"/>
      <c r="AX38" s="986"/>
      <c r="AY38" s="986"/>
      <c r="AZ38" s="976"/>
      <c r="BA38" s="987" t="s">
        <v>40</v>
      </c>
      <c r="BB38" s="986"/>
      <c r="BC38" s="986"/>
      <c r="BD38" s="986"/>
      <c r="BE38" s="986"/>
      <c r="BF38" s="978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595" t="s">
        <v>18</v>
      </c>
      <c r="B40" s="595"/>
      <c r="F40" s="596" t="s">
        <v>46</v>
      </c>
      <c r="G40" s="596"/>
      <c r="H40" s="596"/>
      <c r="I40" s="596"/>
      <c r="J40" s="596"/>
      <c r="K40" s="596"/>
      <c r="L40" s="596"/>
      <c r="M40" s="37"/>
      <c r="N40" s="37"/>
      <c r="O40" s="37"/>
      <c r="U40" s="597" t="s">
        <v>34</v>
      </c>
      <c r="V40" s="597"/>
      <c r="W40" s="597"/>
      <c r="X40" s="597"/>
      <c r="Y40" s="597"/>
      <c r="Z40" s="597"/>
      <c r="AA40" s="597"/>
      <c r="AB40" s="597"/>
      <c r="AC40" s="597"/>
      <c r="AD40" s="597"/>
      <c r="AF40" s="595" t="s">
        <v>18</v>
      </c>
      <c r="AG40" s="595"/>
      <c r="AK40" s="598" t="s">
        <v>46</v>
      </c>
      <c r="AL40" s="598"/>
      <c r="AM40" s="598"/>
      <c r="AN40" s="598"/>
      <c r="AO40" s="598"/>
      <c r="AP40" s="109"/>
      <c r="AT40" s="597" t="s">
        <v>34</v>
      </c>
      <c r="AU40" s="597"/>
      <c r="AV40" s="597"/>
      <c r="AW40" s="597"/>
      <c r="AX40" s="597"/>
      <c r="AY40" s="597"/>
      <c r="AZ40" s="597"/>
      <c r="BA40" s="597"/>
      <c r="BB40" s="597"/>
      <c r="BC40" s="46"/>
    </row>
    <row r="41" spans="1:58" s="11" customFormat="1" ht="12.75" customHeight="1">
      <c r="A41" s="595" t="s">
        <v>19</v>
      </c>
      <c r="B41" s="595"/>
      <c r="U41" s="599" t="s">
        <v>114</v>
      </c>
      <c r="V41" s="599"/>
      <c r="W41" s="599"/>
      <c r="X41" s="599"/>
      <c r="Y41" s="599"/>
      <c r="Z41" s="599"/>
      <c r="AA41" s="599"/>
      <c r="AB41" s="599"/>
      <c r="AC41" s="599"/>
      <c r="AD41" s="599"/>
      <c r="AF41" s="595" t="s">
        <v>19</v>
      </c>
      <c r="AG41" s="595"/>
      <c r="AK41" s="44"/>
      <c r="AL41" s="44"/>
      <c r="AS41" s="107"/>
      <c r="AT41" s="599" t="s">
        <v>114</v>
      </c>
      <c r="AU41" s="599"/>
      <c r="AV41" s="599"/>
      <c r="AW41" s="599"/>
      <c r="AX41" s="599"/>
      <c r="AY41" s="599"/>
      <c r="AZ41" s="599"/>
      <c r="BA41" s="599"/>
      <c r="BB41" s="599"/>
      <c r="BC41" s="599"/>
      <c r="BD41" s="599"/>
      <c r="BE41" s="45"/>
    </row>
    <row r="42" spans="1:58" s="11" customFormat="1" ht="12.75" customHeight="1">
      <c r="A42" s="595" t="s">
        <v>115</v>
      </c>
      <c r="B42" s="595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599"/>
      <c r="V42" s="599"/>
      <c r="W42" s="599"/>
      <c r="X42" s="599"/>
      <c r="Y42" s="599"/>
      <c r="Z42" s="599"/>
      <c r="AA42" s="599"/>
      <c r="AB42" s="599"/>
      <c r="AC42" s="599"/>
      <c r="AD42" s="599"/>
      <c r="AF42" s="595" t="s">
        <v>115</v>
      </c>
      <c r="AG42" s="595"/>
      <c r="AK42" s="44" t="s">
        <v>54</v>
      </c>
      <c r="AL42" s="44"/>
      <c r="AT42" s="599"/>
      <c r="AU42" s="599"/>
      <c r="AV42" s="599"/>
      <c r="AW42" s="599"/>
      <c r="AX42" s="599"/>
      <c r="AY42" s="599"/>
      <c r="AZ42" s="599"/>
      <c r="BA42" s="599"/>
      <c r="BB42" s="599"/>
      <c r="BC42" s="45"/>
    </row>
    <row r="43" spans="1:58" s="11" customFormat="1" ht="12.75" customHeight="1">
      <c r="A43" s="595" t="s">
        <v>116</v>
      </c>
      <c r="B43" s="595"/>
      <c r="U43" s="599"/>
      <c r="V43" s="599"/>
      <c r="W43" s="599"/>
      <c r="X43" s="599"/>
      <c r="Y43" s="599"/>
      <c r="Z43" s="599"/>
      <c r="AA43" s="599"/>
      <c r="AB43" s="599"/>
      <c r="AC43" s="599"/>
      <c r="AD43" s="599"/>
      <c r="AF43" s="595" t="s">
        <v>116</v>
      </c>
      <c r="AG43" s="595"/>
      <c r="AT43" s="599"/>
      <c r="AU43" s="599"/>
      <c r="AV43" s="599"/>
      <c r="AW43" s="599"/>
      <c r="AX43" s="599"/>
      <c r="AY43" s="599"/>
      <c r="AZ43" s="599"/>
      <c r="BA43" s="599"/>
      <c r="BB43" s="599"/>
      <c r="BC43" s="45"/>
    </row>
    <row r="44" spans="1:58" ht="2.25" customHeight="1"/>
    <row r="45" spans="1:58"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602"/>
      <c r="U52" s="602"/>
      <c r="V52" s="602"/>
      <c r="AC52" s="182"/>
    </row>
    <row r="53" spans="20:30" s="2" customFormat="1" ht="21.75" customHeight="1">
      <c r="T53" s="602"/>
      <c r="U53" s="602"/>
      <c r="V53" s="602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Z1:AD1"/>
    <mergeCell ref="BC1:BF1"/>
    <mergeCell ref="BC2:BF2"/>
    <mergeCell ref="A3:AD3"/>
    <mergeCell ref="A5:I5"/>
    <mergeCell ref="AF5:AH5"/>
    <mergeCell ref="Z6:AD6"/>
    <mergeCell ref="AG6:AH6"/>
    <mergeCell ref="BC6:BF6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5">
    <tabColor rgb="FF0070C0"/>
  </sheetPr>
  <dimension ref="A1:BJ70"/>
  <sheetViews>
    <sheetView topLeftCell="M1" zoomScaleNormal="100" workbookViewId="0">
      <selection activeCell="A22" sqref="A22:AD23"/>
    </sheetView>
  </sheetViews>
  <sheetFormatPr defaultRowHeight="16.5"/>
  <cols>
    <col min="1" max="1" width="3.5" style="1" customWidth="1"/>
    <col min="2" max="2" width="13.25" style="1" customWidth="1"/>
    <col min="3" max="3" width="4" style="1" customWidth="1"/>
    <col min="4" max="19" width="2.625" style="1" customWidth="1"/>
    <col min="20" max="20" width="5.375" style="1" customWidth="1"/>
    <col min="21" max="21" width="8.5" style="1" customWidth="1"/>
    <col min="22" max="22" width="6.75" style="1" customWidth="1"/>
    <col min="23" max="23" width="5.125" style="1" customWidth="1"/>
    <col min="24" max="26" width="6.25" style="1" customWidth="1"/>
    <col min="27" max="27" width="6.5" style="1" bestFit="1" customWidth="1"/>
    <col min="28" max="28" width="6.25" style="1" customWidth="1"/>
    <col min="29" max="29" width="6.5" style="1" customWidth="1"/>
    <col min="30" max="30" width="8" style="1" customWidth="1"/>
    <col min="31" max="31" width="0.75" style="1" customWidth="1"/>
    <col min="32" max="32" width="3.125" style="1" customWidth="1"/>
    <col min="33" max="33" width="11.75" style="1" customWidth="1"/>
    <col min="34" max="34" width="4" style="1" customWidth="1"/>
    <col min="35" max="42" width="2.25" style="1" customWidth="1"/>
    <col min="43" max="43" width="5.25" style="1" customWidth="1"/>
    <col min="44" max="45" width="6.875" style="1" customWidth="1"/>
    <col min="46" max="46" width="6.375" style="1" customWidth="1"/>
    <col min="47" max="47" width="4.125" style="1" customWidth="1"/>
    <col min="48" max="49" width="6.25" style="1" bestFit="1" customWidth="1"/>
    <col min="50" max="50" width="5.75" style="1" customWidth="1"/>
    <col min="51" max="51" width="6.25" style="1" bestFit="1" customWidth="1"/>
    <col min="52" max="52" width="8.375" style="1" customWidth="1"/>
    <col min="53" max="53" width="4.125" style="1" customWidth="1"/>
    <col min="54" max="54" width="6.25" style="1" customWidth="1"/>
    <col min="55" max="55" width="6.25" style="1" bestFit="1" customWidth="1"/>
    <col min="56" max="56" width="5.75" style="1" customWidth="1"/>
    <col min="57" max="57" width="6.25" style="1" bestFit="1" customWidth="1"/>
    <col min="58" max="58" width="8.375" style="1" customWidth="1"/>
    <col min="59" max="59" width="9" style="1"/>
    <col min="60" max="60" width="10.25" style="1" bestFit="1" customWidth="1"/>
    <col min="61" max="16384" width="9" style="1"/>
  </cols>
  <sheetData>
    <row r="1" spans="1:62">
      <c r="A1" s="5" t="s">
        <v>124</v>
      </c>
      <c r="Z1" s="278"/>
      <c r="AA1" s="278"/>
      <c r="AB1" s="278"/>
      <c r="AC1" s="278"/>
      <c r="AD1" s="278"/>
      <c r="AF1" s="5" t="s">
        <v>124</v>
      </c>
      <c r="AH1" s="5"/>
      <c r="AI1" s="5"/>
      <c r="AJ1" s="5"/>
      <c r="AK1" s="5"/>
      <c r="AL1" s="5"/>
      <c r="AM1" s="5"/>
      <c r="AN1" s="49"/>
      <c r="BC1" s="278"/>
      <c r="BD1" s="278"/>
      <c r="BE1" s="278"/>
      <c r="BF1" s="278"/>
    </row>
    <row r="2" spans="1:62" ht="6" customHeight="1">
      <c r="BC2" s="601"/>
      <c r="BD2" s="601"/>
      <c r="BE2" s="601"/>
      <c r="BF2" s="601"/>
    </row>
    <row r="3" spans="1:62" ht="26.25">
      <c r="A3" s="279" t="s">
        <v>0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F3" s="39" t="s">
        <v>0</v>
      </c>
      <c r="AG3" s="39"/>
      <c r="AH3" s="39"/>
    </row>
    <row r="4" spans="1:62" ht="6" customHeight="1"/>
    <row r="5" spans="1:62" ht="19.5">
      <c r="A5" s="280" t="s">
        <v>84</v>
      </c>
      <c r="B5" s="280"/>
      <c r="C5" s="280"/>
      <c r="D5" s="280"/>
      <c r="E5" s="280"/>
      <c r="F5" s="280"/>
      <c r="G5" s="280"/>
      <c r="H5" s="280"/>
      <c r="I5" s="280"/>
      <c r="K5" s="110"/>
      <c r="Z5" s="6" t="s">
        <v>78</v>
      </c>
      <c r="AA5" s="7"/>
      <c r="AB5" s="7"/>
      <c r="AC5" s="7"/>
      <c r="AD5" s="7"/>
      <c r="AF5" s="280" t="s">
        <v>23</v>
      </c>
      <c r="AG5" s="280"/>
      <c r="AH5" s="280"/>
      <c r="AL5" s="110"/>
      <c r="BB5" s="6" t="s">
        <v>80</v>
      </c>
      <c r="BC5" s="7"/>
      <c r="BD5" s="7"/>
      <c r="BE5" s="7"/>
    </row>
    <row r="6" spans="1:62" s="2" customFormat="1" ht="11.25" customHeight="1" thickBot="1">
      <c r="B6" s="111"/>
      <c r="Z6" s="602"/>
      <c r="AA6" s="602"/>
      <c r="AB6" s="602"/>
      <c r="AC6" s="602"/>
      <c r="AD6" s="602"/>
      <c r="AG6" s="603"/>
      <c r="AH6" s="603"/>
      <c r="BC6" s="604"/>
      <c r="BD6" s="604"/>
      <c r="BE6" s="604"/>
      <c r="BF6" s="604"/>
    </row>
    <row r="7" spans="1:62" s="2" customFormat="1" ht="20.25" customHeight="1" thickTop="1" thickBot="1">
      <c r="A7" s="605" t="s">
        <v>3</v>
      </c>
      <c r="B7" s="609" t="s">
        <v>4</v>
      </c>
      <c r="C7" s="612" t="s">
        <v>47</v>
      </c>
      <c r="D7" s="616" t="s">
        <v>85</v>
      </c>
      <c r="E7" s="617"/>
      <c r="F7" s="617"/>
      <c r="G7" s="617"/>
      <c r="H7" s="617"/>
      <c r="I7" s="617"/>
      <c r="J7" s="617"/>
      <c r="K7" s="617"/>
      <c r="L7" s="617"/>
      <c r="M7" s="617"/>
      <c r="N7" s="617"/>
      <c r="O7" s="617"/>
      <c r="P7" s="617"/>
      <c r="Q7" s="617"/>
      <c r="R7" s="617"/>
      <c r="S7" s="618"/>
      <c r="T7" s="619" t="s">
        <v>22</v>
      </c>
      <c r="U7" s="620"/>
      <c r="V7" s="625" t="s">
        <v>26</v>
      </c>
      <c r="W7" s="627" t="s">
        <v>13</v>
      </c>
      <c r="X7" s="647" t="s">
        <v>15</v>
      </c>
      <c r="Y7" s="648"/>
      <c r="Z7" s="648"/>
      <c r="AA7" s="648"/>
      <c r="AB7" s="648"/>
      <c r="AC7" s="648"/>
      <c r="AD7" s="651" t="s">
        <v>86</v>
      </c>
      <c r="AF7" s="605" t="s">
        <v>3</v>
      </c>
      <c r="AG7" s="609" t="s">
        <v>4</v>
      </c>
      <c r="AH7" s="612" t="s">
        <v>47</v>
      </c>
      <c r="AI7" s="654" t="s">
        <v>85</v>
      </c>
      <c r="AJ7" s="655"/>
      <c r="AK7" s="655"/>
      <c r="AL7" s="655"/>
      <c r="AM7" s="655"/>
      <c r="AN7" s="655"/>
      <c r="AO7" s="655"/>
      <c r="AP7" s="656"/>
      <c r="AQ7" s="631" t="s">
        <v>61</v>
      </c>
      <c r="AR7" s="632"/>
      <c r="AS7" s="632"/>
      <c r="AT7" s="625" t="s">
        <v>31</v>
      </c>
      <c r="AU7" s="637" t="s">
        <v>33</v>
      </c>
      <c r="AV7" s="638"/>
      <c r="AW7" s="638"/>
      <c r="AX7" s="638"/>
      <c r="AY7" s="638"/>
      <c r="AZ7" s="638"/>
      <c r="BA7" s="639" t="s">
        <v>43</v>
      </c>
      <c r="BB7" s="638"/>
      <c r="BC7" s="638"/>
      <c r="BD7" s="638"/>
      <c r="BE7" s="638"/>
      <c r="BF7" s="640"/>
    </row>
    <row r="8" spans="1:62" s="2" customFormat="1" ht="16.5" customHeight="1">
      <c r="A8" s="606"/>
      <c r="B8" s="285"/>
      <c r="C8" s="613"/>
      <c r="D8" s="641" t="s">
        <v>8</v>
      </c>
      <c r="E8" s="642"/>
      <c r="F8" s="642"/>
      <c r="G8" s="643"/>
      <c r="H8" s="642" t="s">
        <v>24</v>
      </c>
      <c r="I8" s="642"/>
      <c r="J8" s="642"/>
      <c r="K8" s="642"/>
      <c r="L8" s="644" t="s">
        <v>25</v>
      </c>
      <c r="M8" s="642"/>
      <c r="N8" s="642"/>
      <c r="O8" s="643"/>
      <c r="P8" s="642" t="s">
        <v>17</v>
      </c>
      <c r="Q8" s="642"/>
      <c r="R8" s="642"/>
      <c r="S8" s="645"/>
      <c r="T8" s="621"/>
      <c r="U8" s="622"/>
      <c r="V8" s="626"/>
      <c r="W8" s="628"/>
      <c r="X8" s="649"/>
      <c r="Y8" s="650"/>
      <c r="Z8" s="650"/>
      <c r="AA8" s="650"/>
      <c r="AB8" s="650"/>
      <c r="AC8" s="650"/>
      <c r="AD8" s="652"/>
      <c r="AF8" s="606"/>
      <c r="AG8" s="285"/>
      <c r="AH8" s="613"/>
      <c r="AI8" s="641" t="s">
        <v>33</v>
      </c>
      <c r="AJ8" s="642"/>
      <c r="AK8" s="642"/>
      <c r="AL8" s="643"/>
      <c r="AM8" s="646" t="s">
        <v>43</v>
      </c>
      <c r="AN8" s="646"/>
      <c r="AO8" s="646"/>
      <c r="AP8" s="646"/>
      <c r="AQ8" s="633"/>
      <c r="AR8" s="634"/>
      <c r="AS8" s="634"/>
      <c r="AT8" s="626"/>
      <c r="AU8" s="662" t="s">
        <v>13</v>
      </c>
      <c r="AV8" s="665" t="s">
        <v>32</v>
      </c>
      <c r="AW8" s="666"/>
      <c r="AX8" s="666"/>
      <c r="AY8" s="666"/>
      <c r="AZ8" s="667" t="s">
        <v>86</v>
      </c>
      <c r="BA8" s="670" t="s">
        <v>13</v>
      </c>
      <c r="BB8" s="665" t="s">
        <v>32</v>
      </c>
      <c r="BC8" s="666"/>
      <c r="BD8" s="666"/>
      <c r="BE8" s="666"/>
      <c r="BF8" s="673" t="s">
        <v>87</v>
      </c>
    </row>
    <row r="9" spans="1:62" s="2" customFormat="1" ht="16.5" customHeight="1">
      <c r="A9" s="607"/>
      <c r="B9" s="610"/>
      <c r="C9" s="614"/>
      <c r="D9" s="635" t="s">
        <v>88</v>
      </c>
      <c r="E9" s="636"/>
      <c r="F9" s="636"/>
      <c r="G9" s="684" t="s">
        <v>89</v>
      </c>
      <c r="H9" s="659" t="s">
        <v>88</v>
      </c>
      <c r="I9" s="636"/>
      <c r="J9" s="636"/>
      <c r="K9" s="684" t="s">
        <v>89</v>
      </c>
      <c r="L9" s="659" t="s">
        <v>88</v>
      </c>
      <c r="M9" s="636"/>
      <c r="N9" s="636"/>
      <c r="O9" s="684" t="s">
        <v>89</v>
      </c>
      <c r="P9" s="659" t="s">
        <v>88</v>
      </c>
      <c r="Q9" s="636"/>
      <c r="R9" s="636"/>
      <c r="S9" s="698" t="s">
        <v>89</v>
      </c>
      <c r="T9" s="623"/>
      <c r="U9" s="624"/>
      <c r="V9" s="626"/>
      <c r="W9" s="629"/>
      <c r="X9" s="676" t="s">
        <v>88</v>
      </c>
      <c r="Y9" s="677"/>
      <c r="Z9" s="677"/>
      <c r="AA9" s="700"/>
      <c r="AB9" s="680" t="s">
        <v>89</v>
      </c>
      <c r="AC9" s="682" t="s">
        <v>90</v>
      </c>
      <c r="AD9" s="652"/>
      <c r="AF9" s="607"/>
      <c r="AG9" s="610"/>
      <c r="AH9" s="614"/>
      <c r="AI9" s="635" t="s">
        <v>88</v>
      </c>
      <c r="AJ9" s="636"/>
      <c r="AK9" s="636"/>
      <c r="AL9" s="657" t="s">
        <v>89</v>
      </c>
      <c r="AM9" s="659" t="s">
        <v>88</v>
      </c>
      <c r="AN9" s="636"/>
      <c r="AO9" s="636"/>
      <c r="AP9" s="660" t="s">
        <v>89</v>
      </c>
      <c r="AQ9" s="635"/>
      <c r="AR9" s="636"/>
      <c r="AS9" s="636"/>
      <c r="AT9" s="626"/>
      <c r="AU9" s="663"/>
      <c r="AV9" s="676" t="s">
        <v>88</v>
      </c>
      <c r="AW9" s="677"/>
      <c r="AX9" s="677"/>
      <c r="AY9" s="678" t="s">
        <v>89</v>
      </c>
      <c r="AZ9" s="668"/>
      <c r="BA9" s="671"/>
      <c r="BB9" s="676" t="s">
        <v>88</v>
      </c>
      <c r="BC9" s="677"/>
      <c r="BD9" s="677"/>
      <c r="BE9" s="678" t="s">
        <v>89</v>
      </c>
      <c r="BF9" s="674"/>
    </row>
    <row r="10" spans="1:62" s="2" customFormat="1" ht="37.5" customHeight="1" thickBot="1">
      <c r="A10" s="608"/>
      <c r="B10" s="611"/>
      <c r="C10" s="615"/>
      <c r="D10" s="112" t="s">
        <v>5</v>
      </c>
      <c r="E10" s="113" t="s">
        <v>6</v>
      </c>
      <c r="F10" s="114" t="s">
        <v>59</v>
      </c>
      <c r="G10" s="685"/>
      <c r="H10" s="115" t="s">
        <v>5</v>
      </c>
      <c r="I10" s="113" t="s">
        <v>6</v>
      </c>
      <c r="J10" s="114" t="s">
        <v>59</v>
      </c>
      <c r="K10" s="685"/>
      <c r="L10" s="115" t="s">
        <v>5</v>
      </c>
      <c r="M10" s="113" t="s">
        <v>6</v>
      </c>
      <c r="N10" s="114" t="s">
        <v>59</v>
      </c>
      <c r="O10" s="685"/>
      <c r="P10" s="115" t="s">
        <v>5</v>
      </c>
      <c r="Q10" s="113" t="s">
        <v>6</v>
      </c>
      <c r="R10" s="114" t="s">
        <v>59</v>
      </c>
      <c r="S10" s="699"/>
      <c r="T10" s="116" t="s">
        <v>9</v>
      </c>
      <c r="U10" s="117" t="s">
        <v>12</v>
      </c>
      <c r="V10" s="118" t="s">
        <v>91</v>
      </c>
      <c r="W10" s="630"/>
      <c r="X10" s="119" t="s">
        <v>5</v>
      </c>
      <c r="Y10" s="120" t="s">
        <v>6</v>
      </c>
      <c r="Z10" s="121" t="s">
        <v>59</v>
      </c>
      <c r="AA10" s="122" t="s">
        <v>14</v>
      </c>
      <c r="AB10" s="681"/>
      <c r="AC10" s="683"/>
      <c r="AD10" s="653"/>
      <c r="AF10" s="608"/>
      <c r="AG10" s="611"/>
      <c r="AH10" s="615"/>
      <c r="AI10" s="123" t="s">
        <v>5</v>
      </c>
      <c r="AJ10" s="124" t="s">
        <v>6</v>
      </c>
      <c r="AK10" s="125" t="s">
        <v>59</v>
      </c>
      <c r="AL10" s="658"/>
      <c r="AM10" s="126" t="s">
        <v>5</v>
      </c>
      <c r="AN10" s="124" t="s">
        <v>6</v>
      </c>
      <c r="AO10" s="125" t="s">
        <v>59</v>
      </c>
      <c r="AP10" s="661"/>
      <c r="AQ10" s="127" t="s">
        <v>9</v>
      </c>
      <c r="AR10" s="128" t="s">
        <v>119</v>
      </c>
      <c r="AS10" s="129" t="s">
        <v>120</v>
      </c>
      <c r="AT10" s="130" t="s">
        <v>92</v>
      </c>
      <c r="AU10" s="664"/>
      <c r="AV10" s="119" t="s">
        <v>5</v>
      </c>
      <c r="AW10" s="120" t="s">
        <v>6</v>
      </c>
      <c r="AX10" s="121" t="s">
        <v>59</v>
      </c>
      <c r="AY10" s="679"/>
      <c r="AZ10" s="669"/>
      <c r="BA10" s="672"/>
      <c r="BB10" s="119" t="s">
        <v>5</v>
      </c>
      <c r="BC10" s="120" t="s">
        <v>6</v>
      </c>
      <c r="BD10" s="121" t="s">
        <v>59</v>
      </c>
      <c r="BE10" s="679"/>
      <c r="BF10" s="675"/>
    </row>
    <row r="11" spans="1:62" s="2" customFormat="1" ht="12.75" customHeight="1" thickTop="1">
      <c r="A11" s="686"/>
      <c r="B11" s="688"/>
      <c r="C11" s="690"/>
      <c r="D11" s="692"/>
      <c r="E11" s="694"/>
      <c r="F11" s="696"/>
      <c r="G11" s="701"/>
      <c r="H11" s="703"/>
      <c r="I11" s="694"/>
      <c r="J11" s="696"/>
      <c r="K11" s="701"/>
      <c r="L11" s="703"/>
      <c r="M11" s="694"/>
      <c r="N11" s="696"/>
      <c r="O11" s="701"/>
      <c r="P11" s="703"/>
      <c r="Q11" s="694"/>
      <c r="R11" s="696"/>
      <c r="S11" s="717"/>
      <c r="T11" s="719"/>
      <c r="U11" s="721"/>
      <c r="V11" s="723"/>
      <c r="W11" s="725"/>
      <c r="X11" s="727"/>
      <c r="Y11" s="705"/>
      <c r="Z11" s="707"/>
      <c r="AA11" s="709"/>
      <c r="AB11" s="711"/>
      <c r="AC11" s="713"/>
      <c r="AD11" s="715"/>
      <c r="AF11" s="686"/>
      <c r="AG11" s="688"/>
      <c r="AH11" s="690"/>
      <c r="AI11" s="692"/>
      <c r="AJ11" s="694"/>
      <c r="AK11" s="696"/>
      <c r="AL11" s="701"/>
      <c r="AM11" s="703"/>
      <c r="AN11" s="694"/>
      <c r="AO11" s="696"/>
      <c r="AP11" s="729"/>
      <c r="AQ11" s="731"/>
      <c r="AR11" s="753"/>
      <c r="AS11" s="755"/>
      <c r="AT11" s="757"/>
      <c r="AU11" s="725"/>
      <c r="AV11" s="727"/>
      <c r="AW11" s="705"/>
      <c r="AX11" s="707"/>
      <c r="AY11" s="733"/>
      <c r="AZ11" s="749"/>
      <c r="BA11" s="751"/>
      <c r="BB11" s="727"/>
      <c r="BC11" s="705"/>
      <c r="BD11" s="707"/>
      <c r="BE11" s="733"/>
      <c r="BF11" s="715"/>
    </row>
    <row r="12" spans="1:62" s="2" customFormat="1" ht="12.75" customHeight="1">
      <c r="A12" s="687"/>
      <c r="B12" s="689"/>
      <c r="C12" s="691"/>
      <c r="D12" s="693"/>
      <c r="E12" s="695"/>
      <c r="F12" s="697"/>
      <c r="G12" s="702"/>
      <c r="H12" s="704"/>
      <c r="I12" s="695"/>
      <c r="J12" s="697"/>
      <c r="K12" s="702"/>
      <c r="L12" s="704"/>
      <c r="M12" s="695"/>
      <c r="N12" s="697"/>
      <c r="O12" s="702"/>
      <c r="P12" s="704"/>
      <c r="Q12" s="695"/>
      <c r="R12" s="697"/>
      <c r="S12" s="718"/>
      <c r="T12" s="720"/>
      <c r="U12" s="722"/>
      <c r="V12" s="724"/>
      <c r="W12" s="726"/>
      <c r="X12" s="728"/>
      <c r="Y12" s="706"/>
      <c r="Z12" s="708"/>
      <c r="AA12" s="710"/>
      <c r="AB12" s="712"/>
      <c r="AC12" s="714"/>
      <c r="AD12" s="716"/>
      <c r="AF12" s="687"/>
      <c r="AG12" s="689"/>
      <c r="AH12" s="691"/>
      <c r="AI12" s="693"/>
      <c r="AJ12" s="695"/>
      <c r="AK12" s="697"/>
      <c r="AL12" s="702"/>
      <c r="AM12" s="704"/>
      <c r="AN12" s="695"/>
      <c r="AO12" s="697"/>
      <c r="AP12" s="730"/>
      <c r="AQ12" s="732"/>
      <c r="AR12" s="754"/>
      <c r="AS12" s="756"/>
      <c r="AT12" s="758"/>
      <c r="AU12" s="726"/>
      <c r="AV12" s="728"/>
      <c r="AW12" s="706"/>
      <c r="AX12" s="708"/>
      <c r="AY12" s="734"/>
      <c r="AZ12" s="750"/>
      <c r="BA12" s="752"/>
      <c r="BB12" s="728"/>
      <c r="BC12" s="706"/>
      <c r="BD12" s="708"/>
      <c r="BE12" s="734"/>
      <c r="BF12" s="716"/>
    </row>
    <row r="13" spans="1:62" s="2" customFormat="1" ht="21.75" customHeight="1">
      <c r="A13" s="735">
        <v>1</v>
      </c>
      <c r="B13" s="131" t="s">
        <v>93</v>
      </c>
      <c r="C13" s="858">
        <v>6.6</v>
      </c>
      <c r="D13" s="739" t="s">
        <v>77</v>
      </c>
      <c r="E13" s="741">
        <v>3</v>
      </c>
      <c r="F13" s="743" t="s">
        <v>77</v>
      </c>
      <c r="G13" s="802" t="s">
        <v>77</v>
      </c>
      <c r="H13" s="747">
        <v>1</v>
      </c>
      <c r="I13" s="741">
        <v>3</v>
      </c>
      <c r="J13" s="743" t="s">
        <v>77</v>
      </c>
      <c r="K13" s="802" t="s">
        <v>77</v>
      </c>
      <c r="L13" s="747" t="s">
        <v>77</v>
      </c>
      <c r="M13" s="741">
        <v>3</v>
      </c>
      <c r="N13" s="743" t="s">
        <v>77</v>
      </c>
      <c r="O13" s="802" t="s">
        <v>77</v>
      </c>
      <c r="P13" s="747">
        <v>3</v>
      </c>
      <c r="Q13" s="741" t="s">
        <v>77</v>
      </c>
      <c r="R13" s="743" t="s">
        <v>77</v>
      </c>
      <c r="S13" s="812" t="s">
        <v>77</v>
      </c>
      <c r="T13" s="132" t="s">
        <v>51</v>
      </c>
      <c r="U13" s="197" t="s">
        <v>131</v>
      </c>
      <c r="V13" s="859">
        <v>20</v>
      </c>
      <c r="W13" s="792">
        <v>52.5</v>
      </c>
      <c r="X13" s="769">
        <v>202.4</v>
      </c>
      <c r="Y13" s="771">
        <v>539.4</v>
      </c>
      <c r="Z13" s="796" t="s">
        <v>77</v>
      </c>
      <c r="AA13" s="798">
        <f>SUM(X13:Z14)</f>
        <v>741.8</v>
      </c>
      <c r="AB13" s="800" t="s">
        <v>77</v>
      </c>
      <c r="AC13" s="737">
        <f>SUM(AA13,AB13)</f>
        <v>741.8</v>
      </c>
      <c r="AD13" s="765">
        <v>2.4680555555555554</v>
      </c>
      <c r="AF13" s="735">
        <v>1</v>
      </c>
      <c r="AG13" s="131" t="str">
        <f>B13</f>
        <v>Wilczak</v>
      </c>
      <c r="AH13" s="858">
        <f>C13</f>
        <v>6.6</v>
      </c>
      <c r="AI13" s="784" t="s">
        <v>127</v>
      </c>
      <c r="AJ13" s="785"/>
      <c r="AK13" s="785"/>
      <c r="AL13" s="785"/>
      <c r="AM13" s="785"/>
      <c r="AN13" s="785"/>
      <c r="AO13" s="785"/>
      <c r="AP13" s="786"/>
      <c r="AQ13" s="200" t="s">
        <v>45</v>
      </c>
      <c r="AR13" s="203" t="s">
        <v>143</v>
      </c>
      <c r="AS13" s="203" t="s">
        <v>143</v>
      </c>
      <c r="AT13" s="831">
        <v>20</v>
      </c>
      <c r="AU13" s="832">
        <v>51.5</v>
      </c>
      <c r="AV13" s="769">
        <v>644.4</v>
      </c>
      <c r="AW13" s="771">
        <v>100.7</v>
      </c>
      <c r="AX13" s="796" t="s">
        <v>77</v>
      </c>
      <c r="AY13" s="858" t="s">
        <v>77</v>
      </c>
      <c r="AZ13" s="773">
        <v>2.786805555555556</v>
      </c>
      <c r="BA13" s="828">
        <v>48.5</v>
      </c>
      <c r="BB13" s="999">
        <v>555.5</v>
      </c>
      <c r="BC13" s="1000">
        <v>150</v>
      </c>
      <c r="BD13" s="796" t="s">
        <v>77</v>
      </c>
      <c r="BE13" s="858" t="s">
        <v>77</v>
      </c>
      <c r="BF13" s="765">
        <v>2.681944444444444</v>
      </c>
      <c r="BH13" s="133"/>
      <c r="BI13" s="133"/>
      <c r="BJ13" s="133"/>
    </row>
    <row r="14" spans="1:62" s="2" customFormat="1" ht="12.75" customHeight="1">
      <c r="A14" s="736"/>
      <c r="B14" s="134" t="s">
        <v>94</v>
      </c>
      <c r="C14" s="842"/>
      <c r="D14" s="740"/>
      <c r="E14" s="742"/>
      <c r="F14" s="744"/>
      <c r="G14" s="804"/>
      <c r="H14" s="748"/>
      <c r="I14" s="742"/>
      <c r="J14" s="744"/>
      <c r="K14" s="804"/>
      <c r="L14" s="748"/>
      <c r="M14" s="742"/>
      <c r="N14" s="744"/>
      <c r="O14" s="804"/>
      <c r="P14" s="748"/>
      <c r="Q14" s="742"/>
      <c r="R14" s="744"/>
      <c r="S14" s="814"/>
      <c r="T14" s="135" t="s">
        <v>45</v>
      </c>
      <c r="U14" s="188" t="s">
        <v>132</v>
      </c>
      <c r="V14" s="815"/>
      <c r="W14" s="793"/>
      <c r="X14" s="770"/>
      <c r="Y14" s="772"/>
      <c r="Z14" s="797"/>
      <c r="AA14" s="799"/>
      <c r="AB14" s="801"/>
      <c r="AC14" s="738"/>
      <c r="AD14" s="766"/>
      <c r="AF14" s="736"/>
      <c r="AG14" s="134" t="str">
        <f>B14</f>
        <v>Las Gdański</v>
      </c>
      <c r="AH14" s="842"/>
      <c r="AI14" s="787"/>
      <c r="AJ14" s="788"/>
      <c r="AK14" s="788"/>
      <c r="AL14" s="788"/>
      <c r="AM14" s="788"/>
      <c r="AN14" s="788"/>
      <c r="AO14" s="788"/>
      <c r="AP14" s="789"/>
      <c r="AQ14" s="201" t="s">
        <v>51</v>
      </c>
      <c r="AR14" s="202" t="s">
        <v>141</v>
      </c>
      <c r="AS14" s="202" t="s">
        <v>142</v>
      </c>
      <c r="AT14" s="831"/>
      <c r="AU14" s="834"/>
      <c r="AV14" s="770"/>
      <c r="AW14" s="772"/>
      <c r="AX14" s="797"/>
      <c r="AY14" s="842"/>
      <c r="AZ14" s="774"/>
      <c r="BA14" s="830"/>
      <c r="BB14" s="854"/>
      <c r="BC14" s="856"/>
      <c r="BD14" s="797"/>
      <c r="BE14" s="842"/>
      <c r="BF14" s="766"/>
      <c r="BH14" s="133"/>
      <c r="BI14" s="133"/>
      <c r="BJ14" s="133"/>
    </row>
    <row r="15" spans="1:62" s="2" customFormat="1" ht="9.75" customHeight="1">
      <c r="A15" s="775">
        <v>2</v>
      </c>
      <c r="B15" s="776" t="s">
        <v>95</v>
      </c>
      <c r="C15" s="778">
        <v>10.8</v>
      </c>
      <c r="D15" s="779" t="s">
        <v>77</v>
      </c>
      <c r="E15" s="780">
        <v>4</v>
      </c>
      <c r="F15" s="781">
        <v>1</v>
      </c>
      <c r="G15" s="802" t="s">
        <v>77</v>
      </c>
      <c r="H15" s="805" t="s">
        <v>77</v>
      </c>
      <c r="I15" s="780">
        <v>4</v>
      </c>
      <c r="J15" s="781">
        <v>1</v>
      </c>
      <c r="K15" s="802" t="s">
        <v>77</v>
      </c>
      <c r="L15" s="805" t="s">
        <v>77</v>
      </c>
      <c r="M15" s="780">
        <v>4</v>
      </c>
      <c r="N15" s="781">
        <v>1</v>
      </c>
      <c r="O15" s="802" t="s">
        <v>77</v>
      </c>
      <c r="P15" s="805">
        <v>1</v>
      </c>
      <c r="Q15" s="780">
        <v>3</v>
      </c>
      <c r="R15" s="781">
        <v>1</v>
      </c>
      <c r="S15" s="812" t="s">
        <v>77</v>
      </c>
      <c r="T15" s="148" t="s">
        <v>10</v>
      </c>
      <c r="U15" s="195">
        <v>1</v>
      </c>
      <c r="V15" s="815">
        <v>20</v>
      </c>
      <c r="W15" s="816">
        <v>53.5</v>
      </c>
      <c r="X15" s="817">
        <v>35.5</v>
      </c>
      <c r="Y15" s="818">
        <v>902.4</v>
      </c>
      <c r="Z15" s="819">
        <v>241.6</v>
      </c>
      <c r="AA15" s="806">
        <f>SUM(X15:Z17)</f>
        <v>1179.5</v>
      </c>
      <c r="AB15" s="809" t="s">
        <v>77</v>
      </c>
      <c r="AC15" s="737">
        <f>SUM(AA15,AB15)</f>
        <v>1179.5</v>
      </c>
      <c r="AD15" s="811">
        <v>3.7583333333333333</v>
      </c>
      <c r="AF15" s="775">
        <v>2</v>
      </c>
      <c r="AG15" s="776" t="str">
        <f>B15</f>
        <v>R. Kujawskie</v>
      </c>
      <c r="AH15" s="778">
        <f>C15</f>
        <v>10.8</v>
      </c>
      <c r="AI15" s="779" t="s">
        <v>77</v>
      </c>
      <c r="AJ15" s="780">
        <v>4</v>
      </c>
      <c r="AK15" s="781">
        <v>1</v>
      </c>
      <c r="AL15" s="802" t="s">
        <v>77</v>
      </c>
      <c r="AM15" s="805" t="s">
        <v>77</v>
      </c>
      <c r="AN15" s="780">
        <v>4</v>
      </c>
      <c r="AO15" s="781">
        <v>1</v>
      </c>
      <c r="AP15" s="820" t="s">
        <v>77</v>
      </c>
      <c r="AQ15" s="823" t="s">
        <v>51</v>
      </c>
      <c r="AR15" s="825" t="s">
        <v>66</v>
      </c>
      <c r="AS15" s="825" t="s">
        <v>66</v>
      </c>
      <c r="AT15" s="831">
        <v>20</v>
      </c>
      <c r="AU15" s="832">
        <v>51</v>
      </c>
      <c r="AV15" s="817" t="s">
        <v>77</v>
      </c>
      <c r="AW15" s="818">
        <v>874.9</v>
      </c>
      <c r="AX15" s="819">
        <v>255.3</v>
      </c>
      <c r="AY15" s="778" t="s">
        <v>77</v>
      </c>
      <c r="AZ15" s="827">
        <v>3.4069444444444446</v>
      </c>
      <c r="BA15" s="828">
        <v>48</v>
      </c>
      <c r="BB15" s="817" t="s">
        <v>77</v>
      </c>
      <c r="BC15" s="861">
        <v>825.5</v>
      </c>
      <c r="BD15" s="1001">
        <v>241.6</v>
      </c>
      <c r="BE15" s="778" t="s">
        <v>77</v>
      </c>
      <c r="BF15" s="811">
        <v>3.255555555555556</v>
      </c>
      <c r="BH15" s="133"/>
      <c r="BI15" s="133"/>
      <c r="BJ15" s="133"/>
    </row>
    <row r="16" spans="1:62" s="2" customFormat="1" ht="9.75" customHeight="1">
      <c r="A16" s="775"/>
      <c r="B16" s="777"/>
      <c r="C16" s="778"/>
      <c r="D16" s="779"/>
      <c r="E16" s="780"/>
      <c r="F16" s="781"/>
      <c r="G16" s="803"/>
      <c r="H16" s="805"/>
      <c r="I16" s="780"/>
      <c r="J16" s="781"/>
      <c r="K16" s="803"/>
      <c r="L16" s="805"/>
      <c r="M16" s="780"/>
      <c r="N16" s="781"/>
      <c r="O16" s="803"/>
      <c r="P16" s="805"/>
      <c r="Q16" s="780"/>
      <c r="R16" s="781"/>
      <c r="S16" s="813"/>
      <c r="T16" s="148" t="s">
        <v>51</v>
      </c>
      <c r="U16" s="198" t="s">
        <v>79</v>
      </c>
      <c r="V16" s="815"/>
      <c r="W16" s="816"/>
      <c r="X16" s="817"/>
      <c r="Y16" s="818"/>
      <c r="Z16" s="819"/>
      <c r="AA16" s="807"/>
      <c r="AB16" s="809"/>
      <c r="AC16" s="810"/>
      <c r="AD16" s="811"/>
      <c r="AF16" s="775"/>
      <c r="AG16" s="777"/>
      <c r="AH16" s="778"/>
      <c r="AI16" s="779"/>
      <c r="AJ16" s="780"/>
      <c r="AK16" s="781"/>
      <c r="AL16" s="803"/>
      <c r="AM16" s="805"/>
      <c r="AN16" s="780"/>
      <c r="AO16" s="781"/>
      <c r="AP16" s="821"/>
      <c r="AQ16" s="824"/>
      <c r="AR16" s="826"/>
      <c r="AS16" s="826"/>
      <c r="AT16" s="831"/>
      <c r="AU16" s="833"/>
      <c r="AV16" s="817"/>
      <c r="AW16" s="818"/>
      <c r="AX16" s="819"/>
      <c r="AY16" s="778"/>
      <c r="AZ16" s="827"/>
      <c r="BA16" s="829"/>
      <c r="BB16" s="817"/>
      <c r="BC16" s="861"/>
      <c r="BD16" s="1001"/>
      <c r="BE16" s="778"/>
      <c r="BF16" s="811"/>
      <c r="BH16" s="133"/>
      <c r="BI16" s="133"/>
      <c r="BJ16" s="133"/>
    </row>
    <row r="17" spans="1:62" s="2" customFormat="1" ht="9.75" customHeight="1">
      <c r="A17" s="775"/>
      <c r="B17" s="134" t="s">
        <v>94</v>
      </c>
      <c r="C17" s="778"/>
      <c r="D17" s="779"/>
      <c r="E17" s="780"/>
      <c r="F17" s="781"/>
      <c r="G17" s="804"/>
      <c r="H17" s="805"/>
      <c r="I17" s="780"/>
      <c r="J17" s="781"/>
      <c r="K17" s="804"/>
      <c r="L17" s="805"/>
      <c r="M17" s="780"/>
      <c r="N17" s="781"/>
      <c r="O17" s="804"/>
      <c r="P17" s="805"/>
      <c r="Q17" s="780"/>
      <c r="R17" s="781"/>
      <c r="S17" s="814"/>
      <c r="T17" s="148" t="s">
        <v>45</v>
      </c>
      <c r="U17" s="195" t="s">
        <v>133</v>
      </c>
      <c r="V17" s="815"/>
      <c r="W17" s="816"/>
      <c r="X17" s="817"/>
      <c r="Y17" s="818"/>
      <c r="Z17" s="819"/>
      <c r="AA17" s="808"/>
      <c r="AB17" s="809"/>
      <c r="AC17" s="738"/>
      <c r="AD17" s="811"/>
      <c r="AF17" s="775"/>
      <c r="AG17" s="134" t="str">
        <f t="shared" ref="AG17:AG28" si="0">B17</f>
        <v>Las Gdański</v>
      </c>
      <c r="AH17" s="778"/>
      <c r="AI17" s="779"/>
      <c r="AJ17" s="780"/>
      <c r="AK17" s="781"/>
      <c r="AL17" s="804"/>
      <c r="AM17" s="805"/>
      <c r="AN17" s="780"/>
      <c r="AO17" s="781"/>
      <c r="AP17" s="822"/>
      <c r="AQ17" s="136" t="s">
        <v>10</v>
      </c>
      <c r="AR17" s="189">
        <v>5</v>
      </c>
      <c r="AS17" s="189">
        <v>5</v>
      </c>
      <c r="AT17" s="831"/>
      <c r="AU17" s="834"/>
      <c r="AV17" s="817"/>
      <c r="AW17" s="818"/>
      <c r="AX17" s="819"/>
      <c r="AY17" s="778"/>
      <c r="AZ17" s="827"/>
      <c r="BA17" s="830"/>
      <c r="BB17" s="817"/>
      <c r="BC17" s="861"/>
      <c r="BD17" s="1001"/>
      <c r="BE17" s="778"/>
      <c r="BF17" s="811"/>
      <c r="BH17" s="133"/>
      <c r="BI17" s="133"/>
      <c r="BJ17" s="133"/>
    </row>
    <row r="18" spans="1:62" s="2" customFormat="1" ht="12.75" customHeight="1">
      <c r="A18" s="775">
        <v>3</v>
      </c>
      <c r="B18" s="131" t="s">
        <v>93</v>
      </c>
      <c r="C18" s="778">
        <v>17.7</v>
      </c>
      <c r="D18" s="779" t="s">
        <v>77</v>
      </c>
      <c r="E18" s="780">
        <v>3</v>
      </c>
      <c r="F18" s="781" t="s">
        <v>77</v>
      </c>
      <c r="G18" s="137">
        <v>2</v>
      </c>
      <c r="H18" s="805" t="s">
        <v>77</v>
      </c>
      <c r="I18" s="780">
        <v>3</v>
      </c>
      <c r="J18" s="781" t="s">
        <v>77</v>
      </c>
      <c r="K18" s="137">
        <v>2</v>
      </c>
      <c r="L18" s="805" t="s">
        <v>77</v>
      </c>
      <c r="M18" s="780">
        <v>3</v>
      </c>
      <c r="N18" s="781" t="s">
        <v>77</v>
      </c>
      <c r="O18" s="137">
        <v>2</v>
      </c>
      <c r="P18" s="805" t="s">
        <v>77</v>
      </c>
      <c r="Q18" s="780">
        <v>2</v>
      </c>
      <c r="R18" s="781" t="s">
        <v>77</v>
      </c>
      <c r="S18" s="138">
        <v>2</v>
      </c>
      <c r="T18" s="132" t="s">
        <v>96</v>
      </c>
      <c r="U18" s="197" t="s">
        <v>134</v>
      </c>
      <c r="V18" s="836" t="s">
        <v>97</v>
      </c>
      <c r="W18" s="816">
        <v>53.5</v>
      </c>
      <c r="X18" s="817" t="s">
        <v>77</v>
      </c>
      <c r="Y18" s="818">
        <v>920.3</v>
      </c>
      <c r="Z18" s="819" t="s">
        <v>77</v>
      </c>
      <c r="AA18" s="835">
        <f>SUM(X18:Z19)</f>
        <v>920.3</v>
      </c>
      <c r="AB18" s="139">
        <v>688</v>
      </c>
      <c r="AC18" s="737">
        <f>SUM(AA18,AB18,AB19)</f>
        <v>1931.9</v>
      </c>
      <c r="AD18" s="811">
        <v>4.415972222222222</v>
      </c>
      <c r="AF18" s="775">
        <v>3</v>
      </c>
      <c r="AG18" s="131" t="str">
        <f t="shared" si="0"/>
        <v>Wilczak</v>
      </c>
      <c r="AH18" s="778">
        <f>C18</f>
        <v>17.7</v>
      </c>
      <c r="AI18" s="779" t="s">
        <v>77</v>
      </c>
      <c r="AJ18" s="780">
        <v>3</v>
      </c>
      <c r="AK18" s="781" t="s">
        <v>77</v>
      </c>
      <c r="AL18" s="137">
        <v>2</v>
      </c>
      <c r="AM18" s="805" t="s">
        <v>77</v>
      </c>
      <c r="AN18" s="780">
        <v>3</v>
      </c>
      <c r="AO18" s="781" t="s">
        <v>77</v>
      </c>
      <c r="AP18" s="140">
        <v>2</v>
      </c>
      <c r="AQ18" s="141" t="s">
        <v>96</v>
      </c>
      <c r="AR18" s="190" t="s">
        <v>134</v>
      </c>
      <c r="AS18" s="190" t="s">
        <v>134</v>
      </c>
      <c r="AT18" s="831">
        <v>20</v>
      </c>
      <c r="AU18" s="832">
        <v>52.5</v>
      </c>
      <c r="AV18" s="817" t="s">
        <v>77</v>
      </c>
      <c r="AW18" s="818">
        <v>885</v>
      </c>
      <c r="AX18" s="819" t="s">
        <v>77</v>
      </c>
      <c r="AY18" s="142">
        <v>688</v>
      </c>
      <c r="AZ18" s="827">
        <v>4.2875000000000005</v>
      </c>
      <c r="BA18" s="828">
        <v>49</v>
      </c>
      <c r="BB18" s="817" t="s">
        <v>77</v>
      </c>
      <c r="BC18" s="818">
        <v>854.6</v>
      </c>
      <c r="BD18" s="819" t="s">
        <v>77</v>
      </c>
      <c r="BE18" s="142">
        <v>652.70000000000005</v>
      </c>
      <c r="BF18" s="811">
        <v>4.1076388888888884</v>
      </c>
      <c r="BH18" s="133"/>
      <c r="BI18" s="133"/>
      <c r="BJ18" s="133"/>
    </row>
    <row r="19" spans="1:62" s="2" customFormat="1" ht="12.75" customHeight="1">
      <c r="A19" s="775"/>
      <c r="B19" s="134" t="s">
        <v>98</v>
      </c>
      <c r="C19" s="778"/>
      <c r="D19" s="779"/>
      <c r="E19" s="780"/>
      <c r="F19" s="781"/>
      <c r="G19" s="143">
        <v>1</v>
      </c>
      <c r="H19" s="805"/>
      <c r="I19" s="780"/>
      <c r="J19" s="781"/>
      <c r="K19" s="143">
        <v>1</v>
      </c>
      <c r="L19" s="805"/>
      <c r="M19" s="780"/>
      <c r="N19" s="781"/>
      <c r="O19" s="143">
        <v>1</v>
      </c>
      <c r="P19" s="805"/>
      <c r="Q19" s="780"/>
      <c r="R19" s="781"/>
      <c r="S19" s="144">
        <v>1</v>
      </c>
      <c r="T19" s="135" t="s">
        <v>51</v>
      </c>
      <c r="U19" s="188" t="s">
        <v>121</v>
      </c>
      <c r="V19" s="815"/>
      <c r="W19" s="816"/>
      <c r="X19" s="817"/>
      <c r="Y19" s="818"/>
      <c r="Z19" s="819"/>
      <c r="AA19" s="835"/>
      <c r="AB19" s="145">
        <v>323.60000000000002</v>
      </c>
      <c r="AC19" s="738"/>
      <c r="AD19" s="811"/>
      <c r="AF19" s="775"/>
      <c r="AG19" s="134" t="str">
        <f t="shared" si="0"/>
        <v>Łoskoń</v>
      </c>
      <c r="AH19" s="778"/>
      <c r="AI19" s="779"/>
      <c r="AJ19" s="780"/>
      <c r="AK19" s="781"/>
      <c r="AL19" s="143">
        <v>1</v>
      </c>
      <c r="AM19" s="805"/>
      <c r="AN19" s="780"/>
      <c r="AO19" s="781"/>
      <c r="AP19" s="146">
        <v>1</v>
      </c>
      <c r="AQ19" s="136" t="s">
        <v>51</v>
      </c>
      <c r="AR19" s="191" t="s">
        <v>121</v>
      </c>
      <c r="AS19" s="191" t="s">
        <v>121</v>
      </c>
      <c r="AT19" s="831"/>
      <c r="AU19" s="834"/>
      <c r="AV19" s="817"/>
      <c r="AW19" s="818"/>
      <c r="AX19" s="819"/>
      <c r="AY19" s="147">
        <v>323.60000000000002</v>
      </c>
      <c r="AZ19" s="827"/>
      <c r="BA19" s="830"/>
      <c r="BB19" s="817"/>
      <c r="BC19" s="818"/>
      <c r="BD19" s="819"/>
      <c r="BE19" s="147">
        <v>288.2</v>
      </c>
      <c r="BF19" s="811"/>
    </row>
    <row r="20" spans="1:62" s="2" customFormat="1" ht="21" customHeight="1">
      <c r="A20" s="840">
        <v>4</v>
      </c>
      <c r="B20" s="196" t="s">
        <v>94</v>
      </c>
      <c r="C20" s="841">
        <v>9.1</v>
      </c>
      <c r="D20" s="843" t="s">
        <v>77</v>
      </c>
      <c r="E20" s="839">
        <v>8</v>
      </c>
      <c r="F20" s="837" t="s">
        <v>77</v>
      </c>
      <c r="G20" s="803" t="s">
        <v>77</v>
      </c>
      <c r="H20" s="838">
        <v>3</v>
      </c>
      <c r="I20" s="839">
        <v>5</v>
      </c>
      <c r="J20" s="837" t="s">
        <v>77</v>
      </c>
      <c r="K20" s="803" t="s">
        <v>77</v>
      </c>
      <c r="L20" s="838" t="s">
        <v>77</v>
      </c>
      <c r="M20" s="839">
        <v>8</v>
      </c>
      <c r="N20" s="837" t="s">
        <v>77</v>
      </c>
      <c r="O20" s="803" t="s">
        <v>77</v>
      </c>
      <c r="P20" s="838" t="s">
        <v>77</v>
      </c>
      <c r="Q20" s="839">
        <v>4</v>
      </c>
      <c r="R20" s="837" t="s">
        <v>77</v>
      </c>
      <c r="S20" s="813" t="s">
        <v>77</v>
      </c>
      <c r="T20" s="148" t="s">
        <v>51</v>
      </c>
      <c r="U20" s="195" t="s">
        <v>135</v>
      </c>
      <c r="V20" s="850" t="s">
        <v>99</v>
      </c>
      <c r="W20" s="851">
        <v>90</v>
      </c>
      <c r="X20" s="864">
        <v>209.9</v>
      </c>
      <c r="Y20" s="865">
        <v>1541.6</v>
      </c>
      <c r="Z20" s="847" t="s">
        <v>77</v>
      </c>
      <c r="AA20" s="848">
        <f>SUM(X20:Z21)</f>
        <v>1751.5</v>
      </c>
      <c r="AB20" s="849" t="s">
        <v>77</v>
      </c>
      <c r="AC20" s="810">
        <f>SUM(AA20:AB21)</f>
        <v>1751.5</v>
      </c>
      <c r="AD20" s="852">
        <v>5.3986111111111112</v>
      </c>
      <c r="AF20" s="840">
        <f>A20</f>
        <v>4</v>
      </c>
      <c r="AG20" s="196" t="str">
        <f>B20</f>
        <v>Las Gdański</v>
      </c>
      <c r="AH20" s="841">
        <f>C20</f>
        <v>9.1</v>
      </c>
      <c r="AI20" s="843">
        <v>7</v>
      </c>
      <c r="AJ20" s="839">
        <v>2</v>
      </c>
      <c r="AK20" s="837" t="s">
        <v>77</v>
      </c>
      <c r="AL20" s="803" t="s">
        <v>77</v>
      </c>
      <c r="AM20" s="838">
        <v>7</v>
      </c>
      <c r="AN20" s="839">
        <v>2</v>
      </c>
      <c r="AO20" s="837" t="s">
        <v>77</v>
      </c>
      <c r="AP20" s="821" t="s">
        <v>77</v>
      </c>
      <c r="AQ20" s="200" t="s">
        <v>51</v>
      </c>
      <c r="AR20" s="204" t="s">
        <v>145</v>
      </c>
      <c r="AS20" s="204" t="s">
        <v>146</v>
      </c>
      <c r="AT20" s="831">
        <v>20</v>
      </c>
      <c r="AU20" s="833">
        <v>53</v>
      </c>
      <c r="AV20" s="864">
        <v>732.9</v>
      </c>
      <c r="AW20" s="865">
        <v>289.10000000000002</v>
      </c>
      <c r="AX20" s="847" t="s">
        <v>77</v>
      </c>
      <c r="AY20" s="841" t="s">
        <v>77</v>
      </c>
      <c r="AZ20" s="857">
        <v>3.3791666666666664</v>
      </c>
      <c r="BA20" s="829">
        <v>51</v>
      </c>
      <c r="BB20" s="864">
        <v>826.8</v>
      </c>
      <c r="BC20" s="865">
        <v>158.69999999999999</v>
      </c>
      <c r="BD20" s="847" t="s">
        <v>77</v>
      </c>
      <c r="BE20" s="841" t="s">
        <v>77</v>
      </c>
      <c r="BF20" s="852">
        <v>3.2749999999999999</v>
      </c>
      <c r="BG20" s="149"/>
    </row>
    <row r="21" spans="1:62" s="2" customFormat="1" ht="21" customHeight="1">
      <c r="A21" s="736"/>
      <c r="B21" s="134" t="s">
        <v>100</v>
      </c>
      <c r="C21" s="842"/>
      <c r="D21" s="740"/>
      <c r="E21" s="742"/>
      <c r="F21" s="744"/>
      <c r="G21" s="804"/>
      <c r="H21" s="748"/>
      <c r="I21" s="742"/>
      <c r="J21" s="744"/>
      <c r="K21" s="804"/>
      <c r="L21" s="748"/>
      <c r="M21" s="742"/>
      <c r="N21" s="744"/>
      <c r="O21" s="804"/>
      <c r="P21" s="748"/>
      <c r="Q21" s="742"/>
      <c r="R21" s="744"/>
      <c r="S21" s="814"/>
      <c r="T21" s="148" t="s">
        <v>45</v>
      </c>
      <c r="U21" s="195" t="s">
        <v>136</v>
      </c>
      <c r="V21" s="815"/>
      <c r="W21" s="793"/>
      <c r="X21" s="770"/>
      <c r="Y21" s="772"/>
      <c r="Z21" s="797"/>
      <c r="AA21" s="799"/>
      <c r="AB21" s="801"/>
      <c r="AC21" s="738"/>
      <c r="AD21" s="766"/>
      <c r="AF21" s="736"/>
      <c r="AG21" s="134" t="str">
        <f t="shared" si="0"/>
        <v>Glinki</v>
      </c>
      <c r="AH21" s="842"/>
      <c r="AI21" s="740"/>
      <c r="AJ21" s="742"/>
      <c r="AK21" s="744"/>
      <c r="AL21" s="804"/>
      <c r="AM21" s="748"/>
      <c r="AN21" s="742"/>
      <c r="AO21" s="744"/>
      <c r="AP21" s="822"/>
      <c r="AQ21" s="201" t="s">
        <v>45</v>
      </c>
      <c r="AR21" s="205" t="s">
        <v>144</v>
      </c>
      <c r="AS21" s="205" t="s">
        <v>57</v>
      </c>
      <c r="AT21" s="831"/>
      <c r="AU21" s="834"/>
      <c r="AV21" s="770"/>
      <c r="AW21" s="772"/>
      <c r="AX21" s="797"/>
      <c r="AY21" s="842"/>
      <c r="AZ21" s="774"/>
      <c r="BA21" s="830"/>
      <c r="BB21" s="770"/>
      <c r="BC21" s="772"/>
      <c r="BD21" s="797"/>
      <c r="BE21" s="842"/>
      <c r="BF21" s="766"/>
    </row>
    <row r="22" spans="1:62" s="2" customFormat="1" ht="12.75" customHeight="1">
      <c r="A22" s="735">
        <v>5</v>
      </c>
      <c r="B22" s="131" t="s">
        <v>101</v>
      </c>
      <c r="C22" s="858">
        <v>17</v>
      </c>
      <c r="D22" s="739" t="s">
        <v>77</v>
      </c>
      <c r="E22" s="741">
        <v>7</v>
      </c>
      <c r="F22" s="743" t="s">
        <v>77</v>
      </c>
      <c r="G22" s="137">
        <v>2</v>
      </c>
      <c r="H22" s="747" t="s">
        <v>77</v>
      </c>
      <c r="I22" s="741">
        <v>3</v>
      </c>
      <c r="J22" s="743" t="s">
        <v>77</v>
      </c>
      <c r="K22" s="137">
        <v>2</v>
      </c>
      <c r="L22" s="747" t="s">
        <v>77</v>
      </c>
      <c r="M22" s="741">
        <v>7</v>
      </c>
      <c r="N22" s="743" t="s">
        <v>77</v>
      </c>
      <c r="O22" s="137">
        <v>2</v>
      </c>
      <c r="P22" s="747" t="s">
        <v>77</v>
      </c>
      <c r="Q22" s="741">
        <v>2</v>
      </c>
      <c r="R22" s="743" t="s">
        <v>77</v>
      </c>
      <c r="S22" s="138">
        <v>2</v>
      </c>
      <c r="T22" s="148" t="s">
        <v>96</v>
      </c>
      <c r="U22" s="195" t="s">
        <v>137</v>
      </c>
      <c r="V22" s="859" t="s">
        <v>102</v>
      </c>
      <c r="W22" s="792">
        <v>74.5</v>
      </c>
      <c r="X22" s="769" t="s">
        <v>77</v>
      </c>
      <c r="Y22" s="771">
        <v>1593.3</v>
      </c>
      <c r="Z22" s="796" t="s">
        <v>77</v>
      </c>
      <c r="AA22" s="798">
        <f>SUM(X22:Z23)</f>
        <v>1593.3</v>
      </c>
      <c r="AB22" s="139">
        <v>659.1</v>
      </c>
      <c r="AC22" s="737">
        <f>SUM(AA22,AB22,AB23)</f>
        <v>2606</v>
      </c>
      <c r="AD22" s="765">
        <v>5.771527777777778</v>
      </c>
      <c r="AF22" s="735">
        <v>5</v>
      </c>
      <c r="AG22" s="131" t="str">
        <f t="shared" si="0"/>
        <v>Rycerska</v>
      </c>
      <c r="AH22" s="858">
        <f>C22</f>
        <v>17</v>
      </c>
      <c r="AI22" s="739" t="s">
        <v>77</v>
      </c>
      <c r="AJ22" s="741">
        <v>3</v>
      </c>
      <c r="AK22" s="743" t="s">
        <v>77</v>
      </c>
      <c r="AL22" s="137">
        <v>3</v>
      </c>
      <c r="AM22" s="747" t="s">
        <v>77</v>
      </c>
      <c r="AN22" s="741">
        <v>3</v>
      </c>
      <c r="AO22" s="743" t="s">
        <v>77</v>
      </c>
      <c r="AP22" s="140">
        <v>3</v>
      </c>
      <c r="AQ22" s="148" t="s">
        <v>96</v>
      </c>
      <c r="AR22" s="190" t="s">
        <v>121</v>
      </c>
      <c r="AS22" s="190" t="s">
        <v>121</v>
      </c>
      <c r="AT22" s="831">
        <v>20</v>
      </c>
      <c r="AU22" s="832">
        <v>54</v>
      </c>
      <c r="AV22" s="769" t="s">
        <v>77</v>
      </c>
      <c r="AW22" s="771">
        <v>882.6</v>
      </c>
      <c r="AX22" s="796" t="s">
        <v>77</v>
      </c>
      <c r="AY22" s="150">
        <v>978.8</v>
      </c>
      <c r="AZ22" s="773">
        <v>4.4409722222222223</v>
      </c>
      <c r="BA22" s="828">
        <v>51</v>
      </c>
      <c r="BB22" s="769" t="s">
        <v>77</v>
      </c>
      <c r="BC22" s="771">
        <v>814.8</v>
      </c>
      <c r="BD22" s="796" t="s">
        <v>77</v>
      </c>
      <c r="BE22" s="150">
        <v>944.9</v>
      </c>
      <c r="BF22" s="765">
        <v>4.1916666666666664</v>
      </c>
    </row>
    <row r="23" spans="1:62" s="2" customFormat="1" ht="20.25" customHeight="1">
      <c r="A23" s="736"/>
      <c r="B23" s="134" t="s">
        <v>98</v>
      </c>
      <c r="C23" s="842"/>
      <c r="D23" s="740"/>
      <c r="E23" s="742"/>
      <c r="F23" s="744"/>
      <c r="G23" s="143">
        <v>1</v>
      </c>
      <c r="H23" s="748"/>
      <c r="I23" s="742"/>
      <c r="J23" s="744"/>
      <c r="K23" s="143">
        <v>1</v>
      </c>
      <c r="L23" s="748"/>
      <c r="M23" s="742"/>
      <c r="N23" s="744"/>
      <c r="O23" s="143">
        <v>1</v>
      </c>
      <c r="P23" s="748"/>
      <c r="Q23" s="742"/>
      <c r="R23" s="744"/>
      <c r="S23" s="144">
        <v>1</v>
      </c>
      <c r="T23" s="148" t="s">
        <v>51</v>
      </c>
      <c r="U23" s="195" t="s">
        <v>138</v>
      </c>
      <c r="V23" s="815"/>
      <c r="W23" s="793"/>
      <c r="X23" s="770"/>
      <c r="Y23" s="772"/>
      <c r="Z23" s="797"/>
      <c r="AA23" s="799"/>
      <c r="AB23" s="145">
        <v>353.6</v>
      </c>
      <c r="AC23" s="738"/>
      <c r="AD23" s="766"/>
      <c r="AF23" s="736"/>
      <c r="AG23" s="134" t="str">
        <f t="shared" si="0"/>
        <v>Łoskoń</v>
      </c>
      <c r="AH23" s="842"/>
      <c r="AI23" s="740"/>
      <c r="AJ23" s="742"/>
      <c r="AK23" s="744"/>
      <c r="AL23" s="143" t="s">
        <v>77</v>
      </c>
      <c r="AM23" s="748"/>
      <c r="AN23" s="742"/>
      <c r="AO23" s="744"/>
      <c r="AP23" s="146" t="s">
        <v>77</v>
      </c>
      <c r="AQ23" s="148" t="s">
        <v>51</v>
      </c>
      <c r="AR23" s="192" t="s">
        <v>110</v>
      </c>
      <c r="AS23" s="192" t="s">
        <v>110</v>
      </c>
      <c r="AT23" s="831"/>
      <c r="AU23" s="834"/>
      <c r="AV23" s="770"/>
      <c r="AW23" s="772"/>
      <c r="AX23" s="797"/>
      <c r="AY23" s="151" t="s">
        <v>77</v>
      </c>
      <c r="AZ23" s="774"/>
      <c r="BA23" s="830"/>
      <c r="BB23" s="770"/>
      <c r="BC23" s="772"/>
      <c r="BD23" s="797"/>
      <c r="BE23" s="151" t="s">
        <v>77</v>
      </c>
      <c r="BF23" s="766"/>
    </row>
    <row r="24" spans="1:62" s="2" customFormat="1" ht="12.75" customHeight="1">
      <c r="A24" s="775">
        <v>6</v>
      </c>
      <c r="B24" s="131" t="s">
        <v>94</v>
      </c>
      <c r="C24" s="778">
        <v>13</v>
      </c>
      <c r="D24" s="779" t="s">
        <v>77</v>
      </c>
      <c r="E24" s="780">
        <v>5</v>
      </c>
      <c r="F24" s="781" t="s">
        <v>77</v>
      </c>
      <c r="G24" s="802" t="s">
        <v>77</v>
      </c>
      <c r="H24" s="805">
        <v>2</v>
      </c>
      <c r="I24" s="780">
        <v>3</v>
      </c>
      <c r="J24" s="781" t="s">
        <v>77</v>
      </c>
      <c r="K24" s="802" t="s">
        <v>77</v>
      </c>
      <c r="L24" s="805" t="s">
        <v>77</v>
      </c>
      <c r="M24" s="780">
        <v>5</v>
      </c>
      <c r="N24" s="781" t="s">
        <v>77</v>
      </c>
      <c r="O24" s="802" t="s">
        <v>77</v>
      </c>
      <c r="P24" s="805">
        <v>3</v>
      </c>
      <c r="Q24" s="780">
        <v>2</v>
      </c>
      <c r="R24" s="781" t="s">
        <v>77</v>
      </c>
      <c r="S24" s="812" t="s">
        <v>77</v>
      </c>
      <c r="T24" s="132" t="s">
        <v>51</v>
      </c>
      <c r="U24" s="197" t="s">
        <v>68</v>
      </c>
      <c r="V24" s="815">
        <v>20</v>
      </c>
      <c r="W24" s="816">
        <v>54.5</v>
      </c>
      <c r="X24" s="817">
        <v>369.8</v>
      </c>
      <c r="Y24" s="818">
        <v>1115.9000000000001</v>
      </c>
      <c r="Z24" s="819" t="s">
        <v>77</v>
      </c>
      <c r="AA24" s="798">
        <f>SUM(X24:Z25)</f>
        <v>1485.7</v>
      </c>
      <c r="AB24" s="809" t="s">
        <v>77</v>
      </c>
      <c r="AC24" s="737">
        <f>SUM(AA24,AB24)</f>
        <v>1485.7</v>
      </c>
      <c r="AD24" s="811">
        <v>3.9840277777777775</v>
      </c>
      <c r="AF24" s="775">
        <v>6</v>
      </c>
      <c r="AG24" s="131" t="str">
        <f t="shared" si="0"/>
        <v>Las Gdański</v>
      </c>
      <c r="AH24" s="778">
        <f>C24</f>
        <v>13</v>
      </c>
      <c r="AI24" s="779">
        <v>5</v>
      </c>
      <c r="AJ24" s="780" t="s">
        <v>77</v>
      </c>
      <c r="AK24" s="781" t="s">
        <v>77</v>
      </c>
      <c r="AL24" s="802" t="s">
        <v>77</v>
      </c>
      <c r="AM24" s="805">
        <v>5</v>
      </c>
      <c r="AN24" s="780" t="s">
        <v>77</v>
      </c>
      <c r="AO24" s="781" t="s">
        <v>77</v>
      </c>
      <c r="AP24" s="820" t="s">
        <v>77</v>
      </c>
      <c r="AQ24" s="823" t="s">
        <v>45</v>
      </c>
      <c r="AR24" s="825" t="s">
        <v>68</v>
      </c>
      <c r="AS24" s="825" t="s">
        <v>68</v>
      </c>
      <c r="AT24" s="831">
        <v>20</v>
      </c>
      <c r="AU24" s="832">
        <v>53.5</v>
      </c>
      <c r="AV24" s="817">
        <v>1428.6</v>
      </c>
      <c r="AW24" s="818" t="s">
        <v>77</v>
      </c>
      <c r="AX24" s="819" t="s">
        <v>77</v>
      </c>
      <c r="AY24" s="778" t="s">
        <v>77</v>
      </c>
      <c r="AZ24" s="827">
        <v>3.7659722222222225</v>
      </c>
      <c r="BA24" s="828">
        <v>51</v>
      </c>
      <c r="BB24" s="860">
        <v>1368.4</v>
      </c>
      <c r="BC24" s="818" t="s">
        <v>77</v>
      </c>
      <c r="BD24" s="819" t="s">
        <v>77</v>
      </c>
      <c r="BE24" s="778" t="s">
        <v>126</v>
      </c>
      <c r="BF24" s="811">
        <v>3.6229166666666668</v>
      </c>
    </row>
    <row r="25" spans="1:62" s="2" customFormat="1" ht="12.75" customHeight="1">
      <c r="A25" s="775"/>
      <c r="B25" s="134" t="s">
        <v>103</v>
      </c>
      <c r="C25" s="778"/>
      <c r="D25" s="779"/>
      <c r="E25" s="780"/>
      <c r="F25" s="781"/>
      <c r="G25" s="804"/>
      <c r="H25" s="805"/>
      <c r="I25" s="780"/>
      <c r="J25" s="781"/>
      <c r="K25" s="804"/>
      <c r="L25" s="805"/>
      <c r="M25" s="780"/>
      <c r="N25" s="781"/>
      <c r="O25" s="804"/>
      <c r="P25" s="805"/>
      <c r="Q25" s="780"/>
      <c r="R25" s="781"/>
      <c r="S25" s="814"/>
      <c r="T25" s="135" t="s">
        <v>45</v>
      </c>
      <c r="U25" s="188" t="s">
        <v>104</v>
      </c>
      <c r="V25" s="815"/>
      <c r="W25" s="816"/>
      <c r="X25" s="817"/>
      <c r="Y25" s="818"/>
      <c r="Z25" s="819"/>
      <c r="AA25" s="799"/>
      <c r="AB25" s="809"/>
      <c r="AC25" s="738"/>
      <c r="AD25" s="811"/>
      <c r="AF25" s="775"/>
      <c r="AG25" s="134" t="str">
        <f t="shared" si="0"/>
        <v>Łęgnowo</v>
      </c>
      <c r="AH25" s="778"/>
      <c r="AI25" s="779"/>
      <c r="AJ25" s="780"/>
      <c r="AK25" s="781"/>
      <c r="AL25" s="804"/>
      <c r="AM25" s="805"/>
      <c r="AN25" s="780"/>
      <c r="AO25" s="781"/>
      <c r="AP25" s="822"/>
      <c r="AQ25" s="824"/>
      <c r="AR25" s="826"/>
      <c r="AS25" s="826"/>
      <c r="AT25" s="831"/>
      <c r="AU25" s="834"/>
      <c r="AV25" s="817"/>
      <c r="AW25" s="818"/>
      <c r="AX25" s="819"/>
      <c r="AY25" s="778"/>
      <c r="AZ25" s="827"/>
      <c r="BA25" s="830"/>
      <c r="BB25" s="860"/>
      <c r="BC25" s="818"/>
      <c r="BD25" s="819"/>
      <c r="BE25" s="778"/>
      <c r="BF25" s="811"/>
    </row>
    <row r="26" spans="1:62" s="2" customFormat="1" ht="12.75" customHeight="1">
      <c r="A26" s="735">
        <v>7</v>
      </c>
      <c r="B26" s="131" t="s">
        <v>105</v>
      </c>
      <c r="C26" s="858">
        <v>14</v>
      </c>
      <c r="D26" s="739">
        <v>7</v>
      </c>
      <c r="E26" s="741" t="s">
        <v>77</v>
      </c>
      <c r="F26" s="743" t="s">
        <v>77</v>
      </c>
      <c r="G26" s="802">
        <v>1</v>
      </c>
      <c r="H26" s="747">
        <v>4</v>
      </c>
      <c r="I26" s="741" t="s">
        <v>77</v>
      </c>
      <c r="J26" s="743" t="s">
        <v>77</v>
      </c>
      <c r="K26" s="802">
        <v>1</v>
      </c>
      <c r="L26" s="747">
        <v>7</v>
      </c>
      <c r="M26" s="741" t="s">
        <v>77</v>
      </c>
      <c r="N26" s="743" t="s">
        <v>77</v>
      </c>
      <c r="O26" s="802">
        <v>1</v>
      </c>
      <c r="P26" s="747" t="s">
        <v>77</v>
      </c>
      <c r="Q26" s="741" t="s">
        <v>77</v>
      </c>
      <c r="R26" s="743" t="s">
        <v>77</v>
      </c>
      <c r="S26" s="812" t="s">
        <v>77</v>
      </c>
      <c r="T26" s="148" t="s">
        <v>96</v>
      </c>
      <c r="U26" s="195">
        <v>8</v>
      </c>
      <c r="V26" s="862" t="s">
        <v>125</v>
      </c>
      <c r="W26" s="792">
        <v>57.5</v>
      </c>
      <c r="X26" s="769">
        <v>1412</v>
      </c>
      <c r="Y26" s="771" t="s">
        <v>77</v>
      </c>
      <c r="Z26" s="796" t="s">
        <v>77</v>
      </c>
      <c r="AA26" s="798">
        <f>SUM(X26:Z27)</f>
        <v>1412</v>
      </c>
      <c r="AB26" s="800">
        <v>230.5</v>
      </c>
      <c r="AC26" s="737">
        <f>SUM(AA26,AB26)</f>
        <v>1642.5</v>
      </c>
      <c r="AD26" s="765">
        <v>3.9534722222222225</v>
      </c>
      <c r="AF26" s="735">
        <v>7</v>
      </c>
      <c r="AG26" s="131" t="str">
        <f t="shared" si="0"/>
        <v>Kapuściska</v>
      </c>
      <c r="AH26" s="858">
        <f>C26</f>
        <v>14</v>
      </c>
      <c r="AI26" s="739">
        <v>5</v>
      </c>
      <c r="AJ26" s="741" t="s">
        <v>77</v>
      </c>
      <c r="AK26" s="743" t="s">
        <v>77</v>
      </c>
      <c r="AL26" s="802" t="s">
        <v>77</v>
      </c>
      <c r="AM26" s="747">
        <v>5</v>
      </c>
      <c r="AN26" s="741" t="s">
        <v>77</v>
      </c>
      <c r="AO26" s="743" t="s">
        <v>77</v>
      </c>
      <c r="AP26" s="820" t="s">
        <v>77</v>
      </c>
      <c r="AQ26" s="823" t="s">
        <v>45</v>
      </c>
      <c r="AR26" s="825" t="s">
        <v>128</v>
      </c>
      <c r="AS26" s="825" t="s">
        <v>128</v>
      </c>
      <c r="AT26" s="790">
        <v>20</v>
      </c>
      <c r="AU26" s="832">
        <v>29</v>
      </c>
      <c r="AV26" s="769">
        <v>824.6</v>
      </c>
      <c r="AW26" s="771" t="s">
        <v>77</v>
      </c>
      <c r="AX26" s="796" t="s">
        <v>77</v>
      </c>
      <c r="AY26" s="858" t="s">
        <v>77</v>
      </c>
      <c r="AZ26" s="773">
        <v>2.0527777777777776</v>
      </c>
      <c r="BA26" s="828">
        <v>29</v>
      </c>
      <c r="BB26" s="769">
        <v>831.4</v>
      </c>
      <c r="BC26" s="771" t="s">
        <v>77</v>
      </c>
      <c r="BD26" s="796" t="s">
        <v>77</v>
      </c>
      <c r="BE26" s="858" t="s">
        <v>77</v>
      </c>
      <c r="BF26" s="765">
        <v>2.0118055555555556</v>
      </c>
    </row>
    <row r="27" spans="1:62" s="2" customFormat="1" ht="12.75" customHeight="1">
      <c r="A27" s="736"/>
      <c r="B27" s="134" t="s">
        <v>107</v>
      </c>
      <c r="C27" s="842"/>
      <c r="D27" s="740"/>
      <c r="E27" s="742"/>
      <c r="F27" s="744"/>
      <c r="G27" s="804"/>
      <c r="H27" s="748"/>
      <c r="I27" s="742"/>
      <c r="J27" s="744"/>
      <c r="K27" s="804"/>
      <c r="L27" s="748"/>
      <c r="M27" s="742"/>
      <c r="N27" s="744"/>
      <c r="O27" s="804"/>
      <c r="P27" s="748"/>
      <c r="Q27" s="742"/>
      <c r="R27" s="744"/>
      <c r="S27" s="814"/>
      <c r="T27" s="148" t="s">
        <v>45</v>
      </c>
      <c r="U27" s="195" t="s">
        <v>65</v>
      </c>
      <c r="V27" s="863"/>
      <c r="W27" s="793"/>
      <c r="X27" s="770"/>
      <c r="Y27" s="772"/>
      <c r="Z27" s="797"/>
      <c r="AA27" s="799"/>
      <c r="AB27" s="801"/>
      <c r="AC27" s="738"/>
      <c r="AD27" s="766"/>
      <c r="AF27" s="736"/>
      <c r="AG27" s="134" t="str">
        <f t="shared" si="0"/>
        <v>Niepodległości</v>
      </c>
      <c r="AH27" s="842"/>
      <c r="AI27" s="740"/>
      <c r="AJ27" s="742"/>
      <c r="AK27" s="744"/>
      <c r="AL27" s="804"/>
      <c r="AM27" s="748"/>
      <c r="AN27" s="742"/>
      <c r="AO27" s="744"/>
      <c r="AP27" s="822"/>
      <c r="AQ27" s="824"/>
      <c r="AR27" s="826"/>
      <c r="AS27" s="826"/>
      <c r="AT27" s="791"/>
      <c r="AU27" s="834"/>
      <c r="AV27" s="770"/>
      <c r="AW27" s="772"/>
      <c r="AX27" s="797"/>
      <c r="AY27" s="842"/>
      <c r="AZ27" s="774"/>
      <c r="BA27" s="830"/>
      <c r="BB27" s="770"/>
      <c r="BC27" s="772"/>
      <c r="BD27" s="797"/>
      <c r="BE27" s="842"/>
      <c r="BF27" s="766"/>
    </row>
    <row r="28" spans="1:62" s="2" customFormat="1" ht="9.75" customHeight="1">
      <c r="A28" s="735">
        <v>8</v>
      </c>
      <c r="B28" s="776" t="s">
        <v>105</v>
      </c>
      <c r="C28" s="858">
        <v>8</v>
      </c>
      <c r="D28" s="739" t="s">
        <v>77</v>
      </c>
      <c r="E28" s="741">
        <v>6</v>
      </c>
      <c r="F28" s="743">
        <v>1</v>
      </c>
      <c r="G28" s="802" t="s">
        <v>77</v>
      </c>
      <c r="H28" s="747" t="s">
        <v>77</v>
      </c>
      <c r="I28" s="741">
        <v>3</v>
      </c>
      <c r="J28" s="743">
        <v>1</v>
      </c>
      <c r="K28" s="802" t="s">
        <v>77</v>
      </c>
      <c r="L28" s="747" t="s">
        <v>77</v>
      </c>
      <c r="M28" s="741">
        <v>6</v>
      </c>
      <c r="N28" s="743">
        <v>1</v>
      </c>
      <c r="O28" s="802" t="s">
        <v>77</v>
      </c>
      <c r="P28" s="747" t="s">
        <v>77</v>
      </c>
      <c r="Q28" s="741">
        <v>3</v>
      </c>
      <c r="R28" s="743">
        <v>1</v>
      </c>
      <c r="S28" s="812" t="s">
        <v>77</v>
      </c>
      <c r="T28" s="132" t="s">
        <v>10</v>
      </c>
      <c r="U28" s="197">
        <v>3</v>
      </c>
      <c r="V28" s="859" t="s">
        <v>102</v>
      </c>
      <c r="W28" s="792">
        <v>75</v>
      </c>
      <c r="X28" s="769" t="s">
        <v>77</v>
      </c>
      <c r="Y28" s="771">
        <v>1038.2</v>
      </c>
      <c r="Z28" s="796">
        <v>246.1</v>
      </c>
      <c r="AA28" s="798">
        <f>SUM(X28:Z30)</f>
        <v>1284.3</v>
      </c>
      <c r="AB28" s="800" t="s">
        <v>77</v>
      </c>
      <c r="AC28" s="737">
        <f>SUM(AA28,AB28)</f>
        <v>1284.3</v>
      </c>
      <c r="AD28" s="765">
        <v>4.0715277777777779</v>
      </c>
      <c r="AF28" s="735">
        <v>8</v>
      </c>
      <c r="AG28" s="776" t="str">
        <f t="shared" si="0"/>
        <v>Kapuściska</v>
      </c>
      <c r="AH28" s="858">
        <f>C28</f>
        <v>8</v>
      </c>
      <c r="AI28" s="739" t="s">
        <v>77</v>
      </c>
      <c r="AJ28" s="741">
        <v>3</v>
      </c>
      <c r="AK28" s="743">
        <v>1</v>
      </c>
      <c r="AL28" s="802" t="s">
        <v>77</v>
      </c>
      <c r="AM28" s="747" t="s">
        <v>77</v>
      </c>
      <c r="AN28" s="741">
        <v>3</v>
      </c>
      <c r="AO28" s="743">
        <v>1</v>
      </c>
      <c r="AP28" s="820" t="s">
        <v>77</v>
      </c>
      <c r="AQ28" s="141" t="s">
        <v>10</v>
      </c>
      <c r="AR28" s="190">
        <v>2</v>
      </c>
      <c r="AS28" s="190">
        <v>3</v>
      </c>
      <c r="AT28" s="790">
        <v>20</v>
      </c>
      <c r="AU28" s="832">
        <v>54</v>
      </c>
      <c r="AV28" s="769">
        <v>212.9</v>
      </c>
      <c r="AW28" s="771">
        <v>483.3</v>
      </c>
      <c r="AX28" s="796">
        <v>214.2</v>
      </c>
      <c r="AY28" s="858" t="s">
        <v>77</v>
      </c>
      <c r="AZ28" s="773">
        <v>3.0430555555555556</v>
      </c>
      <c r="BA28" s="828">
        <v>51.5</v>
      </c>
      <c r="BB28" s="769">
        <v>82.7</v>
      </c>
      <c r="BC28" s="771">
        <v>554.79999999999995</v>
      </c>
      <c r="BD28" s="796">
        <v>230.2</v>
      </c>
      <c r="BE28" s="858" t="s">
        <v>77</v>
      </c>
      <c r="BF28" s="765">
        <v>2.8993055555555554</v>
      </c>
    </row>
    <row r="29" spans="1:62" s="2" customFormat="1" ht="9.75" customHeight="1">
      <c r="A29" s="840"/>
      <c r="B29" s="777"/>
      <c r="C29" s="841"/>
      <c r="D29" s="843"/>
      <c r="E29" s="839"/>
      <c r="F29" s="837"/>
      <c r="G29" s="803"/>
      <c r="H29" s="838"/>
      <c r="I29" s="839"/>
      <c r="J29" s="837"/>
      <c r="K29" s="803"/>
      <c r="L29" s="838"/>
      <c r="M29" s="839"/>
      <c r="N29" s="837"/>
      <c r="O29" s="803"/>
      <c r="P29" s="838"/>
      <c r="Q29" s="839"/>
      <c r="R29" s="837"/>
      <c r="S29" s="813"/>
      <c r="T29" s="823" t="s">
        <v>51</v>
      </c>
      <c r="U29" s="866" t="s">
        <v>83</v>
      </c>
      <c r="V29" s="815"/>
      <c r="W29" s="851"/>
      <c r="X29" s="864"/>
      <c r="Y29" s="865"/>
      <c r="Z29" s="847"/>
      <c r="AA29" s="848"/>
      <c r="AB29" s="849"/>
      <c r="AC29" s="810"/>
      <c r="AD29" s="852"/>
      <c r="AF29" s="840"/>
      <c r="AG29" s="777"/>
      <c r="AH29" s="841"/>
      <c r="AI29" s="843"/>
      <c r="AJ29" s="839"/>
      <c r="AK29" s="837"/>
      <c r="AL29" s="803"/>
      <c r="AM29" s="838"/>
      <c r="AN29" s="839"/>
      <c r="AO29" s="837"/>
      <c r="AP29" s="821"/>
      <c r="AQ29" s="141" t="s">
        <v>51</v>
      </c>
      <c r="AR29" s="193" t="s">
        <v>81</v>
      </c>
      <c r="AS29" s="193" t="s">
        <v>82</v>
      </c>
      <c r="AT29" s="868"/>
      <c r="AU29" s="833"/>
      <c r="AV29" s="864"/>
      <c r="AW29" s="865"/>
      <c r="AX29" s="847"/>
      <c r="AY29" s="841"/>
      <c r="AZ29" s="857"/>
      <c r="BA29" s="829"/>
      <c r="BB29" s="864"/>
      <c r="BC29" s="865"/>
      <c r="BD29" s="847"/>
      <c r="BE29" s="841"/>
      <c r="BF29" s="852"/>
    </row>
    <row r="30" spans="1:62" s="2" customFormat="1" ht="10.5" customHeight="1">
      <c r="A30" s="736"/>
      <c r="B30" s="134" t="s">
        <v>101</v>
      </c>
      <c r="C30" s="842"/>
      <c r="D30" s="740"/>
      <c r="E30" s="742"/>
      <c r="F30" s="744"/>
      <c r="G30" s="804"/>
      <c r="H30" s="748"/>
      <c r="I30" s="742"/>
      <c r="J30" s="744"/>
      <c r="K30" s="804"/>
      <c r="L30" s="748"/>
      <c r="M30" s="742"/>
      <c r="N30" s="744"/>
      <c r="O30" s="804"/>
      <c r="P30" s="748"/>
      <c r="Q30" s="742"/>
      <c r="R30" s="744"/>
      <c r="S30" s="814"/>
      <c r="T30" s="824"/>
      <c r="U30" s="867"/>
      <c r="V30" s="815"/>
      <c r="W30" s="793"/>
      <c r="X30" s="770"/>
      <c r="Y30" s="772"/>
      <c r="Z30" s="797"/>
      <c r="AA30" s="799"/>
      <c r="AB30" s="801"/>
      <c r="AC30" s="738"/>
      <c r="AD30" s="766"/>
      <c r="AF30" s="736"/>
      <c r="AG30" s="134" t="str">
        <f>B30</f>
        <v>Rycerska</v>
      </c>
      <c r="AH30" s="842"/>
      <c r="AI30" s="740"/>
      <c r="AJ30" s="742"/>
      <c r="AK30" s="744"/>
      <c r="AL30" s="804"/>
      <c r="AM30" s="748"/>
      <c r="AN30" s="742"/>
      <c r="AO30" s="744"/>
      <c r="AP30" s="822"/>
      <c r="AQ30" s="136" t="s">
        <v>45</v>
      </c>
      <c r="AR30" s="190" t="s">
        <v>129</v>
      </c>
      <c r="AS30" s="190" t="s">
        <v>130</v>
      </c>
      <c r="AT30" s="791"/>
      <c r="AU30" s="834"/>
      <c r="AV30" s="770"/>
      <c r="AW30" s="772"/>
      <c r="AX30" s="797"/>
      <c r="AY30" s="842"/>
      <c r="AZ30" s="774"/>
      <c r="BA30" s="830"/>
      <c r="BB30" s="770"/>
      <c r="BC30" s="772"/>
      <c r="BD30" s="797"/>
      <c r="BE30" s="842"/>
      <c r="BF30" s="766"/>
    </row>
    <row r="31" spans="1:62" s="2" customFormat="1" ht="12.75" customHeight="1">
      <c r="A31" s="735">
        <v>9</v>
      </c>
      <c r="B31" s="131" t="s">
        <v>108</v>
      </c>
      <c r="C31" s="858">
        <v>7.8</v>
      </c>
      <c r="D31" s="739">
        <v>3</v>
      </c>
      <c r="E31" s="741" t="s">
        <v>77</v>
      </c>
      <c r="F31" s="743" t="s">
        <v>77</v>
      </c>
      <c r="G31" s="802" t="s">
        <v>77</v>
      </c>
      <c r="H31" s="747" t="s">
        <v>77</v>
      </c>
      <c r="I31" s="741" t="s">
        <v>77</v>
      </c>
      <c r="J31" s="743" t="s">
        <v>77</v>
      </c>
      <c r="K31" s="802" t="s">
        <v>77</v>
      </c>
      <c r="L31" s="747">
        <v>3</v>
      </c>
      <c r="M31" s="741" t="s">
        <v>77</v>
      </c>
      <c r="N31" s="743" t="s">
        <v>126</v>
      </c>
      <c r="O31" s="802" t="s">
        <v>77</v>
      </c>
      <c r="P31" s="747" t="s">
        <v>77</v>
      </c>
      <c r="Q31" s="741" t="s">
        <v>77</v>
      </c>
      <c r="R31" s="743" t="s">
        <v>77</v>
      </c>
      <c r="S31" s="812" t="s">
        <v>77</v>
      </c>
      <c r="T31" s="823" t="s">
        <v>45</v>
      </c>
      <c r="U31" s="869" t="s">
        <v>139</v>
      </c>
      <c r="V31" s="859" t="s">
        <v>109</v>
      </c>
      <c r="W31" s="792">
        <v>21</v>
      </c>
      <c r="X31" s="769">
        <v>358.6</v>
      </c>
      <c r="Y31" s="771" t="s">
        <v>77</v>
      </c>
      <c r="Z31" s="796" t="s">
        <v>77</v>
      </c>
      <c r="AA31" s="798">
        <f>SUM(X31:Z32)</f>
        <v>358.6</v>
      </c>
      <c r="AB31" s="800" t="s">
        <v>77</v>
      </c>
      <c r="AC31" s="737">
        <f>SUM(AA31,AB31)</f>
        <v>358.6</v>
      </c>
      <c r="AD31" s="765">
        <v>1.03125</v>
      </c>
      <c r="AF31" s="875"/>
      <c r="AG31" s="152"/>
      <c r="AH31" s="879"/>
      <c r="AI31" s="895"/>
      <c r="AJ31" s="871"/>
      <c r="AK31" s="872"/>
      <c r="AL31" s="873"/>
      <c r="AM31" s="874"/>
      <c r="AN31" s="871"/>
      <c r="AO31" s="872"/>
      <c r="AP31" s="889"/>
      <c r="AQ31" s="890"/>
      <c r="AR31" s="153"/>
      <c r="AS31" s="153"/>
      <c r="AT31" s="892"/>
      <c r="AU31" s="893"/>
      <c r="AV31" s="876"/>
      <c r="AW31" s="877"/>
      <c r="AX31" s="878"/>
      <c r="AY31" s="879"/>
      <c r="AZ31" s="886"/>
      <c r="BA31" s="887"/>
      <c r="BB31" s="876"/>
      <c r="BC31" s="877"/>
      <c r="BD31" s="878"/>
      <c r="BE31" s="879"/>
      <c r="BF31" s="880"/>
    </row>
    <row r="32" spans="1:62" s="2" customFormat="1" ht="12.75" customHeight="1">
      <c r="A32" s="736"/>
      <c r="B32" s="134" t="s">
        <v>95</v>
      </c>
      <c r="C32" s="842"/>
      <c r="D32" s="740"/>
      <c r="E32" s="742"/>
      <c r="F32" s="744"/>
      <c r="G32" s="804"/>
      <c r="H32" s="748"/>
      <c r="I32" s="742"/>
      <c r="J32" s="744"/>
      <c r="K32" s="804"/>
      <c r="L32" s="748"/>
      <c r="M32" s="742"/>
      <c r="N32" s="744"/>
      <c r="O32" s="804"/>
      <c r="P32" s="748"/>
      <c r="Q32" s="742"/>
      <c r="R32" s="744"/>
      <c r="S32" s="814"/>
      <c r="T32" s="824"/>
      <c r="U32" s="870"/>
      <c r="V32" s="815"/>
      <c r="W32" s="793"/>
      <c r="X32" s="770"/>
      <c r="Y32" s="772"/>
      <c r="Z32" s="797"/>
      <c r="AA32" s="799"/>
      <c r="AB32" s="801"/>
      <c r="AC32" s="738"/>
      <c r="AD32" s="766"/>
      <c r="AF32" s="687"/>
      <c r="AG32" s="154"/>
      <c r="AH32" s="733"/>
      <c r="AI32" s="692"/>
      <c r="AJ32" s="694"/>
      <c r="AK32" s="696"/>
      <c r="AL32" s="701"/>
      <c r="AM32" s="703"/>
      <c r="AN32" s="694"/>
      <c r="AO32" s="696"/>
      <c r="AP32" s="729"/>
      <c r="AQ32" s="891"/>
      <c r="AR32" s="155"/>
      <c r="AS32" s="155"/>
      <c r="AT32" s="757"/>
      <c r="AU32" s="894"/>
      <c r="AV32" s="727"/>
      <c r="AW32" s="705"/>
      <c r="AX32" s="707"/>
      <c r="AY32" s="733"/>
      <c r="AZ32" s="749"/>
      <c r="BA32" s="888"/>
      <c r="BB32" s="727"/>
      <c r="BC32" s="705"/>
      <c r="BD32" s="707"/>
      <c r="BE32" s="733"/>
      <c r="BF32" s="715"/>
    </row>
    <row r="33" spans="1:58" s="2" customFormat="1" ht="12.75" customHeight="1">
      <c r="A33" s="735">
        <v>10</v>
      </c>
      <c r="B33" s="131" t="s">
        <v>94</v>
      </c>
      <c r="C33" s="858">
        <v>16.3</v>
      </c>
      <c r="D33" s="739" t="s">
        <v>77</v>
      </c>
      <c r="E33" s="741">
        <v>2</v>
      </c>
      <c r="F33" s="743" t="s">
        <v>77</v>
      </c>
      <c r="G33" s="137">
        <v>2</v>
      </c>
      <c r="H33" s="747" t="s">
        <v>77</v>
      </c>
      <c r="I33" s="741">
        <v>3</v>
      </c>
      <c r="J33" s="743" t="s">
        <v>77</v>
      </c>
      <c r="K33" s="137">
        <v>2</v>
      </c>
      <c r="L33" s="747" t="s">
        <v>77</v>
      </c>
      <c r="M33" s="741">
        <v>2</v>
      </c>
      <c r="N33" s="743" t="s">
        <v>77</v>
      </c>
      <c r="O33" s="137">
        <v>2</v>
      </c>
      <c r="P33" s="747" t="s">
        <v>77</v>
      </c>
      <c r="Q33" s="741" t="s">
        <v>77</v>
      </c>
      <c r="R33" s="743" t="s">
        <v>77</v>
      </c>
      <c r="S33" s="812" t="s">
        <v>77</v>
      </c>
      <c r="T33" s="132" t="s">
        <v>96</v>
      </c>
      <c r="U33" s="197" t="s">
        <v>122</v>
      </c>
      <c r="V33" s="859" t="s">
        <v>106</v>
      </c>
      <c r="W33" s="792">
        <v>41</v>
      </c>
      <c r="X33" s="769" t="s">
        <v>77</v>
      </c>
      <c r="Y33" s="771">
        <v>601.9</v>
      </c>
      <c r="Z33" s="796" t="s">
        <v>77</v>
      </c>
      <c r="AA33" s="798">
        <f>SUM(X33:Z34)</f>
        <v>601.9</v>
      </c>
      <c r="AB33" s="139">
        <v>509.4</v>
      </c>
      <c r="AC33" s="737">
        <f>SUM(AA33,AB33,AB34)</f>
        <v>1388.1999999999998</v>
      </c>
      <c r="AD33" s="765">
        <v>3.1256944444444446</v>
      </c>
      <c r="AF33" s="932">
        <v>10</v>
      </c>
      <c r="AG33" s="131" t="str">
        <f>B33</f>
        <v>Las Gdański</v>
      </c>
      <c r="AH33" s="858">
        <f>C33</f>
        <v>16.3</v>
      </c>
      <c r="AI33" s="739" t="s">
        <v>77</v>
      </c>
      <c r="AJ33" s="741">
        <v>3</v>
      </c>
      <c r="AK33" s="743" t="s">
        <v>77</v>
      </c>
      <c r="AL33" s="137">
        <v>2</v>
      </c>
      <c r="AM33" s="747" t="s">
        <v>77</v>
      </c>
      <c r="AN33" s="741">
        <v>3</v>
      </c>
      <c r="AO33" s="743" t="s">
        <v>77</v>
      </c>
      <c r="AP33" s="140">
        <v>2</v>
      </c>
      <c r="AQ33" s="141" t="s">
        <v>96</v>
      </c>
      <c r="AR33" s="190" t="s">
        <v>123</v>
      </c>
      <c r="AS33" s="190" t="s">
        <v>123</v>
      </c>
      <c r="AT33" s="790">
        <v>20</v>
      </c>
      <c r="AU33" s="767">
        <v>29</v>
      </c>
      <c r="AV33" s="769" t="s">
        <v>77</v>
      </c>
      <c r="AW33" s="771">
        <v>514.1</v>
      </c>
      <c r="AX33" s="796" t="s">
        <v>77</v>
      </c>
      <c r="AY33" s="150">
        <v>314.10000000000002</v>
      </c>
      <c r="AZ33" s="773">
        <v>2.5527777777777776</v>
      </c>
      <c r="BA33" s="782">
        <v>29</v>
      </c>
      <c r="BB33" s="769" t="s">
        <v>77</v>
      </c>
      <c r="BC33" s="771">
        <v>514.1</v>
      </c>
      <c r="BD33" s="796" t="s">
        <v>77</v>
      </c>
      <c r="BE33" s="150">
        <v>314.10000000000002</v>
      </c>
      <c r="BF33" s="765">
        <v>2.5527777777777776</v>
      </c>
    </row>
    <row r="34" spans="1:58" s="2" customFormat="1" ht="12.75" customHeight="1" thickBot="1">
      <c r="A34" s="881"/>
      <c r="B34" s="156" t="s">
        <v>107</v>
      </c>
      <c r="C34" s="882"/>
      <c r="D34" s="883"/>
      <c r="E34" s="884"/>
      <c r="F34" s="885"/>
      <c r="G34" s="157">
        <v>1</v>
      </c>
      <c r="H34" s="896"/>
      <c r="I34" s="884"/>
      <c r="J34" s="885"/>
      <c r="K34" s="157">
        <v>1</v>
      </c>
      <c r="L34" s="896"/>
      <c r="M34" s="884"/>
      <c r="N34" s="885"/>
      <c r="O34" s="157">
        <v>1</v>
      </c>
      <c r="P34" s="896"/>
      <c r="Q34" s="884"/>
      <c r="R34" s="885"/>
      <c r="S34" s="897"/>
      <c r="T34" s="158" t="s">
        <v>51</v>
      </c>
      <c r="U34" s="199" t="s">
        <v>140</v>
      </c>
      <c r="V34" s="898"/>
      <c r="W34" s="899"/>
      <c r="X34" s="900"/>
      <c r="Y34" s="901"/>
      <c r="Z34" s="902"/>
      <c r="AA34" s="903"/>
      <c r="AB34" s="159">
        <v>276.89999999999998</v>
      </c>
      <c r="AC34" s="904"/>
      <c r="AD34" s="905"/>
      <c r="AF34" s="933"/>
      <c r="AG34" s="156" t="str">
        <f>B34</f>
        <v>Niepodległości</v>
      </c>
      <c r="AH34" s="882"/>
      <c r="AI34" s="883"/>
      <c r="AJ34" s="884"/>
      <c r="AK34" s="885"/>
      <c r="AL34" s="157">
        <v>1</v>
      </c>
      <c r="AM34" s="896"/>
      <c r="AN34" s="884"/>
      <c r="AO34" s="885"/>
      <c r="AP34" s="160">
        <v>1</v>
      </c>
      <c r="AQ34" s="161" t="s">
        <v>51</v>
      </c>
      <c r="AR34" s="194" t="s">
        <v>117</v>
      </c>
      <c r="AS34" s="194" t="s">
        <v>117</v>
      </c>
      <c r="AT34" s="930"/>
      <c r="AU34" s="931"/>
      <c r="AV34" s="900"/>
      <c r="AW34" s="901"/>
      <c r="AX34" s="902"/>
      <c r="AY34" s="162">
        <v>179.2</v>
      </c>
      <c r="AZ34" s="928"/>
      <c r="BA34" s="929"/>
      <c r="BB34" s="900"/>
      <c r="BC34" s="901"/>
      <c r="BD34" s="902"/>
      <c r="BE34" s="162">
        <v>179.2</v>
      </c>
      <c r="BF34" s="905"/>
    </row>
    <row r="35" spans="1:58" s="2" customFormat="1" ht="16.5" customHeight="1" thickTop="1">
      <c r="A35" s="621" t="s">
        <v>111</v>
      </c>
      <c r="B35" s="650"/>
      <c r="C35" s="911">
        <f t="shared" ref="C35:S35" si="1">SUM(C11:C34)</f>
        <v>120.29999999999998</v>
      </c>
      <c r="D35" s="163">
        <f t="shared" si="1"/>
        <v>10</v>
      </c>
      <c r="E35" s="164">
        <f t="shared" si="1"/>
        <v>38</v>
      </c>
      <c r="F35" s="165">
        <f t="shared" si="1"/>
        <v>2</v>
      </c>
      <c r="G35" s="913">
        <f t="shared" si="1"/>
        <v>10</v>
      </c>
      <c r="H35" s="166">
        <f t="shared" si="1"/>
        <v>10</v>
      </c>
      <c r="I35" s="164">
        <f t="shared" si="1"/>
        <v>27</v>
      </c>
      <c r="J35" s="165">
        <f t="shared" si="1"/>
        <v>2</v>
      </c>
      <c r="K35" s="913">
        <f t="shared" si="1"/>
        <v>10</v>
      </c>
      <c r="L35" s="166">
        <f t="shared" si="1"/>
        <v>10</v>
      </c>
      <c r="M35" s="164">
        <f t="shared" si="1"/>
        <v>38</v>
      </c>
      <c r="N35" s="165">
        <f t="shared" si="1"/>
        <v>2</v>
      </c>
      <c r="O35" s="913">
        <f t="shared" si="1"/>
        <v>10</v>
      </c>
      <c r="P35" s="166">
        <f t="shared" si="1"/>
        <v>7</v>
      </c>
      <c r="Q35" s="164">
        <f t="shared" si="1"/>
        <v>16</v>
      </c>
      <c r="R35" s="165">
        <f t="shared" si="1"/>
        <v>2</v>
      </c>
      <c r="S35" s="916">
        <f t="shared" si="1"/>
        <v>6</v>
      </c>
      <c r="T35" s="918" t="s">
        <v>118</v>
      </c>
      <c r="U35" s="919"/>
      <c r="V35" s="920"/>
      <c r="W35" s="924">
        <f t="shared" ref="W35:AD35" si="2">SUM(W11:W34)</f>
        <v>573</v>
      </c>
      <c r="X35" s="926">
        <f t="shared" si="2"/>
        <v>2588.1999999999998</v>
      </c>
      <c r="Y35" s="957">
        <f t="shared" si="2"/>
        <v>8253</v>
      </c>
      <c r="Z35" s="959">
        <f t="shared" si="2"/>
        <v>487.7</v>
      </c>
      <c r="AA35" s="961">
        <f t="shared" si="2"/>
        <v>11328.9</v>
      </c>
      <c r="AB35" s="963">
        <f t="shared" si="2"/>
        <v>3041.1000000000004</v>
      </c>
      <c r="AC35" s="965">
        <f t="shared" si="2"/>
        <v>14370</v>
      </c>
      <c r="AD35" s="967">
        <f t="shared" si="2"/>
        <v>37.978472222222216</v>
      </c>
      <c r="AF35" s="942" t="s">
        <v>111</v>
      </c>
      <c r="AG35" s="943"/>
      <c r="AH35" s="946">
        <f t="shared" ref="AH35:AP35" si="3">SUM(AH11:AH34)</f>
        <v>112.49999999999999</v>
      </c>
      <c r="AI35" s="167">
        <f t="shared" si="3"/>
        <v>17</v>
      </c>
      <c r="AJ35" s="168">
        <f t="shared" si="3"/>
        <v>18</v>
      </c>
      <c r="AK35" s="169">
        <f t="shared" si="3"/>
        <v>2</v>
      </c>
      <c r="AL35" s="947">
        <f t="shared" si="3"/>
        <v>9</v>
      </c>
      <c r="AM35" s="170">
        <f t="shared" si="3"/>
        <v>17</v>
      </c>
      <c r="AN35" s="168">
        <f t="shared" si="3"/>
        <v>18</v>
      </c>
      <c r="AO35" s="169">
        <f t="shared" si="3"/>
        <v>2</v>
      </c>
      <c r="AP35" s="949">
        <f t="shared" si="3"/>
        <v>9</v>
      </c>
      <c r="AQ35" s="918" t="s">
        <v>118</v>
      </c>
      <c r="AR35" s="919"/>
      <c r="AS35" s="919"/>
      <c r="AT35" s="920"/>
      <c r="AU35" s="951">
        <f t="shared" ref="AU35:BF35" si="4">SUM(AU11:AU34)</f>
        <v>427.5</v>
      </c>
      <c r="AV35" s="171">
        <f t="shared" si="4"/>
        <v>3843.3999999999996</v>
      </c>
      <c r="AW35" s="172">
        <f t="shared" si="4"/>
        <v>4029.7</v>
      </c>
      <c r="AX35" s="173">
        <f t="shared" si="4"/>
        <v>469.5</v>
      </c>
      <c r="AY35" s="934">
        <f t="shared" si="4"/>
        <v>2483.6999999999998</v>
      </c>
      <c r="AZ35" s="969">
        <f t="shared" si="4"/>
        <v>29.71597222222222</v>
      </c>
      <c r="BA35" s="971">
        <f t="shared" si="4"/>
        <v>408</v>
      </c>
      <c r="BB35" s="171">
        <f t="shared" si="4"/>
        <v>3664.7999999999997</v>
      </c>
      <c r="BC35" s="172">
        <f t="shared" si="4"/>
        <v>3872.4999999999995</v>
      </c>
      <c r="BD35" s="173">
        <f t="shared" si="4"/>
        <v>471.79999999999995</v>
      </c>
      <c r="BE35" s="934">
        <f t="shared" si="4"/>
        <v>2379.1</v>
      </c>
      <c r="BF35" s="936">
        <f t="shared" si="4"/>
        <v>28.598611111111111</v>
      </c>
    </row>
    <row r="36" spans="1:58" s="2" customFormat="1" ht="17.25" thickBot="1">
      <c r="A36" s="909"/>
      <c r="B36" s="910"/>
      <c r="C36" s="912"/>
      <c r="D36" s="938">
        <f>SUM(D35:F35)</f>
        <v>50</v>
      </c>
      <c r="E36" s="939"/>
      <c r="F36" s="940"/>
      <c r="G36" s="913"/>
      <c r="H36" s="941">
        <f>SUM(H35:J35)</f>
        <v>39</v>
      </c>
      <c r="I36" s="939"/>
      <c r="J36" s="940"/>
      <c r="K36" s="913"/>
      <c r="L36" s="941">
        <f>SUM(L35:N35)</f>
        <v>50</v>
      </c>
      <c r="M36" s="939"/>
      <c r="N36" s="940"/>
      <c r="O36" s="913"/>
      <c r="P36" s="941">
        <f>SUM(P35:R35)</f>
        <v>25</v>
      </c>
      <c r="Q36" s="939"/>
      <c r="R36" s="940"/>
      <c r="S36" s="916"/>
      <c r="T36" s="921"/>
      <c r="U36" s="922"/>
      <c r="V36" s="923"/>
      <c r="W36" s="925"/>
      <c r="X36" s="927"/>
      <c r="Y36" s="958"/>
      <c r="Z36" s="960"/>
      <c r="AA36" s="962"/>
      <c r="AB36" s="964"/>
      <c r="AC36" s="966"/>
      <c r="AD36" s="968"/>
      <c r="AF36" s="944"/>
      <c r="AG36" s="945"/>
      <c r="AH36" s="912"/>
      <c r="AI36" s="938">
        <f>SUM(AI35:AK35)</f>
        <v>37</v>
      </c>
      <c r="AJ36" s="939"/>
      <c r="AK36" s="940"/>
      <c r="AL36" s="684"/>
      <c r="AM36" s="941">
        <f>SUM(AM35:AO35)</f>
        <v>37</v>
      </c>
      <c r="AN36" s="939"/>
      <c r="AO36" s="940"/>
      <c r="AP36" s="698"/>
      <c r="AQ36" s="921"/>
      <c r="AR36" s="922"/>
      <c r="AS36" s="922"/>
      <c r="AT36" s="923"/>
      <c r="AU36" s="951"/>
      <c r="AV36" s="906">
        <f>SUM(AV35:AX35)</f>
        <v>8342.5999999999985</v>
      </c>
      <c r="AW36" s="907"/>
      <c r="AX36" s="908"/>
      <c r="AY36" s="935"/>
      <c r="AZ36" s="970"/>
      <c r="BA36" s="971"/>
      <c r="BB36" s="906">
        <f>SUM(BB35:BD35)</f>
        <v>8009.0999999999995</v>
      </c>
      <c r="BC36" s="907"/>
      <c r="BD36" s="908"/>
      <c r="BE36" s="935"/>
      <c r="BF36" s="937"/>
    </row>
    <row r="37" spans="1:58" s="2" customFormat="1" ht="16.5" customHeight="1" thickBot="1">
      <c r="A37" s="988" t="s">
        <v>112</v>
      </c>
      <c r="B37" s="989"/>
      <c r="C37" s="990"/>
      <c r="D37" s="953">
        <f>D35+F35+E35*2</f>
        <v>88</v>
      </c>
      <c r="E37" s="954"/>
      <c r="F37" s="955"/>
      <c r="G37" s="914"/>
      <c r="H37" s="956">
        <f>H35+J35+I35*2</f>
        <v>66</v>
      </c>
      <c r="I37" s="954"/>
      <c r="J37" s="955"/>
      <c r="K37" s="914"/>
      <c r="L37" s="956">
        <f>L35+N35+M35*2</f>
        <v>88</v>
      </c>
      <c r="M37" s="954"/>
      <c r="N37" s="955"/>
      <c r="O37" s="915"/>
      <c r="P37" s="956">
        <f>P35+R35+Q35*2</f>
        <v>41</v>
      </c>
      <c r="Q37" s="954"/>
      <c r="R37" s="955"/>
      <c r="S37" s="917"/>
      <c r="T37" s="921"/>
      <c r="U37" s="922"/>
      <c r="V37" s="923"/>
      <c r="W37" s="991" t="s">
        <v>39</v>
      </c>
      <c r="X37" s="992"/>
      <c r="Y37" s="992"/>
      <c r="Z37" s="992"/>
      <c r="AA37" s="992"/>
      <c r="AB37" s="992"/>
      <c r="AC37" s="993"/>
      <c r="AD37" s="997">
        <f>AC35/(AD35*24)</f>
        <v>15.765510431713876</v>
      </c>
      <c r="AE37" s="20"/>
      <c r="AF37" s="988" t="s">
        <v>112</v>
      </c>
      <c r="AG37" s="989"/>
      <c r="AH37" s="990"/>
      <c r="AI37" s="953">
        <f>AI35+AK35+AJ35*2</f>
        <v>55</v>
      </c>
      <c r="AJ37" s="954"/>
      <c r="AK37" s="955"/>
      <c r="AL37" s="948"/>
      <c r="AM37" s="956">
        <f>AM35+AO35+AN35*2</f>
        <v>55</v>
      </c>
      <c r="AN37" s="954"/>
      <c r="AO37" s="955"/>
      <c r="AP37" s="950"/>
      <c r="AQ37" s="921"/>
      <c r="AR37" s="922"/>
      <c r="AS37" s="922"/>
      <c r="AT37" s="923"/>
      <c r="AU37" s="952"/>
      <c r="AV37" s="973">
        <f>SUM(AV36,AY35)</f>
        <v>10826.3</v>
      </c>
      <c r="AW37" s="974"/>
      <c r="AX37" s="974"/>
      <c r="AY37" s="974"/>
      <c r="AZ37" s="975">
        <f>AV37/(AZ35*24)</f>
        <v>15.180248183029141</v>
      </c>
      <c r="BA37" s="972"/>
      <c r="BB37" s="973">
        <f>SUM(BB36,BE35)</f>
        <v>10388.199999999999</v>
      </c>
      <c r="BC37" s="974"/>
      <c r="BD37" s="974"/>
      <c r="BE37" s="974"/>
      <c r="BF37" s="977">
        <f>BB37/(BF35*24)</f>
        <v>15.135059006362001</v>
      </c>
    </row>
    <row r="38" spans="1:58" s="2" customFormat="1" ht="16.5" customHeight="1" thickBot="1">
      <c r="A38" s="979" t="s">
        <v>113</v>
      </c>
      <c r="B38" s="980"/>
      <c r="C38" s="981"/>
      <c r="D38" s="982">
        <f>SUM(D37,G35)</f>
        <v>98</v>
      </c>
      <c r="E38" s="983"/>
      <c r="F38" s="983"/>
      <c r="G38" s="983"/>
      <c r="H38" s="983">
        <f>SUM(H37,K35)</f>
        <v>76</v>
      </c>
      <c r="I38" s="983"/>
      <c r="J38" s="983"/>
      <c r="K38" s="983"/>
      <c r="L38" s="983">
        <f>SUM(L37,O35)</f>
        <v>98</v>
      </c>
      <c r="M38" s="983"/>
      <c r="N38" s="983"/>
      <c r="O38" s="983"/>
      <c r="P38" s="983">
        <f>SUM(P37,S35)</f>
        <v>47</v>
      </c>
      <c r="Q38" s="983"/>
      <c r="R38" s="983"/>
      <c r="S38" s="984"/>
      <c r="T38" s="921"/>
      <c r="U38" s="922"/>
      <c r="V38" s="923"/>
      <c r="W38" s="994"/>
      <c r="X38" s="995"/>
      <c r="Y38" s="995"/>
      <c r="Z38" s="995"/>
      <c r="AA38" s="995"/>
      <c r="AB38" s="995"/>
      <c r="AC38" s="996"/>
      <c r="AD38" s="998"/>
      <c r="AE38" s="20"/>
      <c r="AF38" s="979" t="s">
        <v>113</v>
      </c>
      <c r="AG38" s="980"/>
      <c r="AH38" s="981"/>
      <c r="AI38" s="982">
        <f>SUM(AI37,AL35)</f>
        <v>64</v>
      </c>
      <c r="AJ38" s="983"/>
      <c r="AK38" s="983"/>
      <c r="AL38" s="983"/>
      <c r="AM38" s="983">
        <f>SUM(AM37,AP35)</f>
        <v>64</v>
      </c>
      <c r="AN38" s="983"/>
      <c r="AO38" s="983"/>
      <c r="AP38" s="984"/>
      <c r="AQ38" s="20"/>
      <c r="AR38" s="20"/>
      <c r="AS38" s="20"/>
      <c r="AT38" s="20"/>
      <c r="AU38" s="985" t="s">
        <v>40</v>
      </c>
      <c r="AV38" s="986"/>
      <c r="AW38" s="986"/>
      <c r="AX38" s="986"/>
      <c r="AY38" s="986"/>
      <c r="AZ38" s="976"/>
      <c r="BA38" s="987" t="s">
        <v>40</v>
      </c>
      <c r="BB38" s="986"/>
      <c r="BC38" s="986"/>
      <c r="BD38" s="986"/>
      <c r="BE38" s="986"/>
      <c r="BF38" s="978"/>
    </row>
    <row r="39" spans="1:58" s="2" customFormat="1" ht="8.25" customHeight="1" thickTop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</row>
    <row r="40" spans="1:58" s="11" customFormat="1" ht="16.5" customHeight="1">
      <c r="A40" s="595" t="s">
        <v>18</v>
      </c>
      <c r="B40" s="595"/>
      <c r="F40" s="596" t="s">
        <v>46</v>
      </c>
      <c r="G40" s="596"/>
      <c r="H40" s="596"/>
      <c r="I40" s="596"/>
      <c r="J40" s="596"/>
      <c r="K40" s="596"/>
      <c r="L40" s="596"/>
      <c r="M40" s="37"/>
      <c r="N40" s="37"/>
      <c r="O40" s="37"/>
      <c r="U40" s="597" t="s">
        <v>34</v>
      </c>
      <c r="V40" s="597"/>
      <c r="W40" s="597"/>
      <c r="X40" s="597"/>
      <c r="Y40" s="597"/>
      <c r="Z40" s="597"/>
      <c r="AA40" s="597"/>
      <c r="AB40" s="597"/>
      <c r="AC40" s="597"/>
      <c r="AD40" s="597"/>
      <c r="AF40" s="595" t="s">
        <v>18</v>
      </c>
      <c r="AG40" s="595"/>
      <c r="AK40" s="598" t="s">
        <v>46</v>
      </c>
      <c r="AL40" s="598"/>
      <c r="AM40" s="598"/>
      <c r="AN40" s="598"/>
      <c r="AO40" s="598"/>
      <c r="AP40" s="109"/>
      <c r="AT40" s="597" t="s">
        <v>34</v>
      </c>
      <c r="AU40" s="597"/>
      <c r="AV40" s="597"/>
      <c r="AW40" s="597"/>
      <c r="AX40" s="597"/>
      <c r="AY40" s="597"/>
      <c r="AZ40" s="597"/>
      <c r="BA40" s="597"/>
      <c r="BB40" s="597"/>
      <c r="BC40" s="46"/>
    </row>
    <row r="41" spans="1:58" s="11" customFormat="1" ht="12.75" customHeight="1">
      <c r="A41" s="595" t="s">
        <v>19</v>
      </c>
      <c r="B41" s="595"/>
      <c r="U41" s="599" t="s">
        <v>114</v>
      </c>
      <c r="V41" s="599"/>
      <c r="W41" s="599"/>
      <c r="X41" s="599"/>
      <c r="Y41" s="599"/>
      <c r="Z41" s="599"/>
      <c r="AA41" s="599"/>
      <c r="AB41" s="599"/>
      <c r="AC41" s="599"/>
      <c r="AD41" s="599"/>
      <c r="AF41" s="595" t="s">
        <v>19</v>
      </c>
      <c r="AG41" s="595"/>
      <c r="AK41" s="44"/>
      <c r="AL41" s="44"/>
      <c r="AS41" s="107"/>
      <c r="AT41" s="599" t="s">
        <v>114</v>
      </c>
      <c r="AU41" s="599"/>
      <c r="AV41" s="599"/>
      <c r="AW41" s="599"/>
      <c r="AX41" s="599"/>
      <c r="AY41" s="599"/>
      <c r="AZ41" s="599"/>
      <c r="BA41" s="599"/>
      <c r="BB41" s="599"/>
      <c r="BC41" s="599"/>
      <c r="BD41" s="599"/>
      <c r="BE41" s="45"/>
    </row>
    <row r="42" spans="1:58" s="11" customFormat="1" ht="12.75" customHeight="1">
      <c r="A42" s="595" t="s">
        <v>115</v>
      </c>
      <c r="B42" s="595"/>
      <c r="F42" s="44" t="s">
        <v>54</v>
      </c>
      <c r="G42" s="44"/>
      <c r="H42" s="43"/>
      <c r="I42" s="43"/>
      <c r="J42" s="43"/>
      <c r="K42" s="43"/>
      <c r="L42" s="43"/>
      <c r="M42" s="43"/>
      <c r="N42" s="43"/>
      <c r="O42" s="43"/>
      <c r="P42" s="43"/>
      <c r="Q42" s="43"/>
      <c r="U42" s="599"/>
      <c r="V42" s="599"/>
      <c r="W42" s="599"/>
      <c r="X42" s="599"/>
      <c r="Y42" s="599"/>
      <c r="Z42" s="599"/>
      <c r="AA42" s="599"/>
      <c r="AB42" s="599"/>
      <c r="AC42" s="599"/>
      <c r="AD42" s="599"/>
      <c r="AF42" s="595" t="s">
        <v>115</v>
      </c>
      <c r="AG42" s="595"/>
      <c r="AK42" s="44" t="s">
        <v>54</v>
      </c>
      <c r="AL42" s="44"/>
      <c r="AT42" s="599"/>
      <c r="AU42" s="599"/>
      <c r="AV42" s="599"/>
      <c r="AW42" s="599"/>
      <c r="AX42" s="599"/>
      <c r="AY42" s="599"/>
      <c r="AZ42" s="599"/>
      <c r="BA42" s="599"/>
      <c r="BB42" s="599"/>
      <c r="BC42" s="45"/>
    </row>
    <row r="43" spans="1:58" s="11" customFormat="1" ht="12.75" customHeight="1">
      <c r="A43" s="595" t="s">
        <v>116</v>
      </c>
      <c r="B43" s="595"/>
      <c r="U43" s="599"/>
      <c r="V43" s="599"/>
      <c r="W43" s="599"/>
      <c r="X43" s="599"/>
      <c r="Y43" s="599"/>
      <c r="Z43" s="599"/>
      <c r="AA43" s="599"/>
      <c r="AB43" s="599"/>
      <c r="AC43" s="599"/>
      <c r="AD43" s="599"/>
      <c r="AF43" s="595" t="s">
        <v>116</v>
      </c>
      <c r="AG43" s="595"/>
      <c r="AT43" s="599"/>
      <c r="AU43" s="599"/>
      <c r="AV43" s="599"/>
      <c r="AW43" s="599"/>
      <c r="AX43" s="599"/>
      <c r="AY43" s="599"/>
      <c r="AZ43" s="599"/>
      <c r="BA43" s="599"/>
      <c r="BB43" s="599"/>
      <c r="BC43" s="45"/>
    </row>
    <row r="44" spans="1:58" ht="2.25" customHeight="1"/>
    <row r="45" spans="1:58">
      <c r="AQ45" s="108"/>
    </row>
    <row r="46" spans="1:58">
      <c r="AB46" s="174"/>
      <c r="AC46" s="175"/>
      <c r="AD46" s="174"/>
      <c r="AX46" s="176"/>
      <c r="AY46" s="176"/>
      <c r="AZ46" s="176"/>
    </row>
    <row r="47" spans="1:58">
      <c r="AB47" s="174"/>
      <c r="AC47" s="175"/>
      <c r="AD47" s="179"/>
      <c r="AX47" s="176"/>
      <c r="AY47" s="176"/>
      <c r="AZ47" s="176"/>
    </row>
    <row r="48" spans="1:58">
      <c r="AA48" s="177"/>
      <c r="AB48" s="174"/>
      <c r="AC48" s="178"/>
      <c r="AD48" s="179"/>
      <c r="AX48" s="176"/>
      <c r="AY48" s="176"/>
      <c r="AZ48" s="176"/>
    </row>
    <row r="49" spans="20:30" s="2" customFormat="1">
      <c r="U49" s="149"/>
      <c r="AA49" s="180"/>
      <c r="AB49" s="181"/>
      <c r="AC49" s="182"/>
      <c r="AD49" s="181"/>
    </row>
    <row r="50" spans="20:30" s="2" customFormat="1" ht="16.5" customHeight="1">
      <c r="U50" s="149"/>
      <c r="AA50" s="180"/>
      <c r="AB50" s="183"/>
      <c r="AC50" s="184"/>
      <c r="AD50" s="183"/>
    </row>
    <row r="51" spans="20:30" s="2" customFormat="1" ht="16.5" customHeight="1">
      <c r="U51" s="149"/>
      <c r="AA51" s="180"/>
      <c r="AB51" s="184"/>
      <c r="AC51" s="184"/>
      <c r="AD51" s="184"/>
    </row>
    <row r="52" spans="20:30" s="2" customFormat="1" ht="21.75" customHeight="1">
      <c r="T52" s="602"/>
      <c r="U52" s="602"/>
      <c r="V52" s="602"/>
      <c r="AC52" s="182"/>
    </row>
    <row r="53" spans="20:30" s="2" customFormat="1" ht="21.75" customHeight="1">
      <c r="T53" s="602"/>
      <c r="U53" s="602"/>
      <c r="V53" s="602"/>
      <c r="AC53" s="185"/>
      <c r="AD53" s="186"/>
    </row>
    <row r="54" spans="20:30" s="2" customFormat="1" ht="45" customHeight="1">
      <c r="AC54" s="187"/>
      <c r="AD54" s="186"/>
    </row>
    <row r="55" spans="20:30" s="2" customFormat="1" ht="22.5" customHeight="1"/>
    <row r="56" spans="20:30" s="2" customFormat="1" ht="45" customHeight="1"/>
    <row r="57" spans="20:30" s="2" customFormat="1" ht="22.5" customHeight="1"/>
    <row r="58" spans="20:30" s="2" customFormat="1" ht="45" customHeight="1"/>
    <row r="59" spans="20:30" s="2" customFormat="1" ht="45" customHeight="1"/>
    <row r="60" spans="20:30" s="2" customFormat="1" ht="45" customHeight="1"/>
    <row r="61" spans="20:30" s="2" customFormat="1" ht="45" customHeight="1"/>
    <row r="62" spans="20:30" s="2" customFormat="1" ht="45.75" customHeight="1"/>
    <row r="63" spans="20:30" s="2" customFormat="1"/>
    <row r="64" spans="20:30" s="2" customFormat="1"/>
    <row r="65" s="2" customFormat="1"/>
    <row r="66" s="11" customFormat="1" ht="16.5" customHeight="1"/>
    <row r="67" s="11" customFormat="1" ht="12.75" customHeight="1"/>
    <row r="68" s="11" customFormat="1" ht="12.75" customHeight="1"/>
    <row r="69" s="11" customFormat="1" ht="12.75" customHeight="1"/>
    <row r="70" s="11" customFormat="1" ht="12.75" customHeight="1"/>
  </sheetData>
  <mergeCells count="677">
    <mergeCell ref="T52:V52"/>
    <mergeCell ref="T53:V53"/>
    <mergeCell ref="A41:B41"/>
    <mergeCell ref="U41:AD41"/>
    <mergeCell ref="AF41:AG41"/>
    <mergeCell ref="AT41:BD41"/>
    <mergeCell ref="A42:B42"/>
    <mergeCell ref="U42:AD42"/>
    <mergeCell ref="AF42:AG42"/>
    <mergeCell ref="AT42:BB42"/>
    <mergeCell ref="A40:B40"/>
    <mergeCell ref="F40:L40"/>
    <mergeCell ref="U40:AD40"/>
    <mergeCell ref="AF40:AG40"/>
    <mergeCell ref="AK40:AO40"/>
    <mergeCell ref="AT40:BB40"/>
    <mergeCell ref="A43:B43"/>
    <mergeCell ref="U43:AD43"/>
    <mergeCell ref="AF43:AG43"/>
    <mergeCell ref="AT43:BB43"/>
    <mergeCell ref="AZ35:AZ36"/>
    <mergeCell ref="BA35:BA37"/>
    <mergeCell ref="AV37:AY37"/>
    <mergeCell ref="AZ37:AZ38"/>
    <mergeCell ref="BB37:BE37"/>
    <mergeCell ref="BF37:BF38"/>
    <mergeCell ref="A38:C38"/>
    <mergeCell ref="D38:G38"/>
    <mergeCell ref="H38:K38"/>
    <mergeCell ref="L38:O38"/>
    <mergeCell ref="P38:S38"/>
    <mergeCell ref="AF38:AH38"/>
    <mergeCell ref="AI38:AL38"/>
    <mergeCell ref="AM38:AP38"/>
    <mergeCell ref="AU38:AY38"/>
    <mergeCell ref="BA38:BE38"/>
    <mergeCell ref="A37:C37"/>
    <mergeCell ref="D37:F37"/>
    <mergeCell ref="H37:J37"/>
    <mergeCell ref="L37:N37"/>
    <mergeCell ref="P37:R37"/>
    <mergeCell ref="W37:AC38"/>
    <mergeCell ref="AD37:AD38"/>
    <mergeCell ref="AF37:AH37"/>
    <mergeCell ref="AY35:AY36"/>
    <mergeCell ref="BE35:BE36"/>
    <mergeCell ref="BF35:BF36"/>
    <mergeCell ref="D36:F36"/>
    <mergeCell ref="H36:J36"/>
    <mergeCell ref="L36:N36"/>
    <mergeCell ref="P36:R36"/>
    <mergeCell ref="AI36:AK36"/>
    <mergeCell ref="AF35:AG36"/>
    <mergeCell ref="AH35:AH36"/>
    <mergeCell ref="AL35:AL37"/>
    <mergeCell ref="AP35:AP37"/>
    <mergeCell ref="AQ35:AT37"/>
    <mergeCell ref="AU35:AU37"/>
    <mergeCell ref="AM36:AO36"/>
    <mergeCell ref="AI37:AK37"/>
    <mergeCell ref="AM37:AO37"/>
    <mergeCell ref="Y35:Y36"/>
    <mergeCell ref="Z35:Z36"/>
    <mergeCell ref="AA35:AA36"/>
    <mergeCell ref="AB35:AB36"/>
    <mergeCell ref="AC35:AC36"/>
    <mergeCell ref="AD35:AD36"/>
    <mergeCell ref="AV36:AX36"/>
    <mergeCell ref="BB36:BD36"/>
    <mergeCell ref="BF33:BF34"/>
    <mergeCell ref="A35:B36"/>
    <mergeCell ref="C35:C36"/>
    <mergeCell ref="G35:G37"/>
    <mergeCell ref="K35:K37"/>
    <mergeCell ref="O35:O37"/>
    <mergeCell ref="S35:S37"/>
    <mergeCell ref="T35:V38"/>
    <mergeCell ref="W35:W36"/>
    <mergeCell ref="X35:X36"/>
    <mergeCell ref="AX33:AX34"/>
    <mergeCell ref="AZ33:AZ34"/>
    <mergeCell ref="BA33:BA34"/>
    <mergeCell ref="BB33:BB34"/>
    <mergeCell ref="BC33:BC34"/>
    <mergeCell ref="BD33:BD34"/>
    <mergeCell ref="AN33:AN34"/>
    <mergeCell ref="AO33:AO34"/>
    <mergeCell ref="AT33:AT34"/>
    <mergeCell ref="AU33:AU34"/>
    <mergeCell ref="AV33:AV34"/>
    <mergeCell ref="AW33:AW34"/>
    <mergeCell ref="AF33:AF34"/>
    <mergeCell ref="AH33:AH34"/>
    <mergeCell ref="AI33:AI34"/>
    <mergeCell ref="AJ33:AJ34"/>
    <mergeCell ref="AK33:AK34"/>
    <mergeCell ref="AM33:AM34"/>
    <mergeCell ref="X33:X34"/>
    <mergeCell ref="Y33:Y34"/>
    <mergeCell ref="Z33:Z34"/>
    <mergeCell ref="AA33:AA34"/>
    <mergeCell ref="AC33:AC34"/>
    <mergeCell ref="AD33:AD34"/>
    <mergeCell ref="P33:P34"/>
    <mergeCell ref="Q33:Q34"/>
    <mergeCell ref="R33:R34"/>
    <mergeCell ref="S33:S34"/>
    <mergeCell ref="V33:V34"/>
    <mergeCell ref="W33:W34"/>
    <mergeCell ref="H33:H34"/>
    <mergeCell ref="I33:I34"/>
    <mergeCell ref="J33:J34"/>
    <mergeCell ref="L33:L34"/>
    <mergeCell ref="M33:M34"/>
    <mergeCell ref="N33:N34"/>
    <mergeCell ref="BB31:BB32"/>
    <mergeCell ref="BC31:BC32"/>
    <mergeCell ref="BD31:BD32"/>
    <mergeCell ref="BE31:BE32"/>
    <mergeCell ref="BF31:BF32"/>
    <mergeCell ref="A33:A34"/>
    <mergeCell ref="C33:C34"/>
    <mergeCell ref="D33:D34"/>
    <mergeCell ref="E33:E34"/>
    <mergeCell ref="F33:F34"/>
    <mergeCell ref="AV31:AV32"/>
    <mergeCell ref="AW31:AW32"/>
    <mergeCell ref="AX31:AX32"/>
    <mergeCell ref="AY31:AY32"/>
    <mergeCell ref="AZ31:AZ32"/>
    <mergeCell ref="BA31:BA32"/>
    <mergeCell ref="AN31:AN32"/>
    <mergeCell ref="AO31:AO32"/>
    <mergeCell ref="AP31:AP32"/>
    <mergeCell ref="AQ31:AQ32"/>
    <mergeCell ref="AT31:AT32"/>
    <mergeCell ref="AU31:AU32"/>
    <mergeCell ref="AH31:AH32"/>
    <mergeCell ref="AI31:AI32"/>
    <mergeCell ref="AJ31:AJ32"/>
    <mergeCell ref="AK31:AK32"/>
    <mergeCell ref="AL31:AL32"/>
    <mergeCell ref="AM31:AM32"/>
    <mergeCell ref="Z31:Z32"/>
    <mergeCell ref="AA31:AA32"/>
    <mergeCell ref="AB31:AB32"/>
    <mergeCell ref="AC31:AC32"/>
    <mergeCell ref="AD31:AD32"/>
    <mergeCell ref="AF31:AF32"/>
    <mergeCell ref="T31:T32"/>
    <mergeCell ref="U31:U32"/>
    <mergeCell ref="V31:V32"/>
    <mergeCell ref="W31:W32"/>
    <mergeCell ref="X31:X32"/>
    <mergeCell ref="Y31:Y32"/>
    <mergeCell ref="N31:N32"/>
    <mergeCell ref="O31:O32"/>
    <mergeCell ref="P31:P32"/>
    <mergeCell ref="Q31:Q32"/>
    <mergeCell ref="R31:R32"/>
    <mergeCell ref="S31:S32"/>
    <mergeCell ref="H31:H32"/>
    <mergeCell ref="I31:I32"/>
    <mergeCell ref="J31:J32"/>
    <mergeCell ref="K31:K32"/>
    <mergeCell ref="L31:L32"/>
    <mergeCell ref="M31:M32"/>
    <mergeCell ref="A31:A32"/>
    <mergeCell ref="C31:C32"/>
    <mergeCell ref="D31:D32"/>
    <mergeCell ref="E31:E32"/>
    <mergeCell ref="F31:F32"/>
    <mergeCell ref="G31:G32"/>
    <mergeCell ref="BB28:BB30"/>
    <mergeCell ref="BC28:BC30"/>
    <mergeCell ref="BD28:BD30"/>
    <mergeCell ref="BE28:BE30"/>
    <mergeCell ref="BF28:BF30"/>
    <mergeCell ref="T29:T30"/>
    <mergeCell ref="U29:U30"/>
    <mergeCell ref="AV28:AV30"/>
    <mergeCell ref="AW28:AW30"/>
    <mergeCell ref="AX28:AX30"/>
    <mergeCell ref="AY28:AY30"/>
    <mergeCell ref="AZ28:AZ30"/>
    <mergeCell ref="BA28:BA30"/>
    <mergeCell ref="AM28:AM30"/>
    <mergeCell ref="AN28:AN30"/>
    <mergeCell ref="AO28:AO30"/>
    <mergeCell ref="AP28:AP30"/>
    <mergeCell ref="AT28:AT30"/>
    <mergeCell ref="AU28:AU30"/>
    <mergeCell ref="AG28:AG29"/>
    <mergeCell ref="AH28:AH30"/>
    <mergeCell ref="AI28:AI30"/>
    <mergeCell ref="AJ28:AJ30"/>
    <mergeCell ref="AK28:AK30"/>
    <mergeCell ref="AL28:AL30"/>
    <mergeCell ref="Z28:Z30"/>
    <mergeCell ref="AA28:AA30"/>
    <mergeCell ref="AB28:AB30"/>
    <mergeCell ref="AC28:AC30"/>
    <mergeCell ref="AD28:AD30"/>
    <mergeCell ref="AF28:AF30"/>
    <mergeCell ref="R28:R30"/>
    <mergeCell ref="S28:S30"/>
    <mergeCell ref="V28:V30"/>
    <mergeCell ref="W28:W30"/>
    <mergeCell ref="X28:X30"/>
    <mergeCell ref="Y28:Y30"/>
    <mergeCell ref="L28:L30"/>
    <mergeCell ref="M28:M30"/>
    <mergeCell ref="N28:N30"/>
    <mergeCell ref="O28:O30"/>
    <mergeCell ref="P28:P30"/>
    <mergeCell ref="Q28:Q30"/>
    <mergeCell ref="F28:F30"/>
    <mergeCell ref="G28:G30"/>
    <mergeCell ref="H28:H30"/>
    <mergeCell ref="I28:I30"/>
    <mergeCell ref="J28:J30"/>
    <mergeCell ref="K28:K30"/>
    <mergeCell ref="BB26:BB27"/>
    <mergeCell ref="BC26:BC27"/>
    <mergeCell ref="BD26:BD27"/>
    <mergeCell ref="BE26:BE27"/>
    <mergeCell ref="BF26:BF27"/>
    <mergeCell ref="A28:A30"/>
    <mergeCell ref="B28:B29"/>
    <mergeCell ref="C28:C30"/>
    <mergeCell ref="D28:D30"/>
    <mergeCell ref="E28:E30"/>
    <mergeCell ref="AV26:AV27"/>
    <mergeCell ref="AW26:AW27"/>
    <mergeCell ref="AX26:AX27"/>
    <mergeCell ref="AY26:AY27"/>
    <mergeCell ref="AZ26:AZ27"/>
    <mergeCell ref="BA26:BA27"/>
    <mergeCell ref="AP26:AP27"/>
    <mergeCell ref="AQ26:AQ27"/>
    <mergeCell ref="AR26:AR27"/>
    <mergeCell ref="AS26:AS27"/>
    <mergeCell ref="AT26:AT27"/>
    <mergeCell ref="AU26:AU27"/>
    <mergeCell ref="AJ26:AJ27"/>
    <mergeCell ref="AK26:AK27"/>
    <mergeCell ref="AL26:AL27"/>
    <mergeCell ref="AM26:AM27"/>
    <mergeCell ref="AN26:AN27"/>
    <mergeCell ref="AO26:AO27"/>
    <mergeCell ref="AB26:AB27"/>
    <mergeCell ref="AC26:AC27"/>
    <mergeCell ref="AD26:AD27"/>
    <mergeCell ref="AF26:AF27"/>
    <mergeCell ref="AH26:AH27"/>
    <mergeCell ref="AI26:AI27"/>
    <mergeCell ref="V26:V27"/>
    <mergeCell ref="W26:W27"/>
    <mergeCell ref="X26:X27"/>
    <mergeCell ref="Y26:Y27"/>
    <mergeCell ref="Z26:Z27"/>
    <mergeCell ref="AA26:AA27"/>
    <mergeCell ref="N26:N27"/>
    <mergeCell ref="O26:O27"/>
    <mergeCell ref="P26:P27"/>
    <mergeCell ref="Q26:Q27"/>
    <mergeCell ref="R26:R27"/>
    <mergeCell ref="S26:S27"/>
    <mergeCell ref="H26:H27"/>
    <mergeCell ref="I26:I27"/>
    <mergeCell ref="J26:J27"/>
    <mergeCell ref="K26:K27"/>
    <mergeCell ref="L26:L27"/>
    <mergeCell ref="M26:M27"/>
    <mergeCell ref="A26:A27"/>
    <mergeCell ref="C26:C27"/>
    <mergeCell ref="D26:D27"/>
    <mergeCell ref="E26:E27"/>
    <mergeCell ref="F26:F27"/>
    <mergeCell ref="G26:G27"/>
    <mergeCell ref="BA24:BA25"/>
    <mergeCell ref="BB24:BB25"/>
    <mergeCell ref="BC24:BC25"/>
    <mergeCell ref="BD24:BD25"/>
    <mergeCell ref="BE24:BE25"/>
    <mergeCell ref="BF24:BF25"/>
    <mergeCell ref="AU24:AU25"/>
    <mergeCell ref="AV24:AV25"/>
    <mergeCell ref="AW24:AW25"/>
    <mergeCell ref="AX24:AX25"/>
    <mergeCell ref="AY24:AY25"/>
    <mergeCell ref="AZ24:AZ25"/>
    <mergeCell ref="AO24:AO25"/>
    <mergeCell ref="AP24:AP25"/>
    <mergeCell ref="AQ24:AQ25"/>
    <mergeCell ref="AR24:AR25"/>
    <mergeCell ref="AS24:AS25"/>
    <mergeCell ref="AT24:AT25"/>
    <mergeCell ref="AI24:AI25"/>
    <mergeCell ref="AJ24:AJ25"/>
    <mergeCell ref="AK24:AK25"/>
    <mergeCell ref="AL24:AL25"/>
    <mergeCell ref="AM24:AM25"/>
    <mergeCell ref="AN24:AN25"/>
    <mergeCell ref="AA24:AA25"/>
    <mergeCell ref="AB24:AB25"/>
    <mergeCell ref="AC24:AC25"/>
    <mergeCell ref="AD24:AD25"/>
    <mergeCell ref="AF24:AF25"/>
    <mergeCell ref="AH24:AH25"/>
    <mergeCell ref="S24:S25"/>
    <mergeCell ref="V24:V25"/>
    <mergeCell ref="W24:W25"/>
    <mergeCell ref="X24:X25"/>
    <mergeCell ref="Y24:Y25"/>
    <mergeCell ref="Z24:Z25"/>
    <mergeCell ref="M24:M25"/>
    <mergeCell ref="N24:N25"/>
    <mergeCell ref="O24:O25"/>
    <mergeCell ref="P24:P25"/>
    <mergeCell ref="Q24:Q25"/>
    <mergeCell ref="R24:R25"/>
    <mergeCell ref="G24:G25"/>
    <mergeCell ref="H24:H25"/>
    <mergeCell ref="I24:I25"/>
    <mergeCell ref="J24:J25"/>
    <mergeCell ref="K24:K25"/>
    <mergeCell ref="L24:L25"/>
    <mergeCell ref="BA22:BA23"/>
    <mergeCell ref="BB22:BB23"/>
    <mergeCell ref="BC22:BC23"/>
    <mergeCell ref="BD22:BD23"/>
    <mergeCell ref="BF22:BF23"/>
    <mergeCell ref="A24:A25"/>
    <mergeCell ref="C24:C25"/>
    <mergeCell ref="D24:D25"/>
    <mergeCell ref="E24:E25"/>
    <mergeCell ref="F24:F25"/>
    <mergeCell ref="AT22:AT23"/>
    <mergeCell ref="AU22:AU23"/>
    <mergeCell ref="AV22:AV23"/>
    <mergeCell ref="AW22:AW23"/>
    <mergeCell ref="AX22:AX23"/>
    <mergeCell ref="AZ22:AZ23"/>
    <mergeCell ref="AI22:AI23"/>
    <mergeCell ref="AJ22:AJ23"/>
    <mergeCell ref="AK22:AK23"/>
    <mergeCell ref="AM22:AM23"/>
    <mergeCell ref="AN22:AN23"/>
    <mergeCell ref="AO22:AO23"/>
    <mergeCell ref="Z22:Z23"/>
    <mergeCell ref="AA22:AA23"/>
    <mergeCell ref="AC22:AC23"/>
    <mergeCell ref="AD22:AD23"/>
    <mergeCell ref="AF22:AF23"/>
    <mergeCell ref="AH22:AH23"/>
    <mergeCell ref="Q22:Q23"/>
    <mergeCell ref="R22:R23"/>
    <mergeCell ref="V22:V23"/>
    <mergeCell ref="W22:W23"/>
    <mergeCell ref="X22:X23"/>
    <mergeCell ref="Y22:Y23"/>
    <mergeCell ref="I22:I23"/>
    <mergeCell ref="J22:J23"/>
    <mergeCell ref="L22:L23"/>
    <mergeCell ref="M22:M23"/>
    <mergeCell ref="N22:N23"/>
    <mergeCell ref="P22:P23"/>
    <mergeCell ref="A22:A23"/>
    <mergeCell ref="C22:C23"/>
    <mergeCell ref="D22:D23"/>
    <mergeCell ref="E22:E23"/>
    <mergeCell ref="F22:F23"/>
    <mergeCell ref="H22:H23"/>
    <mergeCell ref="BA20:BA21"/>
    <mergeCell ref="BB20:BB21"/>
    <mergeCell ref="BC20:BC21"/>
    <mergeCell ref="BD20:BD21"/>
    <mergeCell ref="BE20:BE21"/>
    <mergeCell ref="BF20:BF21"/>
    <mergeCell ref="AU20:AU21"/>
    <mergeCell ref="AV20:AV21"/>
    <mergeCell ref="AW20:AW21"/>
    <mergeCell ref="AX20:AX21"/>
    <mergeCell ref="AY20:AY21"/>
    <mergeCell ref="AZ20:AZ21"/>
    <mergeCell ref="AL20:AL21"/>
    <mergeCell ref="AM20:AM21"/>
    <mergeCell ref="AN20:AN21"/>
    <mergeCell ref="AO20:AO21"/>
    <mergeCell ref="AP20:AP21"/>
    <mergeCell ref="AT20:AT21"/>
    <mergeCell ref="AD20:AD21"/>
    <mergeCell ref="AF20:AF21"/>
    <mergeCell ref="AH20:AH21"/>
    <mergeCell ref="AI20:AI21"/>
    <mergeCell ref="AJ20:AJ21"/>
    <mergeCell ref="AK20:AK21"/>
    <mergeCell ref="X20:X21"/>
    <mergeCell ref="Y20:Y21"/>
    <mergeCell ref="Z20:Z21"/>
    <mergeCell ref="AA20:AA21"/>
    <mergeCell ref="AB20:AB21"/>
    <mergeCell ref="AC20:AC21"/>
    <mergeCell ref="P20:P21"/>
    <mergeCell ref="Q20:Q21"/>
    <mergeCell ref="R20:R21"/>
    <mergeCell ref="S20:S21"/>
    <mergeCell ref="V20:V21"/>
    <mergeCell ref="W20:W21"/>
    <mergeCell ref="J20:J21"/>
    <mergeCell ref="K20:K21"/>
    <mergeCell ref="L20:L21"/>
    <mergeCell ref="M20:M21"/>
    <mergeCell ref="N20:N21"/>
    <mergeCell ref="O20:O21"/>
    <mergeCell ref="BD18:BD19"/>
    <mergeCell ref="BF18:BF19"/>
    <mergeCell ref="A20:A21"/>
    <mergeCell ref="C20:C21"/>
    <mergeCell ref="D20:D21"/>
    <mergeCell ref="E20:E21"/>
    <mergeCell ref="F20:F21"/>
    <mergeCell ref="G20:G21"/>
    <mergeCell ref="H20:H21"/>
    <mergeCell ref="I20:I21"/>
    <mergeCell ref="AW18:AW19"/>
    <mergeCell ref="AX18:AX19"/>
    <mergeCell ref="AZ18:AZ19"/>
    <mergeCell ref="BA18:BA19"/>
    <mergeCell ref="BB18:BB19"/>
    <mergeCell ref="BC18:BC19"/>
    <mergeCell ref="AM18:AM19"/>
    <mergeCell ref="AN18:AN19"/>
    <mergeCell ref="AO18:AO19"/>
    <mergeCell ref="AT18:AT19"/>
    <mergeCell ref="AU18:AU19"/>
    <mergeCell ref="AV18:AV19"/>
    <mergeCell ref="AD18:AD19"/>
    <mergeCell ref="AF18:AF19"/>
    <mergeCell ref="AH18:AH19"/>
    <mergeCell ref="AI18:AI19"/>
    <mergeCell ref="AJ18:AJ19"/>
    <mergeCell ref="AK18:AK19"/>
    <mergeCell ref="W18:W19"/>
    <mergeCell ref="X18:X19"/>
    <mergeCell ref="Y18:Y19"/>
    <mergeCell ref="Z18:Z19"/>
    <mergeCell ref="AA18:AA19"/>
    <mergeCell ref="AC18:AC19"/>
    <mergeCell ref="M18:M19"/>
    <mergeCell ref="N18:N19"/>
    <mergeCell ref="P18:P19"/>
    <mergeCell ref="Q18:Q19"/>
    <mergeCell ref="R18:R19"/>
    <mergeCell ref="V18:V19"/>
    <mergeCell ref="BF15:BF17"/>
    <mergeCell ref="A18:A19"/>
    <mergeCell ref="C18:C19"/>
    <mergeCell ref="D18:D19"/>
    <mergeCell ref="E18:E19"/>
    <mergeCell ref="F18:F19"/>
    <mergeCell ref="H18:H19"/>
    <mergeCell ref="I18:I19"/>
    <mergeCell ref="J18:J19"/>
    <mergeCell ref="L18:L19"/>
    <mergeCell ref="AZ15:AZ17"/>
    <mergeCell ref="BA15:BA17"/>
    <mergeCell ref="BB15:BB17"/>
    <mergeCell ref="BC15:BC17"/>
    <mergeCell ref="BD15:BD17"/>
    <mergeCell ref="BE15:BE17"/>
    <mergeCell ref="AT15:AT17"/>
    <mergeCell ref="AU15:AU17"/>
    <mergeCell ref="AV15:AV17"/>
    <mergeCell ref="AW15:AW17"/>
    <mergeCell ref="AX15:AX17"/>
    <mergeCell ref="AY15:AY17"/>
    <mergeCell ref="AN15:AN17"/>
    <mergeCell ref="AO15:AO17"/>
    <mergeCell ref="AP15:AP17"/>
    <mergeCell ref="AQ15:AQ16"/>
    <mergeCell ref="AR15:AR16"/>
    <mergeCell ref="AS15:AS16"/>
    <mergeCell ref="AH15:AH17"/>
    <mergeCell ref="AI15:AI17"/>
    <mergeCell ref="AJ15:AJ17"/>
    <mergeCell ref="AK15:AK17"/>
    <mergeCell ref="AL15:AL17"/>
    <mergeCell ref="AM15:AM17"/>
    <mergeCell ref="AA15:AA17"/>
    <mergeCell ref="AB15:AB17"/>
    <mergeCell ref="AC15:AC17"/>
    <mergeCell ref="AD15:AD17"/>
    <mergeCell ref="AF15:AF17"/>
    <mergeCell ref="AG15:AG16"/>
    <mergeCell ref="S15:S17"/>
    <mergeCell ref="V15:V17"/>
    <mergeCell ref="W15:W17"/>
    <mergeCell ref="X15:X17"/>
    <mergeCell ref="Y15:Y17"/>
    <mergeCell ref="Z15:Z17"/>
    <mergeCell ref="M15:M17"/>
    <mergeCell ref="N15:N17"/>
    <mergeCell ref="O15:O17"/>
    <mergeCell ref="P15:P17"/>
    <mergeCell ref="Q15:Q17"/>
    <mergeCell ref="R15:R17"/>
    <mergeCell ref="G15:G17"/>
    <mergeCell ref="H15:H17"/>
    <mergeCell ref="I15:I17"/>
    <mergeCell ref="J15:J17"/>
    <mergeCell ref="K15:K17"/>
    <mergeCell ref="L15:L17"/>
    <mergeCell ref="A15:A17"/>
    <mergeCell ref="B15:B16"/>
    <mergeCell ref="C15:C17"/>
    <mergeCell ref="D15:D17"/>
    <mergeCell ref="E15:E17"/>
    <mergeCell ref="F15:F17"/>
    <mergeCell ref="BA13:BA14"/>
    <mergeCell ref="BB13:BB14"/>
    <mergeCell ref="BC13:BC14"/>
    <mergeCell ref="AC13:AC14"/>
    <mergeCell ref="AD13:AD14"/>
    <mergeCell ref="AF13:AF14"/>
    <mergeCell ref="AH13:AH14"/>
    <mergeCell ref="AI13:AP14"/>
    <mergeCell ref="AT13:AT14"/>
    <mergeCell ref="W13:W14"/>
    <mergeCell ref="X13:X14"/>
    <mergeCell ref="Y13:Y14"/>
    <mergeCell ref="Z13:Z14"/>
    <mergeCell ref="AA13:AA14"/>
    <mergeCell ref="AB13:AB14"/>
    <mergeCell ref="O13:O14"/>
    <mergeCell ref="P13:P14"/>
    <mergeCell ref="Q13:Q14"/>
    <mergeCell ref="BD13:BD14"/>
    <mergeCell ref="BE13:BE14"/>
    <mergeCell ref="BF13:BF14"/>
    <mergeCell ref="AU13:AU14"/>
    <mergeCell ref="AV13:AV14"/>
    <mergeCell ref="AW13:AW14"/>
    <mergeCell ref="AX13:AX14"/>
    <mergeCell ref="AY13:AY14"/>
    <mergeCell ref="AZ13:AZ14"/>
    <mergeCell ref="R13:R14"/>
    <mergeCell ref="S13:S14"/>
    <mergeCell ref="V13:V14"/>
    <mergeCell ref="I13:I14"/>
    <mergeCell ref="J13:J14"/>
    <mergeCell ref="K13:K14"/>
    <mergeCell ref="L13:L14"/>
    <mergeCell ref="M13:M14"/>
    <mergeCell ref="N13:N14"/>
    <mergeCell ref="BD11:BD12"/>
    <mergeCell ref="BE11:BE12"/>
    <mergeCell ref="BF11:BF12"/>
    <mergeCell ref="A13:A14"/>
    <mergeCell ref="C13:C14"/>
    <mergeCell ref="D13:D14"/>
    <mergeCell ref="E13:E14"/>
    <mergeCell ref="F13:F14"/>
    <mergeCell ref="G13:G14"/>
    <mergeCell ref="H13:H14"/>
    <mergeCell ref="AX11:AX12"/>
    <mergeCell ref="AY11:AY12"/>
    <mergeCell ref="AZ11:AZ12"/>
    <mergeCell ref="BA11:BA12"/>
    <mergeCell ref="BB11:BB12"/>
    <mergeCell ref="BC11:BC12"/>
    <mergeCell ref="AR11:AR12"/>
    <mergeCell ref="AS11:AS12"/>
    <mergeCell ref="AT11:AT12"/>
    <mergeCell ref="AU11:AU12"/>
    <mergeCell ref="AV11:AV12"/>
    <mergeCell ref="AW11:AW12"/>
    <mergeCell ref="AL11:AL12"/>
    <mergeCell ref="AM11:AM12"/>
    <mergeCell ref="AN11:AN12"/>
    <mergeCell ref="AO11:AO12"/>
    <mergeCell ref="AP11:AP12"/>
    <mergeCell ref="AQ11:AQ12"/>
    <mergeCell ref="AF11:AF12"/>
    <mergeCell ref="AG11:AG12"/>
    <mergeCell ref="AH11:AH12"/>
    <mergeCell ref="AI11:AI12"/>
    <mergeCell ref="AJ11:AJ12"/>
    <mergeCell ref="AK11:AK12"/>
    <mergeCell ref="AB11:AB12"/>
    <mergeCell ref="AC11:AC12"/>
    <mergeCell ref="AD11:AD12"/>
    <mergeCell ref="S11:S12"/>
    <mergeCell ref="T11:T12"/>
    <mergeCell ref="U11:U12"/>
    <mergeCell ref="V11:V12"/>
    <mergeCell ref="W11:W12"/>
    <mergeCell ref="X11:X12"/>
    <mergeCell ref="A11:A12"/>
    <mergeCell ref="B11:B12"/>
    <mergeCell ref="C11:C12"/>
    <mergeCell ref="D11:D12"/>
    <mergeCell ref="E11:E12"/>
    <mergeCell ref="F11:F12"/>
    <mergeCell ref="P9:R9"/>
    <mergeCell ref="S9:S10"/>
    <mergeCell ref="X9:AA9"/>
    <mergeCell ref="M11:M12"/>
    <mergeCell ref="N11:N12"/>
    <mergeCell ref="O11:O12"/>
    <mergeCell ref="P11:P12"/>
    <mergeCell ref="Q11:Q12"/>
    <mergeCell ref="R11:R12"/>
    <mergeCell ref="G11:G12"/>
    <mergeCell ref="H11:H12"/>
    <mergeCell ref="I11:I12"/>
    <mergeCell ref="J11:J12"/>
    <mergeCell ref="K11:K12"/>
    <mergeCell ref="L11:L12"/>
    <mergeCell ref="Y11:Y12"/>
    <mergeCell ref="Z11:Z12"/>
    <mergeCell ref="AA11:AA12"/>
    <mergeCell ref="AY9:AY10"/>
    <mergeCell ref="BB9:BD9"/>
    <mergeCell ref="BE9:BE10"/>
    <mergeCell ref="AB9:AB10"/>
    <mergeCell ref="AC9:AC10"/>
    <mergeCell ref="AI9:AK9"/>
    <mergeCell ref="D9:F9"/>
    <mergeCell ref="G9:G10"/>
    <mergeCell ref="H9:J9"/>
    <mergeCell ref="K9:K10"/>
    <mergeCell ref="L9:N9"/>
    <mergeCell ref="O9:O10"/>
    <mergeCell ref="AU7:AZ7"/>
    <mergeCell ref="BA7:BF7"/>
    <mergeCell ref="D8:G8"/>
    <mergeCell ref="H8:K8"/>
    <mergeCell ref="L8:O8"/>
    <mergeCell ref="P8:S8"/>
    <mergeCell ref="AI8:AL8"/>
    <mergeCell ref="AM8:AP8"/>
    <mergeCell ref="X7:AC8"/>
    <mergeCell ref="AD7:AD10"/>
    <mergeCell ref="AF7:AF10"/>
    <mergeCell ref="AG7:AG10"/>
    <mergeCell ref="AH7:AH10"/>
    <mergeCell ref="AI7:AP7"/>
    <mergeCell ref="AL9:AL10"/>
    <mergeCell ref="AM9:AO9"/>
    <mergeCell ref="AP9:AP10"/>
    <mergeCell ref="AU8:AU10"/>
    <mergeCell ref="AV8:AY8"/>
    <mergeCell ref="AZ8:AZ10"/>
    <mergeCell ref="BA8:BA10"/>
    <mergeCell ref="BB8:BE8"/>
    <mergeCell ref="BF8:BF10"/>
    <mergeCell ref="AV9:AX9"/>
    <mergeCell ref="A7:A10"/>
    <mergeCell ref="B7:B10"/>
    <mergeCell ref="C7:C10"/>
    <mergeCell ref="D7:S7"/>
    <mergeCell ref="T7:U9"/>
    <mergeCell ref="V7:V9"/>
    <mergeCell ref="W7:W10"/>
    <mergeCell ref="AQ7:AS9"/>
    <mergeCell ref="AT7:AT9"/>
    <mergeCell ref="Z1:AD1"/>
    <mergeCell ref="BC1:BF1"/>
    <mergeCell ref="BC2:BF2"/>
    <mergeCell ref="A3:AD3"/>
    <mergeCell ref="A5:I5"/>
    <mergeCell ref="AF5:AH5"/>
    <mergeCell ref="Z6:AD6"/>
    <mergeCell ref="AG6:AH6"/>
    <mergeCell ref="BC6:BF6"/>
  </mergeCells>
  <printOptions horizontalCentered="1" verticalCentered="1"/>
  <pageMargins left="0.19685039370078741" right="0.19685039370078741" top="0.35433070866141736" bottom="0.35433070866141736" header="0.31496062992125984" footer="0.31496062992125984"/>
  <pageSetup paperSize="9" scale="90" orientation="landscape" r:id="rId1"/>
  <colBreaks count="1" manualBreakCount="1">
    <brk id="3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2060"/>
  </sheetPr>
  <dimension ref="A1:AM62"/>
  <sheetViews>
    <sheetView tabSelected="1" zoomScaleNormal="100" zoomScaleSheetLayoutView="55" workbookViewId="0">
      <selection activeCell="AP31" sqref="AP31"/>
    </sheetView>
  </sheetViews>
  <sheetFormatPr defaultRowHeight="16.5"/>
  <cols>
    <col min="1" max="1" width="6.25" style="1" customWidth="1"/>
    <col min="2" max="25" width="2.625" style="1" customWidth="1"/>
    <col min="26" max="26" width="2.125" style="1" customWidth="1"/>
    <col min="27" max="27" width="6.5" style="254" customWidth="1"/>
    <col min="28" max="28" width="3.125" style="1" customWidth="1"/>
    <col min="29" max="30" width="3.5" style="1" customWidth="1"/>
    <col min="31" max="31" width="3" style="1" customWidth="1"/>
    <col min="32" max="33" width="2.875" style="1" customWidth="1"/>
    <col min="34" max="34" width="2.625" style="1" bestFit="1" customWidth="1"/>
    <col min="35" max="35" width="2.75" style="1" customWidth="1"/>
    <col min="36" max="37" width="2.875" style="1" customWidth="1"/>
    <col min="38" max="38" width="3.125" style="1" customWidth="1"/>
    <col min="39" max="39" width="3.25" style="1" customWidth="1"/>
    <col min="40" max="16384" width="9" style="1"/>
  </cols>
  <sheetData>
    <row r="1" spans="1:39" ht="6" customHeight="1"/>
    <row r="2" spans="1:39" ht="6" customHeight="1"/>
    <row r="3" spans="1:39" ht="6" customHeight="1"/>
    <row r="4" spans="1:39">
      <c r="AA4" s="1101" t="s">
        <v>156</v>
      </c>
      <c r="AB4" s="1102"/>
      <c r="AC4" s="1102"/>
      <c r="AD4" s="1102"/>
      <c r="AE4" s="1102"/>
      <c r="AF4" s="1102"/>
      <c r="AG4" s="1102"/>
      <c r="AH4" s="1102"/>
      <c r="AI4" s="1102"/>
      <c r="AJ4" s="1102"/>
      <c r="AK4" s="1102"/>
      <c r="AL4" s="1102"/>
      <c r="AM4" s="1102"/>
    </row>
    <row r="5" spans="1:39" ht="18">
      <c r="A5" s="1099" t="s">
        <v>155</v>
      </c>
      <c r="B5" s="1100"/>
      <c r="C5" s="1100"/>
      <c r="D5" s="1100"/>
      <c r="E5" s="1100"/>
      <c r="F5" s="1100"/>
      <c r="G5" s="1100"/>
      <c r="H5" s="1100"/>
      <c r="I5" s="1100"/>
      <c r="J5" s="1100"/>
      <c r="K5" s="1100"/>
      <c r="L5" s="1100"/>
      <c r="M5" s="1100"/>
      <c r="N5" s="1100"/>
      <c r="O5" s="1100"/>
      <c r="P5" s="1100"/>
      <c r="Q5" s="1100"/>
      <c r="R5" s="1100"/>
      <c r="S5" s="1100"/>
      <c r="T5" s="1100"/>
      <c r="U5" s="1100"/>
      <c r="V5" s="1100"/>
      <c r="W5" s="1100"/>
      <c r="X5" s="1100"/>
      <c r="Y5" s="1100"/>
      <c r="Z5" s="1100"/>
      <c r="AA5" s="1100"/>
      <c r="AB5" s="1100"/>
      <c r="AC5" s="1100"/>
      <c r="AD5" s="1100"/>
      <c r="AE5" s="1100"/>
      <c r="AF5" s="1100"/>
      <c r="AG5" s="1100"/>
      <c r="AH5" s="1100"/>
      <c r="AI5" s="1100"/>
      <c r="AJ5" s="1100"/>
      <c r="AK5" s="1100"/>
      <c r="AL5" s="1100"/>
      <c r="AM5" s="1100"/>
    </row>
    <row r="6" spans="1:39" ht="18.75" customHeight="1"/>
    <row r="7" spans="1:39">
      <c r="A7" s="1096" t="s">
        <v>154</v>
      </c>
      <c r="B7" s="1096"/>
      <c r="C7" s="1096"/>
      <c r="D7" s="1096"/>
      <c r="E7" s="1096"/>
      <c r="F7" s="1096"/>
      <c r="G7" s="1096"/>
      <c r="H7" s="1096"/>
      <c r="I7" s="1096"/>
      <c r="J7" s="1098"/>
      <c r="K7" s="1098"/>
      <c r="L7" s="1098"/>
      <c r="M7" s="1098"/>
      <c r="N7" s="1098"/>
      <c r="O7" s="1098"/>
      <c r="P7" s="1098"/>
      <c r="Q7" s="1098"/>
      <c r="R7" s="1098"/>
      <c r="S7" s="1098"/>
      <c r="T7" s="1098"/>
      <c r="U7" s="1098"/>
      <c r="V7" s="1098"/>
      <c r="W7" s="1098"/>
      <c r="X7" s="1098"/>
      <c r="Y7" s="1098"/>
      <c r="AA7" s="1096" t="s">
        <v>153</v>
      </c>
      <c r="AB7" s="1097"/>
      <c r="AC7" s="1097"/>
      <c r="AD7" s="1097"/>
      <c r="AE7" s="1097"/>
      <c r="AF7" s="1097"/>
      <c r="AG7" s="1097"/>
      <c r="AH7" s="1097"/>
      <c r="AI7" s="1097"/>
      <c r="AJ7" s="1097"/>
      <c r="AK7" s="1097"/>
      <c r="AL7" s="1097"/>
      <c r="AM7" s="1097"/>
    </row>
    <row r="8" spans="1:39" s="2" customFormat="1" ht="6" customHeight="1" thickBot="1">
      <c r="AA8" s="19"/>
    </row>
    <row r="9" spans="1:39" s="2" customFormat="1" ht="20.25" customHeight="1" thickTop="1">
      <c r="A9" s="1115" t="s">
        <v>3</v>
      </c>
      <c r="B9" s="616" t="s">
        <v>152</v>
      </c>
      <c r="C9" s="617"/>
      <c r="D9" s="617"/>
      <c r="E9" s="617"/>
      <c r="F9" s="617"/>
      <c r="G9" s="617"/>
      <c r="H9" s="617"/>
      <c r="I9" s="617"/>
      <c r="J9" s="617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7"/>
      <c r="V9" s="617"/>
      <c r="W9" s="617"/>
      <c r="X9" s="617"/>
      <c r="Y9" s="618"/>
      <c r="AA9" s="1115" t="s">
        <v>3</v>
      </c>
      <c r="AB9" s="1109" t="s">
        <v>85</v>
      </c>
      <c r="AC9" s="1110"/>
      <c r="AD9" s="1110"/>
      <c r="AE9" s="1110"/>
      <c r="AF9" s="1110"/>
      <c r="AG9" s="1110"/>
      <c r="AH9" s="1110"/>
      <c r="AI9" s="1110"/>
      <c r="AJ9" s="1110"/>
      <c r="AK9" s="1110"/>
      <c r="AL9" s="1110"/>
      <c r="AM9" s="1111"/>
    </row>
    <row r="10" spans="1:39" s="2" customFormat="1" ht="16.5" customHeight="1">
      <c r="A10" s="1116"/>
      <c r="B10" s="641" t="s">
        <v>8</v>
      </c>
      <c r="C10" s="642"/>
      <c r="D10" s="642"/>
      <c r="E10" s="642"/>
      <c r="F10" s="642"/>
      <c r="G10" s="642"/>
      <c r="H10" s="644" t="s">
        <v>24</v>
      </c>
      <c r="I10" s="642"/>
      <c r="J10" s="642"/>
      <c r="K10" s="642"/>
      <c r="L10" s="642"/>
      <c r="M10" s="643"/>
      <c r="N10" s="642" t="s">
        <v>25</v>
      </c>
      <c r="O10" s="642"/>
      <c r="P10" s="642"/>
      <c r="Q10" s="642"/>
      <c r="R10" s="642"/>
      <c r="S10" s="642"/>
      <c r="T10" s="644" t="s">
        <v>17</v>
      </c>
      <c r="U10" s="642"/>
      <c r="V10" s="642"/>
      <c r="W10" s="642"/>
      <c r="X10" s="642"/>
      <c r="Y10" s="645"/>
      <c r="AA10" s="1116"/>
      <c r="AB10" s="1112" t="s">
        <v>33</v>
      </c>
      <c r="AC10" s="1113"/>
      <c r="AD10" s="1113"/>
      <c r="AE10" s="1113"/>
      <c r="AF10" s="1113"/>
      <c r="AG10" s="1114"/>
      <c r="AH10" s="1118" t="s">
        <v>151</v>
      </c>
      <c r="AI10" s="1113"/>
      <c r="AJ10" s="1113"/>
      <c r="AK10" s="1113"/>
      <c r="AL10" s="1113"/>
      <c r="AM10" s="1119"/>
    </row>
    <row r="11" spans="1:39" s="2" customFormat="1" ht="27" customHeight="1">
      <c r="A11" s="1116"/>
      <c r="B11" s="1005" t="s">
        <v>88</v>
      </c>
      <c r="C11" s="1002"/>
      <c r="D11" s="1002"/>
      <c r="E11" s="1002"/>
      <c r="F11" s="1006"/>
      <c r="G11" s="1008" t="s">
        <v>89</v>
      </c>
      <c r="H11" s="1011" t="s">
        <v>88</v>
      </c>
      <c r="I11" s="1002"/>
      <c r="J11" s="1002"/>
      <c r="K11" s="1002"/>
      <c r="L11" s="1006"/>
      <c r="M11" s="1012" t="s">
        <v>89</v>
      </c>
      <c r="N11" s="1002" t="s">
        <v>88</v>
      </c>
      <c r="O11" s="1002"/>
      <c r="P11" s="1002"/>
      <c r="Q11" s="1002"/>
      <c r="R11" s="1002"/>
      <c r="S11" s="1015" t="s">
        <v>89</v>
      </c>
      <c r="T11" s="1011" t="s">
        <v>88</v>
      </c>
      <c r="U11" s="1002"/>
      <c r="V11" s="1002"/>
      <c r="W11" s="1002"/>
      <c r="X11" s="1002"/>
      <c r="Y11" s="1018" t="s">
        <v>89</v>
      </c>
      <c r="AA11" s="1116"/>
      <c r="AB11" s="1005" t="s">
        <v>88</v>
      </c>
      <c r="AC11" s="1002"/>
      <c r="AD11" s="1002"/>
      <c r="AE11" s="1002"/>
      <c r="AF11" s="1002"/>
      <c r="AG11" s="1120" t="s">
        <v>89</v>
      </c>
      <c r="AH11" s="1002" t="s">
        <v>88</v>
      </c>
      <c r="AI11" s="1002"/>
      <c r="AJ11" s="1002"/>
      <c r="AK11" s="1002"/>
      <c r="AL11" s="1002"/>
      <c r="AM11" s="1018" t="s">
        <v>89</v>
      </c>
    </row>
    <row r="12" spans="1:39" s="2" customFormat="1" ht="37.5" customHeight="1">
      <c r="A12" s="1116"/>
      <c r="B12" s="216" t="s">
        <v>5</v>
      </c>
      <c r="C12" s="1002" t="s">
        <v>147</v>
      </c>
      <c r="D12" s="1003"/>
      <c r="E12" s="1003"/>
      <c r="F12" s="1004"/>
      <c r="G12" s="1009"/>
      <c r="H12" s="221" t="s">
        <v>5</v>
      </c>
      <c r="I12" s="1002" t="s">
        <v>147</v>
      </c>
      <c r="J12" s="1002"/>
      <c r="K12" s="1002"/>
      <c r="L12" s="1006"/>
      <c r="M12" s="1013"/>
      <c r="N12" s="219" t="s">
        <v>5</v>
      </c>
      <c r="O12" s="1002" t="s">
        <v>147</v>
      </c>
      <c r="P12" s="1003"/>
      <c r="Q12" s="1003"/>
      <c r="R12" s="1003"/>
      <c r="S12" s="1016"/>
      <c r="T12" s="221" t="s">
        <v>5</v>
      </c>
      <c r="U12" s="1002" t="s">
        <v>147</v>
      </c>
      <c r="V12" s="1003"/>
      <c r="W12" s="1003"/>
      <c r="X12" s="1003"/>
      <c r="Y12" s="698"/>
      <c r="AA12" s="1116"/>
      <c r="AB12" s="216" t="s">
        <v>5</v>
      </c>
      <c r="AC12" s="1002" t="s">
        <v>147</v>
      </c>
      <c r="AD12" s="1002"/>
      <c r="AE12" s="1002"/>
      <c r="AF12" s="1002"/>
      <c r="AG12" s="684"/>
      <c r="AH12" s="221" t="s">
        <v>5</v>
      </c>
      <c r="AI12" s="1002" t="s">
        <v>147</v>
      </c>
      <c r="AJ12" s="1123"/>
      <c r="AK12" s="1123"/>
      <c r="AL12" s="1123"/>
      <c r="AM12" s="698"/>
    </row>
    <row r="13" spans="1:39" s="2" customFormat="1" ht="59.25" customHeight="1" thickBot="1">
      <c r="A13" s="1117"/>
      <c r="B13" s="214" t="s">
        <v>45</v>
      </c>
      <c r="C13" s="210" t="s">
        <v>51</v>
      </c>
      <c r="D13" s="210" t="s">
        <v>148</v>
      </c>
      <c r="E13" s="211" t="s">
        <v>149</v>
      </c>
      <c r="F13" s="213" t="s">
        <v>150</v>
      </c>
      <c r="G13" s="1010"/>
      <c r="H13" s="215" t="s">
        <v>45</v>
      </c>
      <c r="I13" s="210" t="s">
        <v>51</v>
      </c>
      <c r="J13" s="212" t="s">
        <v>148</v>
      </c>
      <c r="K13" s="212" t="s">
        <v>149</v>
      </c>
      <c r="L13" s="213" t="s">
        <v>150</v>
      </c>
      <c r="M13" s="1014"/>
      <c r="N13" s="220" t="s">
        <v>45</v>
      </c>
      <c r="O13" s="210" t="s">
        <v>51</v>
      </c>
      <c r="P13" s="212" t="s">
        <v>148</v>
      </c>
      <c r="Q13" s="212" t="s">
        <v>149</v>
      </c>
      <c r="R13" s="212" t="s">
        <v>150</v>
      </c>
      <c r="S13" s="1017"/>
      <c r="T13" s="215" t="s">
        <v>45</v>
      </c>
      <c r="U13" s="210" t="s">
        <v>51</v>
      </c>
      <c r="V13" s="212" t="s">
        <v>148</v>
      </c>
      <c r="W13" s="212" t="s">
        <v>149</v>
      </c>
      <c r="X13" s="212" t="s">
        <v>150</v>
      </c>
      <c r="Y13" s="1007"/>
      <c r="AA13" s="1117"/>
      <c r="AB13" s="214" t="s">
        <v>45</v>
      </c>
      <c r="AC13" s="257" t="s">
        <v>51</v>
      </c>
      <c r="AD13" s="258" t="s">
        <v>148</v>
      </c>
      <c r="AE13" s="257" t="s">
        <v>149</v>
      </c>
      <c r="AF13" s="258" t="s">
        <v>150</v>
      </c>
      <c r="AG13" s="1121"/>
      <c r="AH13" s="215" t="s">
        <v>45</v>
      </c>
      <c r="AI13" s="259" t="s">
        <v>51</v>
      </c>
      <c r="AJ13" s="257" t="s">
        <v>148</v>
      </c>
      <c r="AK13" s="257" t="s">
        <v>149</v>
      </c>
      <c r="AL13" s="257" t="s">
        <v>150</v>
      </c>
      <c r="AM13" s="1122"/>
    </row>
    <row r="14" spans="1:39" s="2" customFormat="1" ht="18" hidden="1" customHeight="1" thickBot="1">
      <c r="A14" s="228"/>
      <c r="B14" s="232"/>
      <c r="C14" s="236"/>
      <c r="D14" s="237"/>
      <c r="E14" s="226"/>
      <c r="F14" s="237"/>
      <c r="G14" s="206"/>
      <c r="H14" s="234"/>
      <c r="I14" s="233"/>
      <c r="J14" s="237"/>
      <c r="K14" s="237"/>
      <c r="L14" s="237"/>
      <c r="M14" s="206"/>
      <c r="N14" s="234"/>
      <c r="O14" s="233"/>
      <c r="P14" s="237"/>
      <c r="Q14" s="237"/>
      <c r="R14" s="237"/>
      <c r="S14" s="206"/>
      <c r="T14" s="234"/>
      <c r="U14" s="233"/>
      <c r="V14" s="237"/>
      <c r="W14" s="237"/>
      <c r="X14" s="237"/>
      <c r="Y14" s="209"/>
      <c r="AA14" s="1023"/>
      <c r="AB14" s="239"/>
      <c r="AC14" s="240"/>
      <c r="AD14" s="237"/>
      <c r="AE14" s="237"/>
      <c r="AF14" s="237"/>
      <c r="AG14" s="241"/>
      <c r="AH14" s="242"/>
      <c r="AI14" s="240"/>
      <c r="AJ14" s="237"/>
      <c r="AK14" s="237"/>
      <c r="AL14" s="237"/>
      <c r="AM14" s="238"/>
    </row>
    <row r="15" spans="1:39" s="2" customFormat="1" ht="18" hidden="1" customHeight="1" thickTop="1">
      <c r="A15" s="228"/>
      <c r="B15" s="231"/>
      <c r="C15" s="236"/>
      <c r="D15" s="237"/>
      <c r="E15" s="227"/>
      <c r="F15" s="235"/>
      <c r="G15" s="207"/>
      <c r="H15" s="230"/>
      <c r="I15" s="229"/>
      <c r="J15" s="235"/>
      <c r="K15" s="235"/>
      <c r="L15" s="235"/>
      <c r="M15" s="207"/>
      <c r="N15" s="230"/>
      <c r="O15" s="229"/>
      <c r="P15" s="235"/>
      <c r="Q15" s="235"/>
      <c r="R15" s="235"/>
      <c r="S15" s="207"/>
      <c r="T15" s="230"/>
      <c r="U15" s="229"/>
      <c r="V15" s="235"/>
      <c r="W15" s="235"/>
      <c r="X15" s="235"/>
      <c r="Y15" s="208"/>
      <c r="AA15" s="1024"/>
      <c r="AB15" s="239"/>
      <c r="AC15" s="240"/>
      <c r="AD15" s="237"/>
      <c r="AE15" s="237"/>
      <c r="AF15" s="237"/>
      <c r="AG15" s="241"/>
      <c r="AH15" s="242"/>
      <c r="AI15" s="240"/>
      <c r="AJ15" s="237"/>
      <c r="AK15" s="237"/>
      <c r="AL15" s="237"/>
      <c r="AM15" s="238"/>
    </row>
    <row r="16" spans="1:39" s="2" customFormat="1" ht="12.6" customHeight="1" thickTop="1">
      <c r="A16" s="1124">
        <v>1</v>
      </c>
      <c r="B16" s="1019" t="s">
        <v>77</v>
      </c>
      <c r="C16" s="1021" t="s">
        <v>77</v>
      </c>
      <c r="D16" s="741" t="s">
        <v>77</v>
      </c>
      <c r="E16" s="1027">
        <v>3</v>
      </c>
      <c r="F16" s="1107" t="s">
        <v>77</v>
      </c>
      <c r="G16" s="745" t="s">
        <v>77</v>
      </c>
      <c r="H16" s="1025" t="s">
        <v>77</v>
      </c>
      <c r="I16" s="1021" t="s">
        <v>77</v>
      </c>
      <c r="J16" s="741" t="s">
        <v>77</v>
      </c>
      <c r="K16" s="1027" t="s">
        <v>77</v>
      </c>
      <c r="L16" s="1107" t="s">
        <v>77</v>
      </c>
      <c r="M16" s="745" t="s">
        <v>77</v>
      </c>
      <c r="N16" s="1025" t="s">
        <v>77</v>
      </c>
      <c r="O16" s="1021" t="s">
        <v>77</v>
      </c>
      <c r="P16" s="741" t="s">
        <v>77</v>
      </c>
      <c r="Q16" s="1027">
        <v>3</v>
      </c>
      <c r="R16" s="1107" t="s">
        <v>77</v>
      </c>
      <c r="S16" s="745" t="s">
        <v>77</v>
      </c>
      <c r="T16" s="1025" t="s">
        <v>77</v>
      </c>
      <c r="U16" s="1021" t="s">
        <v>77</v>
      </c>
      <c r="V16" s="741" t="s">
        <v>77</v>
      </c>
      <c r="W16" s="1027" t="s">
        <v>77</v>
      </c>
      <c r="X16" s="1107" t="s">
        <v>77</v>
      </c>
      <c r="Y16" s="759" t="s">
        <v>77</v>
      </c>
      <c r="AA16" s="1131">
        <v>1</v>
      </c>
      <c r="AB16" s="739"/>
      <c r="AC16" s="741"/>
      <c r="AD16" s="741"/>
      <c r="AE16" s="741"/>
      <c r="AF16" s="741"/>
      <c r="AG16" s="745"/>
      <c r="AH16" s="747"/>
      <c r="AI16" s="1128"/>
      <c r="AJ16" s="741"/>
      <c r="AK16" s="741"/>
      <c r="AL16" s="1062"/>
      <c r="AM16" s="759"/>
    </row>
    <row r="17" spans="1:39" s="2" customFormat="1" ht="11.25" customHeight="1">
      <c r="A17" s="1125"/>
      <c r="B17" s="1020"/>
      <c r="C17" s="1022"/>
      <c r="D17" s="839"/>
      <c r="E17" s="1028"/>
      <c r="F17" s="1108"/>
      <c r="G17" s="1033"/>
      <c r="H17" s="1026"/>
      <c r="I17" s="1022"/>
      <c r="J17" s="839"/>
      <c r="K17" s="1028"/>
      <c r="L17" s="1108"/>
      <c r="M17" s="1033"/>
      <c r="N17" s="1026"/>
      <c r="O17" s="1022"/>
      <c r="P17" s="839"/>
      <c r="Q17" s="1028"/>
      <c r="R17" s="1108"/>
      <c r="S17" s="1033"/>
      <c r="T17" s="1026"/>
      <c r="U17" s="1022"/>
      <c r="V17" s="839"/>
      <c r="W17" s="1028"/>
      <c r="X17" s="1108"/>
      <c r="Y17" s="1127"/>
      <c r="AA17" s="1131"/>
      <c r="AB17" s="843"/>
      <c r="AC17" s="839"/>
      <c r="AD17" s="839"/>
      <c r="AE17" s="839"/>
      <c r="AF17" s="839"/>
      <c r="AG17" s="1033"/>
      <c r="AH17" s="838"/>
      <c r="AI17" s="1129"/>
      <c r="AJ17" s="839"/>
      <c r="AK17" s="839"/>
      <c r="AL17" s="1063"/>
      <c r="AM17" s="1127"/>
    </row>
    <row r="18" spans="1:39" s="2" customFormat="1" ht="12.6" customHeight="1">
      <c r="A18" s="1125"/>
      <c r="B18" s="1020"/>
      <c r="C18" s="1022"/>
      <c r="D18" s="839"/>
      <c r="E18" s="225">
        <v>1</v>
      </c>
      <c r="F18" s="1126"/>
      <c r="G18" s="1033"/>
      <c r="H18" s="1026"/>
      <c r="I18" s="1022"/>
      <c r="J18" s="839"/>
      <c r="K18" s="1029"/>
      <c r="L18" s="1126"/>
      <c r="M18" s="1033"/>
      <c r="N18" s="1026"/>
      <c r="O18" s="1022"/>
      <c r="P18" s="839"/>
      <c r="Q18" s="225">
        <v>1</v>
      </c>
      <c r="R18" s="1126"/>
      <c r="S18" s="1033"/>
      <c r="T18" s="1026"/>
      <c r="U18" s="1022"/>
      <c r="V18" s="839"/>
      <c r="W18" s="1028"/>
      <c r="X18" s="1108"/>
      <c r="Y18" s="1127"/>
      <c r="AA18" s="1131"/>
      <c r="AB18" s="740"/>
      <c r="AC18" s="742"/>
      <c r="AD18" s="742"/>
      <c r="AE18" s="742"/>
      <c r="AF18" s="742"/>
      <c r="AG18" s="746"/>
      <c r="AH18" s="748"/>
      <c r="AI18" s="1130"/>
      <c r="AJ18" s="742"/>
      <c r="AK18" s="742"/>
      <c r="AL18" s="1064"/>
      <c r="AM18" s="760"/>
    </row>
    <row r="19" spans="1:39" s="2" customFormat="1" ht="12.6" customHeight="1">
      <c r="A19" s="1125">
        <v>2</v>
      </c>
      <c r="B19" s="1030" t="s">
        <v>77</v>
      </c>
      <c r="C19" s="1021" t="s">
        <v>77</v>
      </c>
      <c r="D19" s="741">
        <v>1</v>
      </c>
      <c r="E19" s="1021" t="s">
        <v>77</v>
      </c>
      <c r="F19" s="1062">
        <v>4</v>
      </c>
      <c r="G19" s="745" t="s">
        <v>77</v>
      </c>
      <c r="H19" s="1031" t="s">
        <v>77</v>
      </c>
      <c r="I19" s="1021" t="s">
        <v>77</v>
      </c>
      <c r="J19" s="741">
        <v>1</v>
      </c>
      <c r="K19" s="1027" t="s">
        <v>77</v>
      </c>
      <c r="L19" s="1062">
        <v>4</v>
      </c>
      <c r="M19" s="745" t="s">
        <v>77</v>
      </c>
      <c r="N19" s="1031" t="s">
        <v>77</v>
      </c>
      <c r="O19" s="1021" t="s">
        <v>77</v>
      </c>
      <c r="P19" s="741">
        <v>1</v>
      </c>
      <c r="Q19" s="1027" t="s">
        <v>77</v>
      </c>
      <c r="R19" s="1062">
        <v>4</v>
      </c>
      <c r="S19" s="745" t="s">
        <v>77</v>
      </c>
      <c r="T19" s="1031" t="s">
        <v>77</v>
      </c>
      <c r="U19" s="1032" t="s">
        <v>77</v>
      </c>
      <c r="V19" s="741">
        <v>1</v>
      </c>
      <c r="W19" s="1027" t="s">
        <v>77</v>
      </c>
      <c r="X19" s="1062">
        <v>4</v>
      </c>
      <c r="Y19" s="759" t="s">
        <v>77</v>
      </c>
      <c r="AA19" s="1131">
        <v>2</v>
      </c>
      <c r="AB19" s="779" t="s">
        <v>77</v>
      </c>
      <c r="AC19" s="1032" t="s">
        <v>77</v>
      </c>
      <c r="AD19" s="741" t="s">
        <v>77</v>
      </c>
      <c r="AE19" s="1027" t="s">
        <v>77</v>
      </c>
      <c r="AF19" s="1027">
        <v>3</v>
      </c>
      <c r="AG19" s="745" t="s">
        <v>77</v>
      </c>
      <c r="AH19" s="805" t="s">
        <v>77</v>
      </c>
      <c r="AI19" s="1034" t="s">
        <v>77</v>
      </c>
      <c r="AJ19" s="741" t="s">
        <v>77</v>
      </c>
      <c r="AK19" s="1027" t="s">
        <v>77</v>
      </c>
      <c r="AL19" s="1107">
        <v>3</v>
      </c>
      <c r="AM19" s="759" t="s">
        <v>77</v>
      </c>
    </row>
    <row r="20" spans="1:39" s="2" customFormat="1" ht="12.6" customHeight="1">
      <c r="A20" s="1125"/>
      <c r="B20" s="1030"/>
      <c r="C20" s="1022"/>
      <c r="D20" s="839"/>
      <c r="E20" s="1022"/>
      <c r="F20" s="1063"/>
      <c r="G20" s="1033"/>
      <c r="H20" s="1031"/>
      <c r="I20" s="1022"/>
      <c r="J20" s="839"/>
      <c r="K20" s="1028"/>
      <c r="L20" s="1063"/>
      <c r="M20" s="1033"/>
      <c r="N20" s="1031"/>
      <c r="O20" s="1022"/>
      <c r="P20" s="839"/>
      <c r="Q20" s="1028"/>
      <c r="R20" s="1063"/>
      <c r="S20" s="1033"/>
      <c r="T20" s="1031"/>
      <c r="U20" s="1032"/>
      <c r="V20" s="839"/>
      <c r="W20" s="1028"/>
      <c r="X20" s="1063"/>
      <c r="Y20" s="1127"/>
      <c r="AA20" s="1131"/>
      <c r="AB20" s="779"/>
      <c r="AC20" s="1032"/>
      <c r="AD20" s="839"/>
      <c r="AE20" s="1028"/>
      <c r="AF20" s="1028"/>
      <c r="AG20" s="1033"/>
      <c r="AH20" s="805"/>
      <c r="AI20" s="1034"/>
      <c r="AJ20" s="839"/>
      <c r="AK20" s="1028"/>
      <c r="AL20" s="1108"/>
      <c r="AM20" s="1127"/>
    </row>
    <row r="21" spans="1:39" s="2" customFormat="1" ht="12" customHeight="1">
      <c r="A21" s="1125"/>
      <c r="B21" s="1030"/>
      <c r="C21" s="1022"/>
      <c r="D21" s="223">
        <v>1</v>
      </c>
      <c r="E21" s="1022"/>
      <c r="F21" s="262">
        <v>3</v>
      </c>
      <c r="G21" s="1033"/>
      <c r="H21" s="1031"/>
      <c r="I21" s="1022"/>
      <c r="J21" s="223">
        <v>1</v>
      </c>
      <c r="K21" s="1028"/>
      <c r="L21" s="262">
        <v>3</v>
      </c>
      <c r="M21" s="1033"/>
      <c r="N21" s="1031"/>
      <c r="O21" s="1022"/>
      <c r="P21" s="223">
        <v>1</v>
      </c>
      <c r="Q21" s="1028"/>
      <c r="R21" s="262">
        <v>3</v>
      </c>
      <c r="S21" s="1033"/>
      <c r="T21" s="1031"/>
      <c r="U21" s="1032"/>
      <c r="V21" s="223">
        <v>1</v>
      </c>
      <c r="W21" s="1028"/>
      <c r="X21" s="262">
        <v>1</v>
      </c>
      <c r="Y21" s="1127"/>
      <c r="AA21" s="1131"/>
      <c r="AB21" s="779"/>
      <c r="AC21" s="1032"/>
      <c r="AD21" s="839"/>
      <c r="AE21" s="1029"/>
      <c r="AF21" s="1029"/>
      <c r="AG21" s="1033"/>
      <c r="AH21" s="805"/>
      <c r="AI21" s="1034"/>
      <c r="AJ21" s="839"/>
      <c r="AK21" s="1028"/>
      <c r="AL21" s="1126"/>
      <c r="AM21" s="1127"/>
    </row>
    <row r="22" spans="1:39" s="2" customFormat="1" ht="12.6" customHeight="1">
      <c r="A22" s="1125">
        <v>3</v>
      </c>
      <c r="B22" s="1030" t="s">
        <v>77</v>
      </c>
      <c r="C22" s="741" t="s">
        <v>77</v>
      </c>
      <c r="D22" s="741" t="s">
        <v>77</v>
      </c>
      <c r="E22" s="780" t="s">
        <v>77</v>
      </c>
      <c r="F22" s="261">
        <v>1</v>
      </c>
      <c r="G22" s="251">
        <v>2</v>
      </c>
      <c r="H22" s="1031" t="s">
        <v>77</v>
      </c>
      <c r="I22" s="741" t="s">
        <v>77</v>
      </c>
      <c r="J22" s="741" t="s">
        <v>77</v>
      </c>
      <c r="K22" s="741" t="s">
        <v>77</v>
      </c>
      <c r="L22" s="255">
        <v>1</v>
      </c>
      <c r="M22" s="249">
        <v>2</v>
      </c>
      <c r="N22" s="1031" t="s">
        <v>77</v>
      </c>
      <c r="O22" s="741" t="s">
        <v>77</v>
      </c>
      <c r="P22" s="741" t="s">
        <v>77</v>
      </c>
      <c r="Q22" s="741" t="s">
        <v>77</v>
      </c>
      <c r="R22" s="255">
        <v>1</v>
      </c>
      <c r="S22" s="251">
        <v>2</v>
      </c>
      <c r="T22" s="1031" t="s">
        <v>77</v>
      </c>
      <c r="U22" s="1032" t="s">
        <v>77</v>
      </c>
      <c r="V22" s="741" t="s">
        <v>77</v>
      </c>
      <c r="W22" s="741" t="s">
        <v>77</v>
      </c>
      <c r="X22" s="255">
        <v>1</v>
      </c>
      <c r="Y22" s="252">
        <v>2</v>
      </c>
      <c r="AA22" s="1094">
        <v>3</v>
      </c>
      <c r="AB22" s="739" t="s">
        <v>77</v>
      </c>
      <c r="AC22" s="741" t="s">
        <v>77</v>
      </c>
      <c r="AD22" s="741" t="s">
        <v>77</v>
      </c>
      <c r="AE22" s="741" t="s">
        <v>77</v>
      </c>
      <c r="AF22" s="1027">
        <v>2</v>
      </c>
      <c r="AG22" s="249">
        <v>2</v>
      </c>
      <c r="AH22" s="747" t="s">
        <v>77</v>
      </c>
      <c r="AI22" s="741" t="s">
        <v>77</v>
      </c>
      <c r="AJ22" s="741" t="s">
        <v>77</v>
      </c>
      <c r="AK22" s="741" t="s">
        <v>77</v>
      </c>
      <c r="AL22" s="1107">
        <v>2</v>
      </c>
      <c r="AM22" s="253">
        <v>2</v>
      </c>
    </row>
    <row r="23" spans="1:39" s="2" customFormat="1" ht="12.6" customHeight="1">
      <c r="A23" s="1125"/>
      <c r="B23" s="1030"/>
      <c r="C23" s="1035"/>
      <c r="D23" s="1035"/>
      <c r="E23" s="780"/>
      <c r="F23" s="263">
        <v>3</v>
      </c>
      <c r="G23" s="264">
        <v>1</v>
      </c>
      <c r="H23" s="1031"/>
      <c r="I23" s="1035"/>
      <c r="J23" s="1035"/>
      <c r="K23" s="1035"/>
      <c r="L23" s="265">
        <v>3</v>
      </c>
      <c r="M23" s="270">
        <v>1</v>
      </c>
      <c r="N23" s="1031"/>
      <c r="O23" s="1035"/>
      <c r="P23" s="1035"/>
      <c r="Q23" s="1035"/>
      <c r="R23" s="265">
        <v>3</v>
      </c>
      <c r="S23" s="264">
        <v>1</v>
      </c>
      <c r="T23" s="1031"/>
      <c r="U23" s="1032"/>
      <c r="V23" s="1035"/>
      <c r="W23" s="1035"/>
      <c r="X23" s="265">
        <v>2</v>
      </c>
      <c r="Y23" s="271">
        <v>1</v>
      </c>
      <c r="AA23" s="1095"/>
      <c r="AB23" s="843"/>
      <c r="AC23" s="839"/>
      <c r="AD23" s="839"/>
      <c r="AE23" s="839"/>
      <c r="AF23" s="1028"/>
      <c r="AG23" s="273">
        <v>1</v>
      </c>
      <c r="AH23" s="838"/>
      <c r="AI23" s="839"/>
      <c r="AJ23" s="839"/>
      <c r="AK23" s="839"/>
      <c r="AL23" s="1108"/>
      <c r="AM23" s="274">
        <v>1</v>
      </c>
    </row>
    <row r="24" spans="1:39" s="2" customFormat="1" ht="12.6" customHeight="1">
      <c r="A24" s="1125">
        <v>4</v>
      </c>
      <c r="B24" s="1036" t="s">
        <v>77</v>
      </c>
      <c r="C24" s="1038">
        <v>2</v>
      </c>
      <c r="D24" s="1027" t="s">
        <v>77</v>
      </c>
      <c r="E24" s="1040">
        <v>1</v>
      </c>
      <c r="F24" s="1132">
        <v>2</v>
      </c>
      <c r="G24" s="1043" t="s">
        <v>77</v>
      </c>
      <c r="H24" s="1045" t="s">
        <v>77</v>
      </c>
      <c r="I24" s="1038">
        <v>2</v>
      </c>
      <c r="J24" s="1027" t="s">
        <v>77</v>
      </c>
      <c r="K24" s="1040">
        <v>1</v>
      </c>
      <c r="L24" s="1132">
        <v>2</v>
      </c>
      <c r="M24" s="1043" t="s">
        <v>77</v>
      </c>
      <c r="N24" s="1045" t="s">
        <v>77</v>
      </c>
      <c r="O24" s="1038">
        <v>2</v>
      </c>
      <c r="P24" s="1027" t="s">
        <v>77</v>
      </c>
      <c r="Q24" s="1040">
        <v>1</v>
      </c>
      <c r="R24" s="1132">
        <v>2</v>
      </c>
      <c r="S24" s="1043" t="s">
        <v>77</v>
      </c>
      <c r="T24" s="1045" t="s">
        <v>77</v>
      </c>
      <c r="U24" s="1038" t="s">
        <v>77</v>
      </c>
      <c r="V24" s="1027" t="s">
        <v>77</v>
      </c>
      <c r="W24" s="1040">
        <v>1</v>
      </c>
      <c r="X24" s="1132">
        <v>2</v>
      </c>
      <c r="Y24" s="1047" t="s">
        <v>77</v>
      </c>
      <c r="AA24" s="1135">
        <v>4</v>
      </c>
      <c r="AB24" s="1054" t="s">
        <v>77</v>
      </c>
      <c r="AC24" s="1027" t="s">
        <v>77</v>
      </c>
      <c r="AD24" s="1027" t="s">
        <v>77</v>
      </c>
      <c r="AE24" s="1027">
        <v>1</v>
      </c>
      <c r="AF24" s="1027">
        <v>1</v>
      </c>
      <c r="AG24" s="1043" t="s">
        <v>77</v>
      </c>
      <c r="AH24" s="1051" t="s">
        <v>77</v>
      </c>
      <c r="AI24" s="1027" t="s">
        <v>77</v>
      </c>
      <c r="AJ24" s="1027" t="s">
        <v>77</v>
      </c>
      <c r="AK24" s="1027">
        <v>1</v>
      </c>
      <c r="AL24" s="1107">
        <v>1</v>
      </c>
      <c r="AM24" s="1047" t="s">
        <v>77</v>
      </c>
    </row>
    <row r="25" spans="1:39" s="2" customFormat="1" ht="12.6" customHeight="1">
      <c r="A25" s="1125"/>
      <c r="B25" s="1037"/>
      <c r="C25" s="1039"/>
      <c r="D25" s="1028"/>
      <c r="E25" s="1041"/>
      <c r="F25" s="1133"/>
      <c r="G25" s="1044"/>
      <c r="H25" s="1046"/>
      <c r="I25" s="1039"/>
      <c r="J25" s="1028"/>
      <c r="K25" s="1041"/>
      <c r="L25" s="1133"/>
      <c r="M25" s="1044"/>
      <c r="N25" s="1046"/>
      <c r="O25" s="1039"/>
      <c r="P25" s="1028"/>
      <c r="Q25" s="1041"/>
      <c r="R25" s="1133"/>
      <c r="S25" s="1044"/>
      <c r="T25" s="1046"/>
      <c r="U25" s="1039"/>
      <c r="V25" s="1028"/>
      <c r="W25" s="1041"/>
      <c r="X25" s="1133"/>
      <c r="Y25" s="1048"/>
      <c r="AA25" s="1135"/>
      <c r="AB25" s="1055"/>
      <c r="AC25" s="1028"/>
      <c r="AD25" s="1028"/>
      <c r="AE25" s="1028"/>
      <c r="AF25" s="1028"/>
      <c r="AG25" s="1044"/>
      <c r="AH25" s="1052"/>
      <c r="AI25" s="1028"/>
      <c r="AJ25" s="1028"/>
      <c r="AK25" s="1028"/>
      <c r="AL25" s="1108"/>
      <c r="AM25" s="1048"/>
    </row>
    <row r="26" spans="1:39" s="2" customFormat="1" ht="12.6" customHeight="1">
      <c r="A26" s="1125"/>
      <c r="B26" s="1037"/>
      <c r="C26" s="1039"/>
      <c r="D26" s="1028"/>
      <c r="E26" s="1041"/>
      <c r="F26" s="1134"/>
      <c r="G26" s="1044"/>
      <c r="H26" s="1046"/>
      <c r="I26" s="1039"/>
      <c r="J26" s="1028"/>
      <c r="K26" s="1041"/>
      <c r="L26" s="1134"/>
      <c r="M26" s="1044"/>
      <c r="N26" s="1046"/>
      <c r="O26" s="1039"/>
      <c r="P26" s="1028"/>
      <c r="Q26" s="1041"/>
      <c r="R26" s="1134"/>
      <c r="S26" s="1044"/>
      <c r="T26" s="1046"/>
      <c r="U26" s="1039"/>
      <c r="V26" s="1028"/>
      <c r="W26" s="1041"/>
      <c r="X26" s="1134"/>
      <c r="Y26" s="1048"/>
      <c r="AA26" s="1135"/>
      <c r="AB26" s="1056"/>
      <c r="AC26" s="1029"/>
      <c r="AD26" s="1029"/>
      <c r="AE26" s="1029"/>
      <c r="AF26" s="224">
        <v>1</v>
      </c>
      <c r="AG26" s="1050"/>
      <c r="AH26" s="1053"/>
      <c r="AI26" s="1029"/>
      <c r="AJ26" s="1029"/>
      <c r="AK26" s="1029"/>
      <c r="AL26" s="263">
        <v>1</v>
      </c>
      <c r="AM26" s="1049"/>
    </row>
    <row r="27" spans="1:39" s="2" customFormat="1" ht="9.75" customHeight="1">
      <c r="A27" s="1125">
        <v>5</v>
      </c>
      <c r="B27" s="1019" t="s">
        <v>77</v>
      </c>
      <c r="C27" s="1059">
        <v>4</v>
      </c>
      <c r="D27" s="741" t="s">
        <v>77</v>
      </c>
      <c r="E27" s="741" t="s">
        <v>77</v>
      </c>
      <c r="F27" s="1107">
        <v>2</v>
      </c>
      <c r="G27" s="745">
        <v>2</v>
      </c>
      <c r="H27" s="1025" t="s">
        <v>77</v>
      </c>
      <c r="I27" s="741" t="s">
        <v>77</v>
      </c>
      <c r="J27" s="741" t="s">
        <v>77</v>
      </c>
      <c r="K27" s="741" t="s">
        <v>77</v>
      </c>
      <c r="L27" s="1107">
        <v>2</v>
      </c>
      <c r="M27" s="745">
        <v>2</v>
      </c>
      <c r="N27" s="1025" t="s">
        <v>77</v>
      </c>
      <c r="O27" s="1059">
        <v>4</v>
      </c>
      <c r="P27" s="741" t="s">
        <v>77</v>
      </c>
      <c r="Q27" s="741" t="s">
        <v>77</v>
      </c>
      <c r="R27" s="1107">
        <v>2</v>
      </c>
      <c r="S27" s="745">
        <v>2</v>
      </c>
      <c r="T27" s="1025" t="s">
        <v>77</v>
      </c>
      <c r="U27" s="741" t="s">
        <v>77</v>
      </c>
      <c r="V27" s="741" t="s">
        <v>77</v>
      </c>
      <c r="W27" s="741" t="s">
        <v>77</v>
      </c>
      <c r="X27" s="1107">
        <v>1</v>
      </c>
      <c r="Y27" s="759">
        <v>2</v>
      </c>
      <c r="AA27" s="1135">
        <v>5</v>
      </c>
      <c r="AB27" s="739" t="s">
        <v>77</v>
      </c>
      <c r="AC27" s="1021" t="s">
        <v>77</v>
      </c>
      <c r="AD27" s="741" t="s">
        <v>77</v>
      </c>
      <c r="AE27" s="741" t="s">
        <v>77</v>
      </c>
      <c r="AF27" s="1027">
        <v>1</v>
      </c>
      <c r="AG27" s="1043">
        <v>2</v>
      </c>
      <c r="AH27" s="747" t="s">
        <v>77</v>
      </c>
      <c r="AI27" s="1021" t="s">
        <v>77</v>
      </c>
      <c r="AJ27" s="741" t="s">
        <v>77</v>
      </c>
      <c r="AK27" s="741" t="s">
        <v>77</v>
      </c>
      <c r="AL27" s="1107">
        <v>1</v>
      </c>
      <c r="AM27" s="1047">
        <v>2</v>
      </c>
    </row>
    <row r="28" spans="1:39" s="2" customFormat="1" ht="12.6" customHeight="1">
      <c r="A28" s="1125"/>
      <c r="B28" s="1020"/>
      <c r="C28" s="1060"/>
      <c r="D28" s="839"/>
      <c r="E28" s="839"/>
      <c r="F28" s="1108"/>
      <c r="G28" s="1033"/>
      <c r="H28" s="1026"/>
      <c r="I28" s="839"/>
      <c r="J28" s="839"/>
      <c r="K28" s="839"/>
      <c r="L28" s="1126"/>
      <c r="M28" s="746"/>
      <c r="N28" s="1026"/>
      <c r="O28" s="1060"/>
      <c r="P28" s="839"/>
      <c r="Q28" s="839"/>
      <c r="R28" s="1108"/>
      <c r="S28" s="1033"/>
      <c r="T28" s="1026"/>
      <c r="U28" s="839"/>
      <c r="V28" s="839"/>
      <c r="W28" s="839"/>
      <c r="X28" s="1108"/>
      <c r="Y28" s="1127"/>
      <c r="AA28" s="1135"/>
      <c r="AB28" s="843"/>
      <c r="AC28" s="1022"/>
      <c r="AD28" s="839"/>
      <c r="AE28" s="839"/>
      <c r="AF28" s="1028"/>
      <c r="AG28" s="1044"/>
      <c r="AH28" s="838"/>
      <c r="AI28" s="1022"/>
      <c r="AJ28" s="839"/>
      <c r="AK28" s="839"/>
      <c r="AL28" s="1108"/>
      <c r="AM28" s="1048"/>
    </row>
    <row r="29" spans="1:39" s="2" customFormat="1" ht="12.6" customHeight="1">
      <c r="A29" s="1125"/>
      <c r="B29" s="1058"/>
      <c r="C29" s="1061"/>
      <c r="D29" s="742"/>
      <c r="E29" s="742"/>
      <c r="F29" s="265">
        <v>1</v>
      </c>
      <c r="G29" s="266">
        <v>1</v>
      </c>
      <c r="H29" s="1057"/>
      <c r="I29" s="742"/>
      <c r="J29" s="742"/>
      <c r="K29" s="742"/>
      <c r="L29" s="263">
        <v>1</v>
      </c>
      <c r="M29" s="269">
        <v>1</v>
      </c>
      <c r="N29" s="1057"/>
      <c r="O29" s="1061"/>
      <c r="P29" s="742"/>
      <c r="Q29" s="742"/>
      <c r="R29" s="265">
        <v>1</v>
      </c>
      <c r="S29" s="266">
        <v>1</v>
      </c>
      <c r="T29" s="1057"/>
      <c r="U29" s="742"/>
      <c r="V29" s="742"/>
      <c r="W29" s="742"/>
      <c r="X29" s="1126"/>
      <c r="Y29" s="272">
        <v>1</v>
      </c>
      <c r="AA29" s="1135"/>
      <c r="AB29" s="740"/>
      <c r="AC29" s="1065"/>
      <c r="AD29" s="742"/>
      <c r="AE29" s="742"/>
      <c r="AF29" s="1029"/>
      <c r="AG29" s="269">
        <v>1</v>
      </c>
      <c r="AH29" s="748"/>
      <c r="AI29" s="1065"/>
      <c r="AJ29" s="742"/>
      <c r="AK29" s="742"/>
      <c r="AL29" s="1126"/>
      <c r="AM29" s="275">
        <v>1</v>
      </c>
    </row>
    <row r="30" spans="1:39" s="2" customFormat="1" ht="12.6" customHeight="1">
      <c r="A30" s="1125">
        <v>6</v>
      </c>
      <c r="B30" s="1030" t="s">
        <v>77</v>
      </c>
      <c r="C30" s="1021">
        <v>5</v>
      </c>
      <c r="D30" s="741" t="s">
        <v>77</v>
      </c>
      <c r="E30" s="780" t="s">
        <v>77</v>
      </c>
      <c r="F30" s="1062" t="s">
        <v>77</v>
      </c>
      <c r="G30" s="745" t="s">
        <v>77</v>
      </c>
      <c r="H30" s="1031" t="s">
        <v>77</v>
      </c>
      <c r="I30" s="1032">
        <v>5</v>
      </c>
      <c r="J30" s="741" t="s">
        <v>77</v>
      </c>
      <c r="K30" s="741" t="s">
        <v>77</v>
      </c>
      <c r="L30" s="1062" t="s">
        <v>77</v>
      </c>
      <c r="M30" s="745" t="s">
        <v>77</v>
      </c>
      <c r="N30" s="1031" t="s">
        <v>77</v>
      </c>
      <c r="O30" s="1032">
        <v>5</v>
      </c>
      <c r="P30" s="741" t="s">
        <v>77</v>
      </c>
      <c r="Q30" s="741" t="s">
        <v>77</v>
      </c>
      <c r="R30" s="1062" t="s">
        <v>77</v>
      </c>
      <c r="S30" s="745" t="s">
        <v>77</v>
      </c>
      <c r="T30" s="1031" t="s">
        <v>77</v>
      </c>
      <c r="U30" s="1032">
        <v>3</v>
      </c>
      <c r="V30" s="741" t="s">
        <v>77</v>
      </c>
      <c r="W30" s="741" t="s">
        <v>77</v>
      </c>
      <c r="X30" s="1062" t="s">
        <v>77</v>
      </c>
      <c r="Y30" s="759" t="s">
        <v>77</v>
      </c>
      <c r="AA30" s="1135">
        <v>6</v>
      </c>
      <c r="AB30" s="779">
        <v>3</v>
      </c>
      <c r="AC30" s="1032">
        <v>1</v>
      </c>
      <c r="AD30" s="741" t="s">
        <v>77</v>
      </c>
      <c r="AE30" s="741" t="s">
        <v>77</v>
      </c>
      <c r="AF30" s="741" t="s">
        <v>77</v>
      </c>
      <c r="AG30" s="745" t="s">
        <v>77</v>
      </c>
      <c r="AH30" s="805">
        <v>4</v>
      </c>
      <c r="AI30" s="1032" t="s">
        <v>77</v>
      </c>
      <c r="AJ30" s="741" t="s">
        <v>77</v>
      </c>
      <c r="AK30" s="741" t="s">
        <v>77</v>
      </c>
      <c r="AL30" s="1062" t="s">
        <v>77</v>
      </c>
      <c r="AM30" s="759" t="s">
        <v>77</v>
      </c>
    </row>
    <row r="31" spans="1:39" s="2" customFormat="1" ht="19.5" customHeight="1">
      <c r="A31" s="1125"/>
      <c r="B31" s="1030"/>
      <c r="C31" s="1066"/>
      <c r="D31" s="1035"/>
      <c r="E31" s="780"/>
      <c r="F31" s="1136"/>
      <c r="G31" s="746"/>
      <c r="H31" s="1031"/>
      <c r="I31" s="1032"/>
      <c r="J31" s="1035"/>
      <c r="K31" s="1035"/>
      <c r="L31" s="1136"/>
      <c r="M31" s="746"/>
      <c r="N31" s="1031"/>
      <c r="O31" s="1032"/>
      <c r="P31" s="1035"/>
      <c r="Q31" s="1035"/>
      <c r="R31" s="1136"/>
      <c r="S31" s="746"/>
      <c r="T31" s="1031"/>
      <c r="U31" s="1032"/>
      <c r="V31" s="1035"/>
      <c r="W31" s="1035"/>
      <c r="X31" s="1136"/>
      <c r="Y31" s="760"/>
      <c r="AA31" s="1135"/>
      <c r="AB31" s="779"/>
      <c r="AC31" s="1032"/>
      <c r="AD31" s="1035"/>
      <c r="AE31" s="1035"/>
      <c r="AF31" s="1035"/>
      <c r="AG31" s="746"/>
      <c r="AH31" s="805"/>
      <c r="AI31" s="1032"/>
      <c r="AJ31" s="1035"/>
      <c r="AK31" s="1035"/>
      <c r="AL31" s="1136"/>
      <c r="AM31" s="760"/>
    </row>
    <row r="32" spans="1:39" s="2" customFormat="1" ht="12.6" customHeight="1">
      <c r="A32" s="1125">
        <v>7</v>
      </c>
      <c r="B32" s="1019" t="s">
        <v>77</v>
      </c>
      <c r="C32" s="1021" t="s">
        <v>77</v>
      </c>
      <c r="D32" s="741" t="s">
        <v>77</v>
      </c>
      <c r="E32" s="222">
        <v>3</v>
      </c>
      <c r="F32" s="1062" t="s">
        <v>77</v>
      </c>
      <c r="G32" s="745" t="s">
        <v>77</v>
      </c>
      <c r="H32" s="1025" t="s">
        <v>77</v>
      </c>
      <c r="I32" s="1021" t="s">
        <v>77</v>
      </c>
      <c r="J32" s="741" t="s">
        <v>77</v>
      </c>
      <c r="K32" s="741" t="s">
        <v>77</v>
      </c>
      <c r="L32" s="1062" t="s">
        <v>77</v>
      </c>
      <c r="M32" s="745" t="s">
        <v>77</v>
      </c>
      <c r="N32" s="1025" t="s">
        <v>77</v>
      </c>
      <c r="O32" s="1021" t="s">
        <v>77</v>
      </c>
      <c r="P32" s="741" t="s">
        <v>77</v>
      </c>
      <c r="Q32" s="222">
        <v>3</v>
      </c>
      <c r="R32" s="1062" t="s">
        <v>77</v>
      </c>
      <c r="S32" s="745" t="s">
        <v>77</v>
      </c>
      <c r="T32" s="1025" t="s">
        <v>77</v>
      </c>
      <c r="U32" s="1021" t="s">
        <v>77</v>
      </c>
      <c r="V32" s="741" t="s">
        <v>77</v>
      </c>
      <c r="W32" s="741" t="s">
        <v>77</v>
      </c>
      <c r="X32" s="1062" t="s">
        <v>77</v>
      </c>
      <c r="Y32" s="759" t="s">
        <v>77</v>
      </c>
      <c r="AA32" s="1135">
        <v>7</v>
      </c>
      <c r="AB32" s="739"/>
      <c r="AC32" s="741"/>
      <c r="AD32" s="741"/>
      <c r="AE32" s="741"/>
      <c r="AF32" s="741"/>
      <c r="AG32" s="745"/>
      <c r="AH32" s="747"/>
      <c r="AI32" s="1128"/>
      <c r="AJ32" s="741"/>
      <c r="AK32" s="741"/>
      <c r="AL32" s="1062"/>
      <c r="AM32" s="759"/>
    </row>
    <row r="33" spans="1:39" s="2" customFormat="1" ht="12.6" customHeight="1">
      <c r="A33" s="1125"/>
      <c r="B33" s="1020"/>
      <c r="C33" s="1022"/>
      <c r="D33" s="839"/>
      <c r="E33" s="250">
        <v>2</v>
      </c>
      <c r="F33" s="1064"/>
      <c r="G33" s="1033"/>
      <c r="H33" s="1026"/>
      <c r="I33" s="1022"/>
      <c r="J33" s="839"/>
      <c r="K33" s="839"/>
      <c r="L33" s="1063"/>
      <c r="M33" s="1033"/>
      <c r="N33" s="1026"/>
      <c r="O33" s="1022"/>
      <c r="P33" s="839"/>
      <c r="Q33" s="250">
        <v>2</v>
      </c>
      <c r="R33" s="1063"/>
      <c r="S33" s="1033"/>
      <c r="T33" s="1026"/>
      <c r="U33" s="1022"/>
      <c r="V33" s="839"/>
      <c r="W33" s="839"/>
      <c r="X33" s="1063"/>
      <c r="Y33" s="1127"/>
      <c r="AA33" s="1135"/>
      <c r="AB33" s="843"/>
      <c r="AC33" s="839"/>
      <c r="AD33" s="839"/>
      <c r="AE33" s="839"/>
      <c r="AF33" s="839"/>
      <c r="AG33" s="1033"/>
      <c r="AH33" s="838"/>
      <c r="AI33" s="1129"/>
      <c r="AJ33" s="839"/>
      <c r="AK33" s="839"/>
      <c r="AL33" s="1063"/>
      <c r="AM33" s="1127"/>
    </row>
    <row r="34" spans="1:39" s="2" customFormat="1" ht="12.6" customHeight="1">
      <c r="A34" s="1125">
        <v>8</v>
      </c>
      <c r="B34" s="1030" t="s">
        <v>77</v>
      </c>
      <c r="C34" s="1021" t="s">
        <v>77</v>
      </c>
      <c r="D34" s="1021" t="s">
        <v>77</v>
      </c>
      <c r="E34" s="1021" t="s">
        <v>77</v>
      </c>
      <c r="F34" s="820" t="s">
        <v>77</v>
      </c>
      <c r="G34" s="745" t="s">
        <v>77</v>
      </c>
      <c r="H34" s="1031" t="s">
        <v>77</v>
      </c>
      <c r="I34" s="1021" t="s">
        <v>77</v>
      </c>
      <c r="J34" s="741" t="s">
        <v>77</v>
      </c>
      <c r="K34" s="1027" t="s">
        <v>77</v>
      </c>
      <c r="L34" s="820" t="s">
        <v>77</v>
      </c>
      <c r="M34" s="745" t="s">
        <v>77</v>
      </c>
      <c r="N34" s="1031" t="s">
        <v>77</v>
      </c>
      <c r="O34" s="1021" t="s">
        <v>77</v>
      </c>
      <c r="P34" s="741" t="s">
        <v>77</v>
      </c>
      <c r="Q34" s="1027" t="s">
        <v>77</v>
      </c>
      <c r="R34" s="820" t="s">
        <v>77</v>
      </c>
      <c r="S34" s="745" t="s">
        <v>77</v>
      </c>
      <c r="T34" s="1031" t="s">
        <v>77</v>
      </c>
      <c r="U34" s="1032" t="s">
        <v>77</v>
      </c>
      <c r="V34" s="741" t="s">
        <v>77</v>
      </c>
      <c r="W34" s="1027" t="s">
        <v>77</v>
      </c>
      <c r="X34" s="820" t="s">
        <v>77</v>
      </c>
      <c r="Y34" s="759" t="s">
        <v>77</v>
      </c>
      <c r="AA34" s="1135"/>
      <c r="AB34" s="740"/>
      <c r="AC34" s="742"/>
      <c r="AD34" s="742"/>
      <c r="AE34" s="742"/>
      <c r="AF34" s="742"/>
      <c r="AG34" s="746"/>
      <c r="AH34" s="748"/>
      <c r="AI34" s="1130"/>
      <c r="AJ34" s="742"/>
      <c r="AK34" s="742"/>
      <c r="AL34" s="1064"/>
      <c r="AM34" s="760"/>
    </row>
    <row r="35" spans="1:39" s="2" customFormat="1" ht="12.6" customHeight="1">
      <c r="A35" s="1125"/>
      <c r="B35" s="1030"/>
      <c r="C35" s="1022"/>
      <c r="D35" s="1022"/>
      <c r="E35" s="1022"/>
      <c r="F35" s="821"/>
      <c r="G35" s="1033"/>
      <c r="H35" s="1031"/>
      <c r="I35" s="1022"/>
      <c r="J35" s="839"/>
      <c r="K35" s="1028"/>
      <c r="L35" s="821"/>
      <c r="M35" s="1033"/>
      <c r="N35" s="1031"/>
      <c r="O35" s="1022"/>
      <c r="P35" s="839"/>
      <c r="Q35" s="1028"/>
      <c r="R35" s="821"/>
      <c r="S35" s="1033"/>
      <c r="T35" s="1031"/>
      <c r="U35" s="1032"/>
      <c r="V35" s="839"/>
      <c r="W35" s="1028"/>
      <c r="X35" s="821"/>
      <c r="Y35" s="1127"/>
      <c r="AA35" s="1135">
        <v>8</v>
      </c>
      <c r="AB35" s="739" t="s">
        <v>77</v>
      </c>
      <c r="AC35" s="1021" t="s">
        <v>77</v>
      </c>
      <c r="AD35" s="741">
        <v>1</v>
      </c>
      <c r="AE35" s="1027" t="s">
        <v>77</v>
      </c>
      <c r="AF35" s="1027">
        <v>2</v>
      </c>
      <c r="AG35" s="745" t="s">
        <v>77</v>
      </c>
      <c r="AH35" s="747" t="s">
        <v>7</v>
      </c>
      <c r="AI35" s="1021" t="s">
        <v>77</v>
      </c>
      <c r="AJ35" s="741">
        <v>1</v>
      </c>
      <c r="AK35" s="1027" t="s">
        <v>77</v>
      </c>
      <c r="AL35" s="1107">
        <v>2</v>
      </c>
      <c r="AM35" s="759" t="s">
        <v>77</v>
      </c>
    </row>
    <row r="36" spans="1:39" s="2" customFormat="1" ht="14.25" customHeight="1">
      <c r="A36" s="1125"/>
      <c r="B36" s="1030"/>
      <c r="C36" s="1022"/>
      <c r="D36" s="1022"/>
      <c r="E36" s="1022"/>
      <c r="F36" s="821"/>
      <c r="G36" s="1033"/>
      <c r="H36" s="1031"/>
      <c r="I36" s="1022"/>
      <c r="J36" s="839"/>
      <c r="K36" s="1028"/>
      <c r="L36" s="821"/>
      <c r="M36" s="1033"/>
      <c r="N36" s="1031"/>
      <c r="O36" s="1022"/>
      <c r="P36" s="839"/>
      <c r="Q36" s="1028"/>
      <c r="R36" s="821"/>
      <c r="S36" s="1033"/>
      <c r="T36" s="1031"/>
      <c r="U36" s="1032"/>
      <c r="V36" s="839"/>
      <c r="W36" s="1028"/>
      <c r="X36" s="821"/>
      <c r="Y36" s="1127"/>
      <c r="AA36" s="1135"/>
      <c r="AB36" s="740"/>
      <c r="AC36" s="1065"/>
      <c r="AD36" s="742"/>
      <c r="AE36" s="1029"/>
      <c r="AF36" s="1029"/>
      <c r="AG36" s="746"/>
      <c r="AH36" s="748"/>
      <c r="AI36" s="1065"/>
      <c r="AJ36" s="742"/>
      <c r="AK36" s="1029"/>
      <c r="AL36" s="1126"/>
      <c r="AM36" s="760"/>
    </row>
    <row r="37" spans="1:39" s="2" customFormat="1" ht="12" customHeight="1">
      <c r="A37" s="1125">
        <v>9</v>
      </c>
      <c r="B37" s="1067" t="s">
        <v>77</v>
      </c>
      <c r="C37" s="1040">
        <v>1</v>
      </c>
      <c r="D37" s="1040" t="s">
        <v>77</v>
      </c>
      <c r="E37" s="1040" t="s">
        <v>77</v>
      </c>
      <c r="F37" s="1132">
        <v>3</v>
      </c>
      <c r="G37" s="1070" t="s">
        <v>77</v>
      </c>
      <c r="H37" s="1073" t="s">
        <v>77</v>
      </c>
      <c r="I37" s="1040">
        <v>1</v>
      </c>
      <c r="J37" s="1040" t="s">
        <v>77</v>
      </c>
      <c r="K37" s="1040" t="s">
        <v>77</v>
      </c>
      <c r="L37" s="1132">
        <v>3</v>
      </c>
      <c r="M37" s="1070" t="s">
        <v>77</v>
      </c>
      <c r="N37" s="1073" t="s">
        <v>77</v>
      </c>
      <c r="O37" s="1040">
        <v>1</v>
      </c>
      <c r="P37" s="1040" t="s">
        <v>77</v>
      </c>
      <c r="Q37" s="1040" t="s">
        <v>77</v>
      </c>
      <c r="R37" s="1132">
        <v>3</v>
      </c>
      <c r="S37" s="1070" t="s">
        <v>77</v>
      </c>
      <c r="T37" s="1073" t="s">
        <v>77</v>
      </c>
      <c r="U37" s="1076" t="s">
        <v>77</v>
      </c>
      <c r="V37" s="1040" t="s">
        <v>77</v>
      </c>
      <c r="W37" s="1040" t="s">
        <v>77</v>
      </c>
      <c r="X37" s="1132">
        <v>3</v>
      </c>
      <c r="Y37" s="1079" t="s">
        <v>77</v>
      </c>
      <c r="AA37" s="1142">
        <v>9</v>
      </c>
      <c r="AB37" s="1085" t="s">
        <v>77</v>
      </c>
      <c r="AC37" s="1040" t="s">
        <v>77</v>
      </c>
      <c r="AD37" s="1040" t="s">
        <v>77</v>
      </c>
      <c r="AE37" s="1040" t="s">
        <v>77</v>
      </c>
      <c r="AF37" s="1040">
        <v>4</v>
      </c>
      <c r="AG37" s="1070" t="s">
        <v>77</v>
      </c>
      <c r="AH37" s="1082" t="s">
        <v>77</v>
      </c>
      <c r="AI37" s="1040" t="s">
        <v>77</v>
      </c>
      <c r="AJ37" s="1040" t="s">
        <v>77</v>
      </c>
      <c r="AK37" s="1040" t="s">
        <v>77</v>
      </c>
      <c r="AL37" s="1132">
        <v>4</v>
      </c>
      <c r="AM37" s="1079" t="s">
        <v>77</v>
      </c>
    </row>
    <row r="38" spans="1:39" s="2" customFormat="1" ht="12.6" customHeight="1">
      <c r="A38" s="1125"/>
      <c r="B38" s="1068"/>
      <c r="C38" s="1041"/>
      <c r="D38" s="1041"/>
      <c r="E38" s="1041"/>
      <c r="F38" s="1133"/>
      <c r="G38" s="1071"/>
      <c r="H38" s="1074"/>
      <c r="I38" s="1041"/>
      <c r="J38" s="1041"/>
      <c r="K38" s="1041"/>
      <c r="L38" s="1133"/>
      <c r="M38" s="1071"/>
      <c r="N38" s="1074"/>
      <c r="O38" s="1041"/>
      <c r="P38" s="1041"/>
      <c r="Q38" s="1041"/>
      <c r="R38" s="1133"/>
      <c r="S38" s="1071"/>
      <c r="T38" s="1074"/>
      <c r="U38" s="1077"/>
      <c r="V38" s="1041"/>
      <c r="W38" s="1041"/>
      <c r="X38" s="1133"/>
      <c r="Y38" s="1080"/>
      <c r="AA38" s="1143"/>
      <c r="AB38" s="1086"/>
      <c r="AC38" s="1041"/>
      <c r="AD38" s="1041"/>
      <c r="AE38" s="1041"/>
      <c r="AF38" s="1041"/>
      <c r="AG38" s="1071"/>
      <c r="AH38" s="1083"/>
      <c r="AI38" s="1041"/>
      <c r="AJ38" s="1041"/>
      <c r="AK38" s="1041"/>
      <c r="AL38" s="1133"/>
      <c r="AM38" s="1080"/>
    </row>
    <row r="39" spans="1:39" s="2" customFormat="1" ht="12.6" customHeight="1">
      <c r="A39" s="1125"/>
      <c r="B39" s="1069"/>
      <c r="C39" s="1042"/>
      <c r="D39" s="1042"/>
      <c r="E39" s="1042"/>
      <c r="F39" s="1134"/>
      <c r="G39" s="1072"/>
      <c r="H39" s="1075"/>
      <c r="I39" s="1042"/>
      <c r="J39" s="1042"/>
      <c r="K39" s="1042"/>
      <c r="L39" s="1134"/>
      <c r="M39" s="1072"/>
      <c r="N39" s="1075"/>
      <c r="O39" s="1042"/>
      <c r="P39" s="1042"/>
      <c r="Q39" s="1042"/>
      <c r="R39" s="1134"/>
      <c r="S39" s="1072"/>
      <c r="T39" s="1075"/>
      <c r="U39" s="1078"/>
      <c r="V39" s="1042"/>
      <c r="W39" s="1042"/>
      <c r="X39" s="1134"/>
      <c r="Y39" s="1081"/>
      <c r="AA39" s="1143"/>
      <c r="AB39" s="1086"/>
      <c r="AC39" s="1041"/>
      <c r="AD39" s="1041"/>
      <c r="AE39" s="1041"/>
      <c r="AF39" s="1041"/>
      <c r="AG39" s="1071"/>
      <c r="AH39" s="1083"/>
      <c r="AI39" s="1041"/>
      <c r="AJ39" s="1041"/>
      <c r="AK39" s="1041"/>
      <c r="AL39" s="1133"/>
      <c r="AM39" s="1080"/>
    </row>
    <row r="40" spans="1:39" s="2" customFormat="1" ht="11.25" customHeight="1">
      <c r="A40" s="1125">
        <v>10</v>
      </c>
      <c r="B40" s="1036" t="s">
        <v>77</v>
      </c>
      <c r="C40" s="1038">
        <v>1</v>
      </c>
      <c r="D40" s="1027" t="s">
        <v>77</v>
      </c>
      <c r="E40" s="1027" t="s">
        <v>77</v>
      </c>
      <c r="F40" s="1107">
        <v>4</v>
      </c>
      <c r="G40" s="1043">
        <v>3</v>
      </c>
      <c r="H40" s="1045" t="s">
        <v>77</v>
      </c>
      <c r="I40" s="1038">
        <v>1</v>
      </c>
      <c r="J40" s="1027" t="s">
        <v>77</v>
      </c>
      <c r="K40" s="1027" t="s">
        <v>77</v>
      </c>
      <c r="L40" s="1107">
        <v>4</v>
      </c>
      <c r="M40" s="1043">
        <v>3</v>
      </c>
      <c r="N40" s="1045" t="s">
        <v>77</v>
      </c>
      <c r="O40" s="1038">
        <v>1</v>
      </c>
      <c r="P40" s="1027" t="s">
        <v>77</v>
      </c>
      <c r="Q40" s="1027" t="s">
        <v>77</v>
      </c>
      <c r="R40" s="1107">
        <v>4</v>
      </c>
      <c r="S40" s="1043">
        <v>3</v>
      </c>
      <c r="T40" s="1045" t="s">
        <v>77</v>
      </c>
      <c r="U40" s="1038">
        <v>1</v>
      </c>
      <c r="V40" s="1027" t="s">
        <v>77</v>
      </c>
      <c r="W40" s="1027"/>
      <c r="X40" s="1107">
        <v>3</v>
      </c>
      <c r="Y40" s="1047">
        <v>3</v>
      </c>
      <c r="AA40" s="1144"/>
      <c r="AB40" s="1087"/>
      <c r="AC40" s="1042"/>
      <c r="AD40" s="1042"/>
      <c r="AE40" s="1042"/>
      <c r="AF40" s="1042"/>
      <c r="AG40" s="1072"/>
      <c r="AH40" s="1084"/>
      <c r="AI40" s="1042"/>
      <c r="AJ40" s="1042"/>
      <c r="AK40" s="1042"/>
      <c r="AL40" s="1134"/>
      <c r="AM40" s="1081"/>
    </row>
    <row r="41" spans="1:39" s="2" customFormat="1" ht="11.25" customHeight="1">
      <c r="A41" s="1125"/>
      <c r="B41" s="1037"/>
      <c r="C41" s="1039"/>
      <c r="D41" s="1028"/>
      <c r="E41" s="1028"/>
      <c r="F41" s="1108"/>
      <c r="G41" s="1044"/>
      <c r="H41" s="1046"/>
      <c r="I41" s="1039"/>
      <c r="J41" s="1028"/>
      <c r="K41" s="1028"/>
      <c r="L41" s="1108"/>
      <c r="M41" s="1044"/>
      <c r="N41" s="1046"/>
      <c r="O41" s="1039"/>
      <c r="P41" s="1028"/>
      <c r="Q41" s="1028"/>
      <c r="R41" s="1108"/>
      <c r="S41" s="1044"/>
      <c r="T41" s="1046"/>
      <c r="U41" s="1039"/>
      <c r="V41" s="1028"/>
      <c r="W41" s="1028"/>
      <c r="X41" s="1108"/>
      <c r="Y41" s="1048"/>
      <c r="AA41" s="1135">
        <v>10</v>
      </c>
      <c r="AB41" s="1054" t="s">
        <v>77</v>
      </c>
      <c r="AC41" s="1027" t="s">
        <v>77</v>
      </c>
      <c r="AD41" s="1027" t="s">
        <v>77</v>
      </c>
      <c r="AE41" s="1027" t="s">
        <v>77</v>
      </c>
      <c r="AF41" s="1027">
        <v>4</v>
      </c>
      <c r="AG41" s="1043">
        <v>3</v>
      </c>
      <c r="AH41" s="1051" t="s">
        <v>77</v>
      </c>
      <c r="AI41" s="1027" t="s">
        <v>77</v>
      </c>
      <c r="AJ41" s="1027" t="s">
        <v>77</v>
      </c>
      <c r="AK41" s="1027" t="s">
        <v>77</v>
      </c>
      <c r="AL41" s="1107">
        <v>4</v>
      </c>
      <c r="AM41" s="1047">
        <v>3</v>
      </c>
    </row>
    <row r="42" spans="1:39" s="2" customFormat="1" ht="11.25" customHeight="1">
      <c r="A42" s="1125"/>
      <c r="B42" s="1037"/>
      <c r="C42" s="1039"/>
      <c r="D42" s="1028"/>
      <c r="E42" s="1028"/>
      <c r="F42" s="1137">
        <v>4</v>
      </c>
      <c r="G42" s="1139">
        <v>1</v>
      </c>
      <c r="H42" s="1046"/>
      <c r="I42" s="1039"/>
      <c r="J42" s="1028"/>
      <c r="K42" s="1028"/>
      <c r="L42" s="1137">
        <v>4</v>
      </c>
      <c r="M42" s="1139">
        <v>1</v>
      </c>
      <c r="N42" s="1046"/>
      <c r="O42" s="1039"/>
      <c r="P42" s="1028"/>
      <c r="Q42" s="1028"/>
      <c r="R42" s="1137">
        <v>4</v>
      </c>
      <c r="S42" s="1139">
        <v>1</v>
      </c>
      <c r="T42" s="1046"/>
      <c r="U42" s="1039"/>
      <c r="V42" s="1028"/>
      <c r="W42" s="1028"/>
      <c r="X42" s="1137">
        <v>1</v>
      </c>
      <c r="Y42" s="1048"/>
      <c r="AA42" s="1135"/>
      <c r="AB42" s="1055"/>
      <c r="AC42" s="1028"/>
      <c r="AD42" s="1028"/>
      <c r="AE42" s="1028"/>
      <c r="AF42" s="1028"/>
      <c r="AG42" s="1044"/>
      <c r="AH42" s="1052"/>
      <c r="AI42" s="1028"/>
      <c r="AJ42" s="1028"/>
      <c r="AK42" s="1028"/>
      <c r="AL42" s="1108"/>
      <c r="AM42" s="1048"/>
    </row>
    <row r="43" spans="1:39" s="2" customFormat="1" ht="12.6" customHeight="1">
      <c r="A43" s="1125"/>
      <c r="B43" s="1037"/>
      <c r="C43" s="1039"/>
      <c r="D43" s="1028"/>
      <c r="E43" s="1028"/>
      <c r="F43" s="1138"/>
      <c r="G43" s="1140"/>
      <c r="H43" s="1046"/>
      <c r="I43" s="1039"/>
      <c r="J43" s="1028"/>
      <c r="K43" s="1028"/>
      <c r="L43" s="1138"/>
      <c r="M43" s="1140"/>
      <c r="N43" s="1046"/>
      <c r="O43" s="1039"/>
      <c r="P43" s="1028"/>
      <c r="Q43" s="1028"/>
      <c r="R43" s="1138"/>
      <c r="S43" s="1140"/>
      <c r="T43" s="1046"/>
      <c r="U43" s="1039"/>
      <c r="V43" s="1028"/>
      <c r="W43" s="1028"/>
      <c r="X43" s="1138"/>
      <c r="Y43" s="1049"/>
      <c r="AA43" s="1135"/>
      <c r="AB43" s="1055"/>
      <c r="AC43" s="1028"/>
      <c r="AD43" s="1028"/>
      <c r="AE43" s="1028"/>
      <c r="AF43" s="248">
        <v>1</v>
      </c>
      <c r="AG43" s="268">
        <v>1</v>
      </c>
      <c r="AH43" s="1052"/>
      <c r="AI43" s="1028"/>
      <c r="AJ43" s="1028"/>
      <c r="AK43" s="1028"/>
      <c r="AL43" s="267">
        <v>1</v>
      </c>
      <c r="AM43" s="276">
        <v>1</v>
      </c>
    </row>
    <row r="44" spans="1:39" s="2" customFormat="1" ht="16.5" customHeight="1">
      <c r="A44" s="1125">
        <v>11</v>
      </c>
      <c r="B44" s="1030" t="s">
        <v>77</v>
      </c>
      <c r="C44" s="1021" t="s">
        <v>77</v>
      </c>
      <c r="D44" s="1021" t="s">
        <v>77</v>
      </c>
      <c r="E44" s="1021" t="s">
        <v>77</v>
      </c>
      <c r="F44" s="820" t="s">
        <v>77</v>
      </c>
      <c r="G44" s="745" t="s">
        <v>77</v>
      </c>
      <c r="H44" s="1031" t="s">
        <v>77</v>
      </c>
      <c r="I44" s="1021" t="s">
        <v>77</v>
      </c>
      <c r="J44" s="741" t="s">
        <v>77</v>
      </c>
      <c r="K44" s="1027" t="s">
        <v>77</v>
      </c>
      <c r="L44" s="820" t="s">
        <v>77</v>
      </c>
      <c r="M44" s="745" t="s">
        <v>77</v>
      </c>
      <c r="N44" s="1031" t="s">
        <v>77</v>
      </c>
      <c r="O44" s="1021" t="s">
        <v>77</v>
      </c>
      <c r="P44" s="741" t="s">
        <v>77</v>
      </c>
      <c r="Q44" s="1027" t="s">
        <v>77</v>
      </c>
      <c r="R44" s="820" t="s">
        <v>77</v>
      </c>
      <c r="S44" s="745" t="s">
        <v>77</v>
      </c>
      <c r="T44" s="1031" t="s">
        <v>77</v>
      </c>
      <c r="U44" s="1032" t="s">
        <v>77</v>
      </c>
      <c r="V44" s="741" t="s">
        <v>77</v>
      </c>
      <c r="W44" s="1027" t="s">
        <v>77</v>
      </c>
      <c r="X44" s="820" t="s">
        <v>77</v>
      </c>
      <c r="Y44" s="759" t="s">
        <v>77</v>
      </c>
      <c r="AA44" s="1135">
        <v>11</v>
      </c>
      <c r="AB44" s="1054"/>
      <c r="AC44" s="1027"/>
      <c r="AD44" s="1027"/>
      <c r="AE44" s="1027"/>
      <c r="AF44" s="1027"/>
      <c r="AG44" s="1043"/>
      <c r="AH44" s="1051"/>
      <c r="AI44" s="1027"/>
      <c r="AJ44" s="1027"/>
      <c r="AK44" s="1027"/>
      <c r="AL44" s="1107"/>
      <c r="AM44" s="1047"/>
    </row>
    <row r="45" spans="1:39" s="2" customFormat="1" ht="16.5" customHeight="1">
      <c r="A45" s="1125"/>
      <c r="B45" s="1030"/>
      <c r="C45" s="1022"/>
      <c r="D45" s="1022"/>
      <c r="E45" s="1022"/>
      <c r="F45" s="821"/>
      <c r="G45" s="1033"/>
      <c r="H45" s="1031"/>
      <c r="I45" s="1022"/>
      <c r="J45" s="839"/>
      <c r="K45" s="1028"/>
      <c r="L45" s="821"/>
      <c r="M45" s="1033"/>
      <c r="N45" s="1031"/>
      <c r="O45" s="1022"/>
      <c r="P45" s="839"/>
      <c r="Q45" s="1028"/>
      <c r="R45" s="821"/>
      <c r="S45" s="1033"/>
      <c r="T45" s="1031"/>
      <c r="U45" s="1032"/>
      <c r="V45" s="839"/>
      <c r="W45" s="1028"/>
      <c r="X45" s="821"/>
      <c r="Y45" s="1127"/>
      <c r="AA45" s="1135"/>
      <c r="AB45" s="1055"/>
      <c r="AC45" s="1028"/>
      <c r="AD45" s="1028"/>
      <c r="AE45" s="1028"/>
      <c r="AF45" s="1028"/>
      <c r="AG45" s="1044"/>
      <c r="AH45" s="1052"/>
      <c r="AI45" s="1028"/>
      <c r="AJ45" s="1028"/>
      <c r="AK45" s="1028"/>
      <c r="AL45" s="1108"/>
      <c r="AM45" s="1048"/>
    </row>
    <row r="46" spans="1:39" s="2" customFormat="1" ht="16.5" customHeight="1" thickBot="1">
      <c r="A46" s="1145"/>
      <c r="B46" s="1030"/>
      <c r="C46" s="1022"/>
      <c r="D46" s="1022"/>
      <c r="E46" s="1022"/>
      <c r="F46" s="821"/>
      <c r="G46" s="1141"/>
      <c r="H46" s="1031"/>
      <c r="I46" s="1022"/>
      <c r="J46" s="839"/>
      <c r="K46" s="1028"/>
      <c r="L46" s="821"/>
      <c r="M46" s="1141"/>
      <c r="N46" s="1031"/>
      <c r="O46" s="1022"/>
      <c r="P46" s="839"/>
      <c r="Q46" s="1028"/>
      <c r="R46" s="821"/>
      <c r="S46" s="1141"/>
      <c r="T46" s="1031"/>
      <c r="U46" s="1032"/>
      <c r="V46" s="839"/>
      <c r="W46" s="1028"/>
      <c r="X46" s="821"/>
      <c r="Y46" s="1150"/>
      <c r="AA46" s="1147"/>
      <c r="AB46" s="1091"/>
      <c r="AC46" s="1088"/>
      <c r="AD46" s="1088"/>
      <c r="AE46" s="1088"/>
      <c r="AF46" s="1088"/>
      <c r="AG46" s="1146"/>
      <c r="AH46" s="1090"/>
      <c r="AI46" s="1088"/>
      <c r="AJ46" s="1088"/>
      <c r="AK46" s="1088"/>
      <c r="AL46" s="1151"/>
      <c r="AM46" s="1089"/>
    </row>
    <row r="47" spans="1:39" s="2" customFormat="1" ht="16.5" customHeight="1" thickTop="1">
      <c r="A47" s="942" t="s">
        <v>14</v>
      </c>
      <c r="B47" s="243">
        <f t="shared" ref="B47:Y47" si="0">SUM(B14:B46)</f>
        <v>0</v>
      </c>
      <c r="C47" s="244">
        <f t="shared" si="0"/>
        <v>13</v>
      </c>
      <c r="D47" s="244">
        <f t="shared" si="0"/>
        <v>2</v>
      </c>
      <c r="E47" s="245">
        <f t="shared" si="0"/>
        <v>10</v>
      </c>
      <c r="F47" s="246">
        <f t="shared" si="0"/>
        <v>27</v>
      </c>
      <c r="G47" s="1092">
        <f t="shared" si="0"/>
        <v>10</v>
      </c>
      <c r="H47" s="247">
        <f t="shared" si="0"/>
        <v>0</v>
      </c>
      <c r="I47" s="244">
        <f t="shared" si="0"/>
        <v>9</v>
      </c>
      <c r="J47" s="244">
        <f t="shared" si="0"/>
        <v>2</v>
      </c>
      <c r="K47" s="245">
        <f>SUM(K14:K46)</f>
        <v>1</v>
      </c>
      <c r="L47" s="246">
        <f t="shared" si="0"/>
        <v>27</v>
      </c>
      <c r="M47" s="1092">
        <f t="shared" si="0"/>
        <v>10</v>
      </c>
      <c r="N47" s="247">
        <f t="shared" si="0"/>
        <v>0</v>
      </c>
      <c r="O47" s="244">
        <f t="shared" si="0"/>
        <v>13</v>
      </c>
      <c r="P47" s="244">
        <f t="shared" si="0"/>
        <v>2</v>
      </c>
      <c r="Q47" s="245">
        <f t="shared" si="0"/>
        <v>10</v>
      </c>
      <c r="R47" s="246">
        <f t="shared" si="0"/>
        <v>27</v>
      </c>
      <c r="S47" s="1092">
        <f t="shared" si="0"/>
        <v>10</v>
      </c>
      <c r="T47" s="247">
        <f t="shared" si="0"/>
        <v>0</v>
      </c>
      <c r="U47" s="244">
        <f t="shared" si="0"/>
        <v>4</v>
      </c>
      <c r="V47" s="244">
        <f t="shared" si="0"/>
        <v>2</v>
      </c>
      <c r="W47" s="245">
        <f t="shared" si="0"/>
        <v>1</v>
      </c>
      <c r="X47" s="246">
        <f t="shared" si="0"/>
        <v>18</v>
      </c>
      <c r="Y47" s="1093">
        <f t="shared" si="0"/>
        <v>9</v>
      </c>
      <c r="AA47" s="942" t="s">
        <v>14</v>
      </c>
      <c r="AB47" s="167">
        <f t="shared" ref="AB47:AM47" si="1">SUM(AB14:AB46)</f>
        <v>3</v>
      </c>
      <c r="AC47" s="218">
        <f t="shared" si="1"/>
        <v>1</v>
      </c>
      <c r="AD47" s="217">
        <f t="shared" si="1"/>
        <v>1</v>
      </c>
      <c r="AE47" s="217">
        <f t="shared" si="1"/>
        <v>1</v>
      </c>
      <c r="AF47" s="217">
        <f t="shared" si="1"/>
        <v>19</v>
      </c>
      <c r="AG47" s="947">
        <f t="shared" si="1"/>
        <v>10</v>
      </c>
      <c r="AH47" s="170">
        <f t="shared" si="1"/>
        <v>4</v>
      </c>
      <c r="AI47" s="218">
        <f t="shared" si="1"/>
        <v>0</v>
      </c>
      <c r="AJ47" s="217">
        <f t="shared" si="1"/>
        <v>1</v>
      </c>
      <c r="AK47" s="217">
        <f t="shared" si="1"/>
        <v>1</v>
      </c>
      <c r="AL47" s="217">
        <f t="shared" si="1"/>
        <v>19</v>
      </c>
      <c r="AM47" s="949">
        <f t="shared" si="1"/>
        <v>10</v>
      </c>
    </row>
    <row r="48" spans="1:39" s="2" customFormat="1" ht="16.5" customHeight="1" thickBot="1">
      <c r="A48" s="1148"/>
      <c r="B48" s="1152">
        <f>SUM(B47:F47)</f>
        <v>52</v>
      </c>
      <c r="C48" s="1153"/>
      <c r="D48" s="1153"/>
      <c r="E48" s="1154"/>
      <c r="F48" s="1155"/>
      <c r="G48" s="1149"/>
      <c r="H48" s="1156">
        <f>SUM(H47:L47)</f>
        <v>39</v>
      </c>
      <c r="I48" s="1154"/>
      <c r="J48" s="1155"/>
      <c r="K48" s="1155"/>
      <c r="L48" s="1155"/>
      <c r="M48" s="1149"/>
      <c r="N48" s="1156">
        <f>SUM(N47:R47)</f>
        <v>52</v>
      </c>
      <c r="O48" s="1154"/>
      <c r="P48" s="1155"/>
      <c r="Q48" s="1155"/>
      <c r="R48" s="1155"/>
      <c r="S48" s="1149"/>
      <c r="T48" s="1156">
        <f>SUM(T47:X47)</f>
        <v>25</v>
      </c>
      <c r="U48" s="1154"/>
      <c r="V48" s="1155"/>
      <c r="W48" s="1155"/>
      <c r="X48" s="1155"/>
      <c r="Y48" s="1157"/>
      <c r="Z48" s="260"/>
      <c r="AA48" s="1148"/>
      <c r="AB48" s="1158">
        <f>SUM(AB47:AF47)</f>
        <v>25</v>
      </c>
      <c r="AC48" s="1159"/>
      <c r="AD48" s="1159"/>
      <c r="AE48" s="1159"/>
      <c r="AF48" s="1159"/>
      <c r="AG48" s="685"/>
      <c r="AH48" s="1156">
        <f>SUM(AH47:AL47)</f>
        <v>25</v>
      </c>
      <c r="AI48" s="1154"/>
      <c r="AJ48" s="1155"/>
      <c r="AK48" s="1155"/>
      <c r="AL48" s="1155"/>
      <c r="AM48" s="699"/>
    </row>
    <row r="49" spans="1:39" s="2" customFormat="1" ht="16.5" customHeight="1" thickTop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20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</row>
    <row r="50" spans="1:39" s="2" customFormat="1">
      <c r="A50" s="1103" t="s">
        <v>158</v>
      </c>
      <c r="B50" s="1104"/>
      <c r="C50" s="1104"/>
      <c r="D50" s="1104"/>
      <c r="E50" s="1104"/>
      <c r="F50" s="1104"/>
      <c r="G50" s="1104"/>
      <c r="H50" s="1104"/>
      <c r="I50" s="1104"/>
      <c r="J50" s="1104"/>
      <c r="K50" s="1104"/>
      <c r="L50" s="1104"/>
      <c r="M50" s="1104"/>
      <c r="N50" s="1104"/>
      <c r="O50" s="1104"/>
      <c r="P50" s="1104"/>
      <c r="Q50" s="1104"/>
      <c r="R50" s="1104"/>
      <c r="S50" s="1104"/>
      <c r="T50" s="1104"/>
      <c r="U50" s="1104"/>
      <c r="V50" s="1104"/>
      <c r="W50" s="1104"/>
      <c r="X50" s="1104"/>
      <c r="Y50" s="1104"/>
      <c r="Z50" s="1104"/>
      <c r="AA50" s="1104"/>
      <c r="AB50" s="1104"/>
      <c r="AC50" s="1104"/>
      <c r="AD50" s="1104"/>
      <c r="AE50" s="1104"/>
      <c r="AF50" s="1104"/>
      <c r="AG50" s="1104"/>
      <c r="AH50" s="1104"/>
      <c r="AI50" s="1104"/>
      <c r="AJ50" s="1104"/>
      <c r="AK50" s="1104"/>
      <c r="AL50" s="1104"/>
      <c r="AM50" s="1104"/>
    </row>
    <row r="51" spans="1:39" s="2" customFormat="1">
      <c r="A51" s="1103" t="s">
        <v>157</v>
      </c>
      <c r="B51" s="1104"/>
      <c r="C51" s="1104"/>
      <c r="D51" s="1104"/>
      <c r="E51" s="1104"/>
      <c r="F51" s="1104"/>
      <c r="G51" s="1104"/>
      <c r="H51" s="1104"/>
      <c r="I51" s="1104"/>
      <c r="J51" s="1104"/>
      <c r="K51" s="1104"/>
      <c r="L51" s="1104"/>
      <c r="M51" s="1104"/>
      <c r="N51" s="1104"/>
      <c r="O51" s="1104"/>
      <c r="P51" s="1104"/>
      <c r="Q51" s="1104"/>
      <c r="R51" s="1104"/>
      <c r="S51" s="1104"/>
      <c r="T51" s="1104"/>
      <c r="U51" s="1104"/>
      <c r="V51" s="1104"/>
      <c r="W51" s="1104"/>
      <c r="X51" s="1104"/>
      <c r="Y51" s="1104"/>
      <c r="Z51" s="1104"/>
      <c r="AA51" s="1104"/>
      <c r="AB51" s="1104"/>
      <c r="AC51" s="1104"/>
      <c r="AD51" s="1104"/>
      <c r="AE51" s="1104"/>
      <c r="AF51" s="1104"/>
      <c r="AG51" s="1104"/>
      <c r="AH51" s="1104"/>
      <c r="AI51" s="1104"/>
      <c r="AJ51" s="1104"/>
      <c r="AK51" s="1104"/>
      <c r="AL51" s="1104"/>
      <c r="AM51" s="1104"/>
    </row>
    <row r="52" spans="1:39" s="2" customFormat="1">
      <c r="A52" s="1103" t="s">
        <v>161</v>
      </c>
      <c r="B52" s="1104"/>
      <c r="C52" s="1104"/>
      <c r="D52" s="1104"/>
      <c r="E52" s="1104"/>
      <c r="F52" s="1104"/>
      <c r="G52" s="1104"/>
      <c r="H52" s="1104"/>
      <c r="I52" s="1104"/>
      <c r="J52" s="1104"/>
      <c r="K52" s="1104"/>
      <c r="L52" s="1104"/>
      <c r="M52" s="1104"/>
      <c r="N52" s="1104"/>
      <c r="O52" s="1104"/>
      <c r="P52" s="1104"/>
      <c r="Q52" s="1104"/>
      <c r="R52" s="1104"/>
      <c r="S52" s="1104"/>
      <c r="T52" s="1104"/>
      <c r="U52" s="1104"/>
      <c r="V52" s="1104"/>
      <c r="W52" s="1104"/>
      <c r="X52" s="1104"/>
      <c r="Y52" s="1104"/>
      <c r="Z52" s="1104"/>
      <c r="AA52" s="1104"/>
      <c r="AB52" s="1104"/>
      <c r="AC52" s="1104"/>
      <c r="AD52" s="1104"/>
      <c r="AE52" s="1104"/>
      <c r="AF52" s="1104"/>
      <c r="AG52" s="1104"/>
      <c r="AH52" s="1104"/>
      <c r="AI52" s="1104"/>
      <c r="AJ52" s="1104"/>
      <c r="AK52" s="1104"/>
      <c r="AL52" s="1104"/>
      <c r="AM52" s="1104"/>
    </row>
    <row r="53" spans="1:39" s="2" customFormat="1">
      <c r="A53" s="1103" t="s">
        <v>159</v>
      </c>
      <c r="B53" s="1104"/>
      <c r="C53" s="1104"/>
      <c r="D53" s="1104"/>
      <c r="E53" s="1104"/>
      <c r="F53" s="1104"/>
      <c r="G53" s="1104"/>
      <c r="H53" s="1104"/>
      <c r="I53" s="1104"/>
      <c r="J53" s="1104"/>
      <c r="K53" s="1104"/>
      <c r="L53" s="1104"/>
      <c r="M53" s="1104"/>
      <c r="N53" s="1104"/>
      <c r="O53" s="1104"/>
      <c r="P53" s="1104"/>
      <c r="Q53" s="1104"/>
      <c r="R53" s="1104"/>
      <c r="S53" s="1104"/>
      <c r="T53" s="1104"/>
      <c r="U53" s="1104"/>
      <c r="V53" s="1104"/>
      <c r="W53" s="1104"/>
      <c r="X53" s="1104"/>
      <c r="Y53" s="1104"/>
      <c r="Z53" s="1104"/>
      <c r="AA53" s="1104"/>
      <c r="AB53" s="1104"/>
      <c r="AC53" s="1104"/>
      <c r="AD53" s="1104"/>
      <c r="AE53" s="1104"/>
      <c r="AF53" s="1104"/>
      <c r="AG53" s="1104"/>
      <c r="AH53" s="1104"/>
      <c r="AI53" s="1104"/>
      <c r="AJ53" s="1104"/>
      <c r="AK53" s="1104"/>
      <c r="AL53" s="1104"/>
      <c r="AM53" s="1104"/>
    </row>
    <row r="54" spans="1:39" s="2" customFormat="1">
      <c r="A54" s="1103" t="s">
        <v>160</v>
      </c>
      <c r="B54" s="1104"/>
      <c r="C54" s="1104"/>
      <c r="D54" s="1104"/>
      <c r="E54" s="1104"/>
      <c r="F54" s="1104"/>
      <c r="G54" s="1104"/>
      <c r="H54" s="1104"/>
      <c r="I54" s="1104"/>
      <c r="J54" s="1104"/>
      <c r="K54" s="1104"/>
      <c r="L54" s="1104"/>
      <c r="M54" s="1104"/>
      <c r="N54" s="1104"/>
      <c r="O54" s="1104"/>
      <c r="P54" s="1104"/>
      <c r="Q54" s="1104"/>
      <c r="R54" s="1104"/>
      <c r="S54" s="1104"/>
      <c r="T54" s="1104"/>
      <c r="U54" s="1104"/>
      <c r="V54" s="1104"/>
      <c r="W54" s="1104"/>
      <c r="X54" s="1104"/>
      <c r="Y54" s="1104"/>
      <c r="Z54" s="1104"/>
      <c r="AA54" s="1104"/>
      <c r="AB54" s="1104"/>
      <c r="AC54" s="1104"/>
      <c r="AD54" s="1104"/>
      <c r="AE54" s="1104"/>
      <c r="AF54" s="1104"/>
      <c r="AG54" s="1104"/>
      <c r="AH54" s="1104"/>
      <c r="AI54" s="1104"/>
      <c r="AJ54" s="1104"/>
      <c r="AK54" s="1104"/>
      <c r="AL54" s="1104"/>
      <c r="AM54" s="1104"/>
    </row>
    <row r="55" spans="1:39" s="2" customFormat="1">
      <c r="A55" s="277"/>
      <c r="B55" s="1105" t="s">
        <v>162</v>
      </c>
      <c r="C55" s="1106"/>
      <c r="D55" s="1106"/>
      <c r="E55" s="1106"/>
      <c r="F55" s="1106"/>
      <c r="G55" s="1106"/>
      <c r="H55" s="1106"/>
      <c r="I55" s="1106"/>
      <c r="J55" s="1106"/>
      <c r="K55" s="1106"/>
      <c r="L55" s="1106"/>
      <c r="M55" s="1106"/>
      <c r="N55" s="1106"/>
      <c r="O55" s="1106"/>
      <c r="P55" s="1106"/>
      <c r="Q55" s="1106"/>
      <c r="R55" s="1106"/>
      <c r="S55" s="1106"/>
      <c r="T55" s="1106"/>
      <c r="U55" s="1106"/>
      <c r="V55" s="1106"/>
      <c r="W55" s="1106"/>
      <c r="X55" s="1106"/>
      <c r="Y55" s="1106"/>
      <c r="Z55" s="1106"/>
      <c r="AA55" s="1106"/>
      <c r="AB55" s="1106"/>
      <c r="AC55" s="1106"/>
      <c r="AD55" s="1106"/>
    </row>
    <row r="56" spans="1:39" s="2" customFormat="1">
      <c r="AA56" s="19"/>
    </row>
    <row r="57" spans="1:39" s="2" customFormat="1">
      <c r="AA57" s="256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</row>
    <row r="58" spans="1:39" s="11" customFormat="1" ht="16.5" customHeight="1">
      <c r="AA58" s="256"/>
    </row>
    <row r="59" spans="1:39" s="11" customFormat="1" ht="12.75" customHeight="1">
      <c r="AA59" s="256"/>
    </row>
    <row r="60" spans="1:39" s="11" customFormat="1" ht="12.75" customHeight="1">
      <c r="AA60" s="256"/>
    </row>
    <row r="61" spans="1:39" s="11" customFormat="1" ht="12.75" customHeight="1">
      <c r="AA61" s="256"/>
    </row>
    <row r="62" spans="1:39" s="11" customFormat="1" ht="12.75" customHeight="1">
      <c r="AA62" s="254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</sheetData>
  <mergeCells count="466">
    <mergeCell ref="F37:F39"/>
    <mergeCell ref="AG27:AG28"/>
    <mergeCell ref="AM27:AM28"/>
    <mergeCell ref="AF19:AF21"/>
    <mergeCell ref="AL19:AL21"/>
    <mergeCell ref="AG47:AG48"/>
    <mergeCell ref="AM44:AM46"/>
    <mergeCell ref="AH44:AH46"/>
    <mergeCell ref="AI44:AI46"/>
    <mergeCell ref="AJ44:AJ46"/>
    <mergeCell ref="AK44:AK46"/>
    <mergeCell ref="AL44:AL46"/>
    <mergeCell ref="AC44:AC46"/>
    <mergeCell ref="AD44:AD46"/>
    <mergeCell ref="AM47:AM48"/>
    <mergeCell ref="AB48:AF48"/>
    <mergeCell ref="AH48:AL48"/>
    <mergeCell ref="A47:A48"/>
    <mergeCell ref="G47:G48"/>
    <mergeCell ref="M47:M48"/>
    <mergeCell ref="U44:U46"/>
    <mergeCell ref="V44:V46"/>
    <mergeCell ref="W44:W46"/>
    <mergeCell ref="X44:X46"/>
    <mergeCell ref="Y44:Y46"/>
    <mergeCell ref="AA47:AA48"/>
    <mergeCell ref="B48:F48"/>
    <mergeCell ref="H48:L48"/>
    <mergeCell ref="N48:R48"/>
    <mergeCell ref="T48:X48"/>
    <mergeCell ref="S47:S48"/>
    <mergeCell ref="Y47:Y48"/>
    <mergeCell ref="AG44:AG46"/>
    <mergeCell ref="P44:P46"/>
    <mergeCell ref="Q44:Q46"/>
    <mergeCell ref="R44:R46"/>
    <mergeCell ref="AB41:AB43"/>
    <mergeCell ref="AC41:AC43"/>
    <mergeCell ref="AD41:AD43"/>
    <mergeCell ref="AF41:AF42"/>
    <mergeCell ref="AA44:AA46"/>
    <mergeCell ref="AB44:AB46"/>
    <mergeCell ref="J40:J43"/>
    <mergeCell ref="Y40:Y43"/>
    <mergeCell ref="A44:A46"/>
    <mergeCell ref="B44:B46"/>
    <mergeCell ref="C44:C46"/>
    <mergeCell ref="D44:D46"/>
    <mergeCell ref="E44:E46"/>
    <mergeCell ref="AJ41:AJ43"/>
    <mergeCell ref="AK41:AK43"/>
    <mergeCell ref="AH41:AH43"/>
    <mergeCell ref="AI41:AI43"/>
    <mergeCell ref="AA41:AA43"/>
    <mergeCell ref="AE41:AE43"/>
    <mergeCell ref="K44:K46"/>
    <mergeCell ref="L44:L46"/>
    <mergeCell ref="M44:M46"/>
    <mergeCell ref="N44:N46"/>
    <mergeCell ref="O44:O46"/>
    <mergeCell ref="F44:F46"/>
    <mergeCell ref="G44:G46"/>
    <mergeCell ref="H44:H46"/>
    <mergeCell ref="I44:I46"/>
    <mergeCell ref="J44:J46"/>
    <mergeCell ref="AE44:AE46"/>
    <mergeCell ref="S44:S46"/>
    <mergeCell ref="T44:T46"/>
    <mergeCell ref="AB37:AB40"/>
    <mergeCell ref="AC37:AC40"/>
    <mergeCell ref="AD37:AD40"/>
    <mergeCell ref="AE37:AE40"/>
    <mergeCell ref="AF37:AF40"/>
    <mergeCell ref="AA37:AA40"/>
    <mergeCell ref="U37:U39"/>
    <mergeCell ref="V37:V39"/>
    <mergeCell ref="W37:W39"/>
    <mergeCell ref="X37:X39"/>
    <mergeCell ref="Y37:Y39"/>
    <mergeCell ref="T40:T43"/>
    <mergeCell ref="U40:U43"/>
    <mergeCell ref="V40:V43"/>
    <mergeCell ref="W40:W43"/>
    <mergeCell ref="X40:X41"/>
    <mergeCell ref="X42:X43"/>
    <mergeCell ref="S40:S41"/>
    <mergeCell ref="AF44:AF46"/>
    <mergeCell ref="E40:E43"/>
    <mergeCell ref="F40:F41"/>
    <mergeCell ref="G40:G41"/>
    <mergeCell ref="H40:H43"/>
    <mergeCell ref="I40:I43"/>
    <mergeCell ref="A40:A43"/>
    <mergeCell ref="B40:B43"/>
    <mergeCell ref="C40:C43"/>
    <mergeCell ref="D40:D43"/>
    <mergeCell ref="F42:F43"/>
    <mergeCell ref="G42:G43"/>
    <mergeCell ref="AM37:AM40"/>
    <mergeCell ref="AG37:AG40"/>
    <mergeCell ref="AH37:AH40"/>
    <mergeCell ref="AI37:AI40"/>
    <mergeCell ref="AJ37:AJ40"/>
    <mergeCell ref="AK37:AK40"/>
    <mergeCell ref="AL37:AL40"/>
    <mergeCell ref="K40:K43"/>
    <mergeCell ref="L40:L41"/>
    <mergeCell ref="M40:M41"/>
    <mergeCell ref="N40:N43"/>
    <mergeCell ref="L42:L43"/>
    <mergeCell ref="M42:M43"/>
    <mergeCell ref="R42:R43"/>
    <mergeCell ref="S42:S43"/>
    <mergeCell ref="AG41:AG42"/>
    <mergeCell ref="O40:O43"/>
    <mergeCell ref="P40:P43"/>
    <mergeCell ref="Q40:Q43"/>
    <mergeCell ref="R40:R41"/>
    <mergeCell ref="AL41:AL42"/>
    <mergeCell ref="AM41:AM42"/>
    <mergeCell ref="Q37:Q39"/>
    <mergeCell ref="S37:S39"/>
    <mergeCell ref="T37:T39"/>
    <mergeCell ref="K37:K39"/>
    <mergeCell ref="M37:M39"/>
    <mergeCell ref="N37:N39"/>
    <mergeCell ref="O37:O39"/>
    <mergeCell ref="G37:G39"/>
    <mergeCell ref="H37:H39"/>
    <mergeCell ref="I37:I39"/>
    <mergeCell ref="J37:J39"/>
    <mergeCell ref="R37:R39"/>
    <mergeCell ref="L37:L39"/>
    <mergeCell ref="AM35:AM36"/>
    <mergeCell ref="AG35:AG36"/>
    <mergeCell ref="AH35:AH36"/>
    <mergeCell ref="AI35:AI36"/>
    <mergeCell ref="AJ35:AJ36"/>
    <mergeCell ref="AK35:AK36"/>
    <mergeCell ref="AL35:AL36"/>
    <mergeCell ref="A37:A39"/>
    <mergeCell ref="B37:B39"/>
    <mergeCell ref="C37:C39"/>
    <mergeCell ref="D37:D39"/>
    <mergeCell ref="E37:E39"/>
    <mergeCell ref="AB35:AB36"/>
    <mergeCell ref="AC35:AC36"/>
    <mergeCell ref="AD35:AD36"/>
    <mergeCell ref="AE35:AE36"/>
    <mergeCell ref="AF35:AF36"/>
    <mergeCell ref="AA35:AA36"/>
    <mergeCell ref="G34:G36"/>
    <mergeCell ref="H34:H36"/>
    <mergeCell ref="I34:I36"/>
    <mergeCell ref="K34:K36"/>
    <mergeCell ref="AM32:AM34"/>
    <mergeCell ref="P37:P39"/>
    <mergeCell ref="Y34:Y36"/>
    <mergeCell ref="Q34:Q36"/>
    <mergeCell ref="R34:R36"/>
    <mergeCell ref="S34:S36"/>
    <mergeCell ref="A34:A36"/>
    <mergeCell ref="B34:B36"/>
    <mergeCell ref="C34:C36"/>
    <mergeCell ref="E34:E36"/>
    <mergeCell ref="F34:F36"/>
    <mergeCell ref="P34:P36"/>
    <mergeCell ref="V34:V36"/>
    <mergeCell ref="J34:J36"/>
    <mergeCell ref="D34:D36"/>
    <mergeCell ref="AM30:AM31"/>
    <mergeCell ref="K32:K33"/>
    <mergeCell ref="L32:L33"/>
    <mergeCell ref="M32:M33"/>
    <mergeCell ref="N32:N33"/>
    <mergeCell ref="O32:O33"/>
    <mergeCell ref="AA32:AA34"/>
    <mergeCell ref="AB32:AB34"/>
    <mergeCell ref="AC32:AC34"/>
    <mergeCell ref="AD32:AD34"/>
    <mergeCell ref="AE32:AE34"/>
    <mergeCell ref="T34:T36"/>
    <mergeCell ref="U34:U36"/>
    <mergeCell ref="AF32:AF34"/>
    <mergeCell ref="AG32:AG34"/>
    <mergeCell ref="AH32:AH34"/>
    <mergeCell ref="AI32:AI34"/>
    <mergeCell ref="AJ32:AJ34"/>
    <mergeCell ref="L34:L36"/>
    <mergeCell ref="M34:M36"/>
    <mergeCell ref="N34:N36"/>
    <mergeCell ref="O34:O36"/>
    <mergeCell ref="W34:W36"/>
    <mergeCell ref="X34:X36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AL32:AL34"/>
    <mergeCell ref="AF30:AF31"/>
    <mergeCell ref="AG30:AG31"/>
    <mergeCell ref="AH30:AH31"/>
    <mergeCell ref="AI30:AI31"/>
    <mergeCell ref="AJ30:AJ31"/>
    <mergeCell ref="AA30:AA31"/>
    <mergeCell ref="AB30:AB31"/>
    <mergeCell ref="AC30:AC31"/>
    <mergeCell ref="AD30:AD31"/>
    <mergeCell ref="AE30:AE31"/>
    <mergeCell ref="AK30:AK31"/>
    <mergeCell ref="AL30:AL31"/>
    <mergeCell ref="AK32:AK34"/>
    <mergeCell ref="V32:V33"/>
    <mergeCell ref="W32:W33"/>
    <mergeCell ref="X32:X33"/>
    <mergeCell ref="Y32:Y33"/>
    <mergeCell ref="P32:P33"/>
    <mergeCell ref="R32:R33"/>
    <mergeCell ref="S32:S33"/>
    <mergeCell ref="T32:T33"/>
    <mergeCell ref="U32:U33"/>
    <mergeCell ref="S27:S28"/>
    <mergeCell ref="I27:I29"/>
    <mergeCell ref="J27:J29"/>
    <mergeCell ref="K27:K29"/>
    <mergeCell ref="N27:N29"/>
    <mergeCell ref="AA27:AA29"/>
    <mergeCell ref="A30:A31"/>
    <mergeCell ref="B30:B31"/>
    <mergeCell ref="C30:C31"/>
    <mergeCell ref="D30:D31"/>
    <mergeCell ref="E30:E31"/>
    <mergeCell ref="U30:U31"/>
    <mergeCell ref="V30:V31"/>
    <mergeCell ref="W30:W31"/>
    <mergeCell ref="X30:X31"/>
    <mergeCell ref="Y30:Y31"/>
    <mergeCell ref="P30:P31"/>
    <mergeCell ref="Q30:Q31"/>
    <mergeCell ref="R30:R31"/>
    <mergeCell ref="S30:S31"/>
    <mergeCell ref="T30:T31"/>
    <mergeCell ref="K30:K31"/>
    <mergeCell ref="L30:L31"/>
    <mergeCell ref="M30:M31"/>
    <mergeCell ref="N30:N31"/>
    <mergeCell ref="O30:O31"/>
    <mergeCell ref="F30:F31"/>
    <mergeCell ref="G30:G31"/>
    <mergeCell ref="H30:H31"/>
    <mergeCell ref="I30:I31"/>
    <mergeCell ref="J30:J31"/>
    <mergeCell ref="AK27:AK29"/>
    <mergeCell ref="AL27:AL29"/>
    <mergeCell ref="AB27:AB29"/>
    <mergeCell ref="AC27:AC29"/>
    <mergeCell ref="AK24:AK26"/>
    <mergeCell ref="AL24:AL25"/>
    <mergeCell ref="AF24:AF25"/>
    <mergeCell ref="AG24:AG26"/>
    <mergeCell ref="AH24:AH26"/>
    <mergeCell ref="AI24:AI26"/>
    <mergeCell ref="AJ24:AJ26"/>
    <mergeCell ref="AB24:AB26"/>
    <mergeCell ref="AC24:AC26"/>
    <mergeCell ref="AD27:AD29"/>
    <mergeCell ref="AE27:AE29"/>
    <mergeCell ref="AF27:AF29"/>
    <mergeCell ref="O27:O29"/>
    <mergeCell ref="A27:A29"/>
    <mergeCell ref="B27:B29"/>
    <mergeCell ref="C27:C29"/>
    <mergeCell ref="D27:D29"/>
    <mergeCell ref="E27:E29"/>
    <mergeCell ref="H27:H29"/>
    <mergeCell ref="AM24:AM26"/>
    <mergeCell ref="F27:F28"/>
    <mergeCell ref="G27:G28"/>
    <mergeCell ref="L27:L28"/>
    <mergeCell ref="M27:M28"/>
    <mergeCell ref="W27:W29"/>
    <mergeCell ref="X27:X29"/>
    <mergeCell ref="Y27:Y28"/>
    <mergeCell ref="P27:P29"/>
    <mergeCell ref="Q27:Q29"/>
    <mergeCell ref="T27:T29"/>
    <mergeCell ref="U27:U29"/>
    <mergeCell ref="V27:V29"/>
    <mergeCell ref="R27:R28"/>
    <mergeCell ref="AH27:AH29"/>
    <mergeCell ref="AI27:AI29"/>
    <mergeCell ref="AJ27:AJ29"/>
    <mergeCell ref="U24:U26"/>
    <mergeCell ref="T22:T23"/>
    <mergeCell ref="U22:U23"/>
    <mergeCell ref="V22:V23"/>
    <mergeCell ref="W22:W23"/>
    <mergeCell ref="AD24:AD26"/>
    <mergeCell ref="AE24:AE26"/>
    <mergeCell ref="AA24:AA26"/>
    <mergeCell ref="L24:L26"/>
    <mergeCell ref="M24:M26"/>
    <mergeCell ref="N24:N26"/>
    <mergeCell ref="O24:O26"/>
    <mergeCell ref="P24:P26"/>
    <mergeCell ref="V24:V26"/>
    <mergeCell ref="W24:W26"/>
    <mergeCell ref="X24:X26"/>
    <mergeCell ref="Y24:Y26"/>
    <mergeCell ref="O22:O23"/>
    <mergeCell ref="P22:P23"/>
    <mergeCell ref="B24:B26"/>
    <mergeCell ref="C24:C26"/>
    <mergeCell ref="D24:D26"/>
    <mergeCell ref="E24:E26"/>
    <mergeCell ref="F24:F26"/>
    <mergeCell ref="Q24:Q26"/>
    <mergeCell ref="R24:R26"/>
    <mergeCell ref="S24:S26"/>
    <mergeCell ref="T24:T26"/>
    <mergeCell ref="G24:G26"/>
    <mergeCell ref="H24:H26"/>
    <mergeCell ref="I24:I26"/>
    <mergeCell ref="J24:J26"/>
    <mergeCell ref="K24:K26"/>
    <mergeCell ref="G19:G21"/>
    <mergeCell ref="H19:H21"/>
    <mergeCell ref="I19:I21"/>
    <mergeCell ref="F19:F20"/>
    <mergeCell ref="J19:J20"/>
    <mergeCell ref="A19:A21"/>
    <mergeCell ref="B19:B21"/>
    <mergeCell ref="C19:C21"/>
    <mergeCell ref="E19:E21"/>
    <mergeCell ref="D19:D20"/>
    <mergeCell ref="K19:K21"/>
    <mergeCell ref="M19:M21"/>
    <mergeCell ref="N19:N21"/>
    <mergeCell ref="O19:O21"/>
    <mergeCell ref="L19:L20"/>
    <mergeCell ref="R19:R20"/>
    <mergeCell ref="AD16:AD18"/>
    <mergeCell ref="AE16:AE18"/>
    <mergeCell ref="AF16:AF18"/>
    <mergeCell ref="U19:U21"/>
    <mergeCell ref="W19:W21"/>
    <mergeCell ref="Y19:Y21"/>
    <mergeCell ref="X19:X20"/>
    <mergeCell ref="V19:V20"/>
    <mergeCell ref="Q19:Q21"/>
    <mergeCell ref="S19:S21"/>
    <mergeCell ref="T19:T21"/>
    <mergeCell ref="AA19:AA21"/>
    <mergeCell ref="AB19:AB21"/>
    <mergeCell ref="AC19:AC21"/>
    <mergeCell ref="AD19:AD21"/>
    <mergeCell ref="AE19:AE21"/>
    <mergeCell ref="AM16:AM18"/>
    <mergeCell ref="AH16:AH18"/>
    <mergeCell ref="AI16:AI18"/>
    <mergeCell ref="AJ16:AJ18"/>
    <mergeCell ref="AK16:AK18"/>
    <mergeCell ref="AL16:AL18"/>
    <mergeCell ref="AC16:AC18"/>
    <mergeCell ref="AA16:AA18"/>
    <mergeCell ref="P19:P20"/>
    <mergeCell ref="AG16:AG18"/>
    <mergeCell ref="AM19:AM21"/>
    <mergeCell ref="AG19:AG21"/>
    <mergeCell ref="AH19:AH21"/>
    <mergeCell ref="AI19:AI21"/>
    <mergeCell ref="AJ19:AJ21"/>
    <mergeCell ref="AK19:AK21"/>
    <mergeCell ref="AB16:AB18"/>
    <mergeCell ref="E16:E17"/>
    <mergeCell ref="Q16:Q17"/>
    <mergeCell ref="G16:G18"/>
    <mergeCell ref="H16:H18"/>
    <mergeCell ref="I16:I18"/>
    <mergeCell ref="U16:U18"/>
    <mergeCell ref="V16:V18"/>
    <mergeCell ref="W16:W18"/>
    <mergeCell ref="X16:X18"/>
    <mergeCell ref="Y16:Y18"/>
    <mergeCell ref="O16:O18"/>
    <mergeCell ref="P16:P18"/>
    <mergeCell ref="R16:R18"/>
    <mergeCell ref="S16:S18"/>
    <mergeCell ref="T16:T18"/>
    <mergeCell ref="A16:A18"/>
    <mergeCell ref="B16:B18"/>
    <mergeCell ref="C16:C18"/>
    <mergeCell ref="J16:J18"/>
    <mergeCell ref="K16:K18"/>
    <mergeCell ref="L16:L18"/>
    <mergeCell ref="M16:M18"/>
    <mergeCell ref="N16:N18"/>
    <mergeCell ref="D16:D18"/>
    <mergeCell ref="F16:F18"/>
    <mergeCell ref="T11:X11"/>
    <mergeCell ref="Y11:Y13"/>
    <mergeCell ref="AH10:AM10"/>
    <mergeCell ref="AA14:AA15"/>
    <mergeCell ref="AC12:AF12"/>
    <mergeCell ref="A9:A13"/>
    <mergeCell ref="U12:X12"/>
    <mergeCell ref="AB11:AF11"/>
    <mergeCell ref="AG11:AG13"/>
    <mergeCell ref="AH11:AL11"/>
    <mergeCell ref="AM11:AM13"/>
    <mergeCell ref="AI12:AL12"/>
    <mergeCell ref="I12:L12"/>
    <mergeCell ref="O12:R12"/>
    <mergeCell ref="A54:AM54"/>
    <mergeCell ref="B55:AD55"/>
    <mergeCell ref="AB22:AB23"/>
    <mergeCell ref="AC22:AC23"/>
    <mergeCell ref="AD22:AD23"/>
    <mergeCell ref="AE22:AE23"/>
    <mergeCell ref="AF22:AF23"/>
    <mergeCell ref="AH22:AH23"/>
    <mergeCell ref="AI22:AI23"/>
    <mergeCell ref="AJ22:AJ23"/>
    <mergeCell ref="AK22:AK23"/>
    <mergeCell ref="AL22:AL23"/>
    <mergeCell ref="Q22:Q23"/>
    <mergeCell ref="J22:J23"/>
    <mergeCell ref="K22:K23"/>
    <mergeCell ref="N22:N23"/>
    <mergeCell ref="E22:E23"/>
    <mergeCell ref="H22:H23"/>
    <mergeCell ref="I22:I23"/>
    <mergeCell ref="A22:A23"/>
    <mergeCell ref="B22:B23"/>
    <mergeCell ref="C22:C23"/>
    <mergeCell ref="D22:D23"/>
    <mergeCell ref="A24:A26"/>
    <mergeCell ref="AA22:AA23"/>
    <mergeCell ref="AA7:AM7"/>
    <mergeCell ref="A7:Y7"/>
    <mergeCell ref="A5:AM5"/>
    <mergeCell ref="AA4:AM4"/>
    <mergeCell ref="A50:AM50"/>
    <mergeCell ref="A51:AM51"/>
    <mergeCell ref="A52:AM52"/>
    <mergeCell ref="A53:AM53"/>
    <mergeCell ref="AB9:AM9"/>
    <mergeCell ref="B10:G10"/>
    <mergeCell ref="H10:M10"/>
    <mergeCell ref="N10:S10"/>
    <mergeCell ref="T10:Y10"/>
    <mergeCell ref="AB10:AG10"/>
    <mergeCell ref="AA9:AA13"/>
    <mergeCell ref="B9:Y9"/>
    <mergeCell ref="C12:F12"/>
    <mergeCell ref="B11:F11"/>
    <mergeCell ref="G11:G13"/>
    <mergeCell ref="H11:L11"/>
    <mergeCell ref="M11:M13"/>
    <mergeCell ref="N11:R11"/>
    <mergeCell ref="S11:S13"/>
  </mergeCells>
  <printOptions horizontalCentered="1"/>
  <pageMargins left="0.19685039370078741" right="0.19685039370078741" top="0.51181102362204722" bottom="0.19685039370078741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2012 04 09</vt:lpstr>
      <vt:lpstr>2016 05 28  Biela ferie</vt:lpstr>
      <vt:lpstr>2016 05 28 podstawowy Bielawy</vt:lpstr>
      <vt:lpstr>2016 05 28 Babia Wieś FERIE</vt:lpstr>
      <vt:lpstr>2016 05 28 Babia Wieś</vt:lpstr>
      <vt:lpstr>Tramwaje</vt:lpstr>
      <vt:lpstr>'2012 04 09'!Obszar_wydruku</vt:lpstr>
      <vt:lpstr>'2016 05 28  Biela ferie'!Obszar_wydruku</vt:lpstr>
      <vt:lpstr>'2016 05 28 Babia Wieś'!Obszar_wydruku</vt:lpstr>
      <vt:lpstr>'2016 05 28 Babia Wieś FERIE'!Obszar_wydruku</vt:lpstr>
      <vt:lpstr>'2016 05 28 podstawowy Bielawy'!Obszar_wydruku</vt:lpstr>
      <vt:lpstr>Tramwaje!Obszar_wydruku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Malewski</dc:creator>
  <cp:lastModifiedBy>Tomasz Brzuchalski</cp:lastModifiedBy>
  <cp:lastPrinted>2024-12-17T07:50:10Z</cp:lastPrinted>
  <dcterms:created xsi:type="dcterms:W3CDTF">2009-08-25T07:25:58Z</dcterms:created>
  <dcterms:modified xsi:type="dcterms:W3CDTF">2025-01-03T14:21:50Z</dcterms:modified>
</cp:coreProperties>
</file>