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dalena.rys\Desktop\Sielec 20\SWZ do EZD\"/>
    </mc:Choice>
  </mc:AlternateContent>
  <bookViews>
    <workbookView xWindow="0" yWindow="0" windowWidth="23040" windowHeight="9204"/>
  </bookViews>
  <sheets>
    <sheet name="Ofertowy" sheetId="1" r:id="rId1"/>
  </sheets>
  <definedNames>
    <definedName name="_A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3" i="1"/>
  <c r="F24" i="1"/>
  <c r="F25" i="1"/>
  <c r="F26" i="1"/>
  <c r="F27" i="1"/>
  <c r="F31" i="1"/>
  <c r="F37" i="1"/>
  <c r="F42" i="1"/>
  <c r="F63" i="1"/>
  <c r="F78" i="1"/>
  <c r="F81" i="1"/>
  <c r="F83" i="1"/>
  <c r="F90" i="1"/>
</calcChain>
</file>

<file path=xl/sharedStrings.xml><?xml version="1.0" encoding="utf-8"?>
<sst xmlns="http://schemas.openxmlformats.org/spreadsheetml/2006/main" count="218" uniqueCount="146">
  <si>
    <t xml:space="preserve">    RAZEM WARTOŚĆ BRUTTO</t>
  </si>
  <si>
    <t xml:space="preserve">    PODATEK VAT ( 23%)</t>
  </si>
  <si>
    <t xml:space="preserve">    RAZEM WARTOŚĆ ROBÓT</t>
  </si>
  <si>
    <t>dla  trasy  dróg - inwentaryzacja powykonawcza</t>
  </si>
  <si>
    <t>000-8</t>
  </si>
  <si>
    <t>D-01.01.01.04</t>
  </si>
  <si>
    <t>km</t>
  </si>
  <si>
    <t>Roboty pomiarowe  przy  robotach ziemnych</t>
  </si>
  <si>
    <t>STWiORB</t>
  </si>
  <si>
    <t>20.</t>
  </si>
  <si>
    <t>VIII. INNE ROBOTY</t>
  </si>
  <si>
    <t>"małe", folia odblaskowa II generacji)</t>
  </si>
  <si>
    <t>D-07.02.11.03</t>
  </si>
  <si>
    <t xml:space="preserve">mm wraz z przymocowaniem tablicy TL-1 (znaki </t>
  </si>
  <si>
    <t>000-9</t>
  </si>
  <si>
    <t>D-07.02.01.02</t>
  </si>
  <si>
    <t>szt.</t>
  </si>
  <si>
    <t xml:space="preserve">Ustawienie słupków stalowych do znaków z rur Ø 70 </t>
  </si>
  <si>
    <t>19.</t>
  </si>
  <si>
    <t xml:space="preserve">VII. URZĄDZENIA BEZPIECZEŃSTWA RUCHU </t>
  </si>
  <si>
    <t>bości 16÷20cm(spadki podłużne niwelet rowów &gt; 2%)</t>
  </si>
  <si>
    <t>D-06.01.01.41</t>
  </si>
  <si>
    <r>
      <t>m</t>
    </r>
    <r>
      <rPr>
        <vertAlign val="superscript"/>
        <sz val="10"/>
        <rFont val="Arial"/>
        <family val="2"/>
        <charset val="238"/>
      </rPr>
      <t>2</t>
    </r>
  </si>
  <si>
    <t>Umocnienie dna rowów narzutem kamiennym o gru-</t>
  </si>
  <si>
    <t>18.</t>
  </si>
  <si>
    <t>ści warstwy 9 cm</t>
  </si>
  <si>
    <t>D-05.02.01.01</t>
  </si>
  <si>
    <t>Wykonanie utwardzonych poboczy z niesortu o grubo-</t>
  </si>
  <si>
    <t>17.</t>
  </si>
  <si>
    <t>(bez dowozu ziemi urodzajnej, humus z odzysku)</t>
  </si>
  <si>
    <t>grubości warstwy ziemi urodzajnej (humusu) 5 cm</t>
  </si>
  <si>
    <t>D-06.01.01.21</t>
  </si>
  <si>
    <t xml:space="preserve">Humusowanie z obsianiem skarp o szer. 1 m przy </t>
  </si>
  <si>
    <t>16.</t>
  </si>
  <si>
    <t xml:space="preserve">VI. ROBOTY WYKOŃCZENIOWE </t>
  </si>
  <si>
    <t xml:space="preserve">01.20 i nr 01.21 - ścianka prefabrykowana (tzw. "dok"). </t>
  </si>
  <si>
    <t xml:space="preserve">umocnienie wlotów i wylotów zgodnie z KPED karta </t>
  </si>
  <si>
    <t>D-03.01.01.41</t>
  </si>
  <si>
    <r>
      <t xml:space="preserve">Umocnienie czoła przepustu rurowego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50 cm przez</t>
    </r>
  </si>
  <si>
    <t>15.</t>
  </si>
  <si>
    <t>o grub. 15 cm</t>
  </si>
  <si>
    <t>o SN 8 na ławie ze stabilizacji Rm =5,0 Mpa</t>
  </si>
  <si>
    <t xml:space="preserve">gi leśnej z prefabrykatów - rur z PEHD 1 Ø 50 cm o </t>
  </si>
  <si>
    <t>D-03.01.01.21</t>
  </si>
  <si>
    <t>mb</t>
  </si>
  <si>
    <t>Wykonanie przepustów rurowych pod zjazdami z dro-</t>
  </si>
  <si>
    <t>14.</t>
  </si>
  <si>
    <t xml:space="preserve">(tzw. "dok"). </t>
  </si>
  <si>
    <t>karta nr 01.20 i nr 01.21 - ścianka prefabrykowana</t>
  </si>
  <si>
    <t>zgodnie z Katalogiem Powtarzalnych Elementów Dróg</t>
  </si>
  <si>
    <r>
      <t xml:space="preserve">Umocnienie czoła przepustu rurowego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60 cm</t>
    </r>
  </si>
  <si>
    <t>13.</t>
  </si>
  <si>
    <t>jedn.</t>
  </si>
  <si>
    <t>miary</t>
  </si>
  <si>
    <t>CPV</t>
  </si>
  <si>
    <t>Wartość</t>
  </si>
  <si>
    <t xml:space="preserve">Cena </t>
  </si>
  <si>
    <t>Ilość</t>
  </si>
  <si>
    <t>Jedn.</t>
  </si>
  <si>
    <t>Opis  robót</t>
  </si>
  <si>
    <t>KOD</t>
  </si>
  <si>
    <t xml:space="preserve">POZ. </t>
  </si>
  <si>
    <t>Lp</t>
  </si>
  <si>
    <t xml:space="preserve">SIELEC" w Nadleśnictwie Jędrzejów  na długości 0,89647 km </t>
  </si>
  <si>
    <r>
      <t xml:space="preserve">KOSZTORYS OFERTOWY DO PROJEKTU BUDOWLANEGO : </t>
    </r>
    <r>
      <rPr>
        <b/>
        <sz val="9"/>
        <rFont val="Arial CE"/>
        <family val="2"/>
        <charset val="238"/>
      </rPr>
      <t xml:space="preserve"> "BUDOWA DROGI  LEŚNEJ nr 20 W LEŚNICTWIE  </t>
    </r>
  </si>
  <si>
    <t>ze stabilizacji o Rm =5,0 Mpa o grub. 15 cm</t>
  </si>
  <si>
    <r>
      <t xml:space="preserve">gi leśnej z rur 1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60 cm - rury PEHD o SN8 na ławie</t>
    </r>
  </si>
  <si>
    <t>Wykonanie przepustów rurowych pod koroną dro-</t>
  </si>
  <si>
    <t>12.</t>
  </si>
  <si>
    <t>V. ODWODNIENIE DROGI</t>
  </si>
  <si>
    <t>z miałowaniem ręcznym o grubości warstwy 9 cm</t>
  </si>
  <si>
    <r>
      <t>łamanego stabilizowanego mechanicznie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 0/31,5 mm</t>
    </r>
  </si>
  <si>
    <t>D-05.02.01.11</t>
  </si>
  <si>
    <t>Wykonanie nawierzchni z kruszywa kamiennego</t>
  </si>
  <si>
    <t>11.</t>
  </si>
  <si>
    <t>IV. NAWIERZCHNIA DROGI LEŚNEJ NR 20</t>
  </si>
  <si>
    <t>o grubości 18 cm</t>
  </si>
  <si>
    <r>
      <t>mechanicznie (kruszywo 31,5/63 mm)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- warstwa</t>
    </r>
  </si>
  <si>
    <t xml:space="preserve">szywa kamiennego łamanego stabilizowanego </t>
  </si>
  <si>
    <t>D-04.04.01.12</t>
  </si>
  <si>
    <t xml:space="preserve">Wykonanie podbudowy zasadniczej drogi z kru-   </t>
  </si>
  <si>
    <t>10.</t>
  </si>
  <si>
    <t xml:space="preserve"> o grubości warstwy 15 cm </t>
  </si>
  <si>
    <t>cementem o wytrzymałości Rm = 2,50 Mpa</t>
  </si>
  <si>
    <t>D-04.05.01.12</t>
  </si>
  <si>
    <t xml:space="preserve">Wykonanie ulepszonego podłoża stabilizowanego </t>
  </si>
  <si>
    <t>9.</t>
  </si>
  <si>
    <t xml:space="preserve">mechanicznie   </t>
  </si>
  <si>
    <t>stwy konstrukcyjne nawierzchni wykonywane</t>
  </si>
  <si>
    <t>D-04.01.01.31</t>
  </si>
  <si>
    <t>Profilowanie i zagęszczenie podłoża pod war-</t>
  </si>
  <si>
    <t>8.</t>
  </si>
  <si>
    <t>III. PODBUDOWA POD NAWIERZCHNIĘ DROGI</t>
  </si>
  <si>
    <t xml:space="preserve">Robót Ziemnych </t>
  </si>
  <si>
    <t xml:space="preserve">formowaniem i zagęszczeniem . Ilość robót z Tabeli </t>
  </si>
  <si>
    <t xml:space="preserve">z transportem urobku na odkład samochodami wraz z </t>
  </si>
  <si>
    <t>D-02.03.01.53</t>
  </si>
  <si>
    <r>
      <t>m</t>
    </r>
    <r>
      <rPr>
        <vertAlign val="superscript"/>
        <sz val="10"/>
        <rFont val="Arial"/>
        <family val="2"/>
        <charset val="238"/>
      </rPr>
      <t>3</t>
    </r>
  </si>
  <si>
    <t>Wykonanie wykopów mechanicznie w gruncie kat. II-IV</t>
  </si>
  <si>
    <t>7.</t>
  </si>
  <si>
    <t>Robót Ziemnych)</t>
  </si>
  <si>
    <t>w nasyp z terenu budowy z odległ. do 0,9 km (z Tabel</t>
  </si>
  <si>
    <t>ncie kat.II-IV z przewiezieniem urobku i wbudowaniem</t>
  </si>
  <si>
    <t>D-02.03.01.12</t>
  </si>
  <si>
    <t>Wykonanie nasypów z wykopów mechanicznie w gru-,</t>
  </si>
  <si>
    <t>6.</t>
  </si>
  <si>
    <t>(roboty na miejscu). Ilość robót z Tabeli Robót Ziem</t>
  </si>
  <si>
    <t>D-02.01.01.21</t>
  </si>
  <si>
    <t xml:space="preserve">Roboty ziemne: wykonanie nasypów z wykopu </t>
  </si>
  <si>
    <t>5.</t>
  </si>
  <si>
    <t>II. ROBOTY ZIEMNE</t>
  </si>
  <si>
    <t>poszycia - ilość krzaków 1000 szt./ha</t>
  </si>
  <si>
    <t xml:space="preserve">pozostałości po karczowaniu drzew, krzaków i </t>
  </si>
  <si>
    <t>D-01.02.01.22</t>
  </si>
  <si>
    <t>ha</t>
  </si>
  <si>
    <t>Karczowanie krzaków i poszycia z wywiezieniem</t>
  </si>
  <si>
    <t>4.</t>
  </si>
  <si>
    <t>d) powyżej 46 cm</t>
  </si>
  <si>
    <t>c) 36-45 cm</t>
  </si>
  <si>
    <t>b) 26-35 cm</t>
  </si>
  <si>
    <t>a) do 25 cm</t>
  </si>
  <si>
    <t>do 14</t>
  </si>
  <si>
    <t>poza teren Leśnictwa dla drzew o średnicy pni</t>
  </si>
  <si>
    <t>D-01.02.25.11</t>
  </si>
  <si>
    <t xml:space="preserve">Karczowanie pni drzew wraz z wywozem karpiny </t>
  </si>
  <si>
    <t>3.</t>
  </si>
  <si>
    <t>ponownego zahumusowanie skarp i dna rowu .</t>
  </si>
  <si>
    <t xml:space="preserve">grubość warstwy do 15 cm ze składowaniem do </t>
  </si>
  <si>
    <t>D-01.02.02.02</t>
  </si>
  <si>
    <t>Usunięcie warstwy ziemi urodzajnej (humusu)</t>
  </si>
  <si>
    <t>2.</t>
  </si>
  <si>
    <t>Sielec Nadleśnictwo Jędrzejów</t>
  </si>
  <si>
    <t xml:space="preserve">dla  trasy  dróg - droga leśna nr 20 w Leśnictwie </t>
  </si>
  <si>
    <t xml:space="preserve">Roboty pomiarowe  przy  robotach ziemnych </t>
  </si>
  <si>
    <t>1.</t>
  </si>
  <si>
    <t>I. ROBOTY PRZYGOTOWAWCZE I ROZBIÓRKOWE</t>
  </si>
  <si>
    <t>Wskaźniki cenotwórcze:</t>
  </si>
  <si>
    <t>1)</t>
  </si>
  <si>
    <t>stawka roboczogodziny – ………………………………………………………zł</t>
  </si>
  <si>
    <t>2)</t>
  </si>
  <si>
    <t>koszty pośrednie od R+S – …………………………………………………….%</t>
  </si>
  <si>
    <t>3)</t>
  </si>
  <si>
    <t>zysk od R+S – …………………………………………………………….……..%</t>
  </si>
  <si>
    <t>Znak referencyjny. SA.270.2.5.2022</t>
  </si>
  <si>
    <t>Załącznik nr 1a</t>
  </si>
  <si>
    <t>Dokument musi być podpisany kwalifikowanym podpisem elektronicznym lub podpisem zaufanym lub elektronicznym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</si>
</sst>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b/>
      <sz val="9"/>
      <name val="Arial CE"/>
      <family val="2"/>
      <charset val="238"/>
    </font>
    <font>
      <sz val="11"/>
      <name val="Arial CE"/>
      <family val="2"/>
      <charset val="238"/>
    </font>
    <font>
      <sz val="9"/>
      <color indexed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 CE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NumberFormat="1"/>
    <xf numFmtId="4" fontId="0" fillId="0" borderId="0" xfId="0" applyNumberFormat="1"/>
    <xf numFmtId="4" fontId="2" fillId="0" borderId="1" xfId="0" applyNumberFormat="1" applyFont="1" applyBorder="1"/>
    <xf numFmtId="0" fontId="0" fillId="0" borderId="2" xfId="0" applyBorder="1"/>
    <xf numFmtId="0" fontId="0" fillId="0" borderId="2" xfId="0" applyNumberFormat="1" applyBorder="1"/>
    <xf numFmtId="0" fontId="3" fillId="0" borderId="3" xfId="0" applyFont="1" applyBorder="1"/>
    <xf numFmtId="4" fontId="2" fillId="0" borderId="4" xfId="0" applyNumberFormat="1" applyFont="1" applyBorder="1"/>
    <xf numFmtId="0" fontId="0" fillId="0" borderId="5" xfId="0" applyBorder="1"/>
    <xf numFmtId="0" fontId="0" fillId="0" borderId="5" xfId="0" applyNumberFormat="1" applyBorder="1"/>
    <xf numFmtId="0" fontId="3" fillId="0" borderId="6" xfId="0" applyFont="1" applyBorder="1"/>
    <xf numFmtId="4" fontId="4" fillId="0" borderId="1" xfId="0" applyNumberFormat="1" applyFont="1" applyBorder="1"/>
    <xf numFmtId="0" fontId="0" fillId="0" borderId="7" xfId="0" applyBorder="1"/>
    <xf numFmtId="0" fontId="0" fillId="0" borderId="8" xfId="0" applyBorder="1"/>
    <xf numFmtId="0" fontId="5" fillId="0" borderId="9" xfId="0" applyFont="1" applyFill="1" applyBorder="1"/>
    <xf numFmtId="0" fontId="6" fillId="0" borderId="1" xfId="0" applyFont="1" applyBorder="1"/>
    <xf numFmtId="0" fontId="6" fillId="0" borderId="2" xfId="0" applyNumberFormat="1" applyFont="1" applyBorder="1"/>
    <xf numFmtId="0" fontId="0" fillId="0" borderId="1" xfId="0" applyBorder="1"/>
    <xf numFmtId="4" fontId="1" fillId="0" borderId="10" xfId="0" applyNumberFormat="1" applyFont="1" applyBorder="1"/>
    <xf numFmtId="2" fontId="4" fillId="0" borderId="0" xfId="0" applyNumberFormat="1" applyFont="1" applyBorder="1"/>
    <xf numFmtId="164" fontId="0" fillId="0" borderId="11" xfId="0" applyNumberFormat="1" applyBorder="1"/>
    <xf numFmtId="0" fontId="0" fillId="0" borderId="12" xfId="0" applyBorder="1" applyAlignment="1">
      <alignment horizontal="center"/>
    </xf>
    <xf numFmtId="0" fontId="5" fillId="0" borderId="13" xfId="0" applyFont="1" applyFill="1" applyBorder="1"/>
    <xf numFmtId="0" fontId="6" fillId="0" borderId="14" xfId="0" applyFont="1" applyBorder="1"/>
    <xf numFmtId="0" fontId="0" fillId="0" borderId="0" xfId="0" applyBorder="1"/>
    <xf numFmtId="0" fontId="1" fillId="0" borderId="14" xfId="0" applyFont="1" applyBorder="1"/>
    <xf numFmtId="4" fontId="0" fillId="2" borderId="4" xfId="0" applyNumberFormat="1" applyFill="1" applyBorder="1"/>
    <xf numFmtId="0" fontId="0" fillId="2" borderId="5" xfId="0" applyFill="1" applyBorder="1"/>
    <xf numFmtId="0" fontId="0" fillId="2" borderId="15" xfId="0" applyFill="1" applyBorder="1"/>
    <xf numFmtId="0" fontId="3" fillId="2" borderId="16" xfId="0" applyFont="1" applyFill="1" applyBorder="1"/>
    <xf numFmtId="0" fontId="0" fillId="2" borderId="4" xfId="0" applyFill="1" applyBorder="1"/>
    <xf numFmtId="0" fontId="4" fillId="2" borderId="5" xfId="0" applyNumberFormat="1" applyFont="1" applyFill="1" applyBorder="1"/>
    <xf numFmtId="0" fontId="0" fillId="2" borderId="6" xfId="0" applyFill="1" applyBorder="1"/>
    <xf numFmtId="4" fontId="0" fillId="0" borderId="17" xfId="0" applyNumberFormat="1" applyBorder="1"/>
    <xf numFmtId="0" fontId="0" fillId="0" borderId="18" xfId="0" applyBorder="1"/>
    <xf numFmtId="0" fontId="0" fillId="0" borderId="19" xfId="0" applyBorder="1"/>
    <xf numFmtId="0" fontId="4" fillId="0" borderId="20" xfId="0" applyFont="1" applyFill="1" applyBorder="1"/>
    <xf numFmtId="0" fontId="6" fillId="0" borderId="17" xfId="0" applyFont="1" applyBorder="1"/>
    <xf numFmtId="0" fontId="6" fillId="0" borderId="21" xfId="0" applyFont="1" applyBorder="1"/>
    <xf numFmtId="0" fontId="0" fillId="0" borderId="17" xfId="0" applyBorder="1"/>
    <xf numFmtId="4" fontId="0" fillId="0" borderId="14" xfId="0" applyNumberFormat="1" applyBorder="1"/>
    <xf numFmtId="0" fontId="0" fillId="0" borderId="22" xfId="0" applyBorder="1"/>
    <xf numFmtId="0" fontId="4" fillId="0" borderId="23" xfId="0" applyFont="1" applyBorder="1"/>
    <xf numFmtId="0" fontId="6" fillId="0" borderId="0" xfId="0" applyFont="1" applyBorder="1"/>
    <xf numFmtId="0" fontId="0" fillId="0" borderId="14" xfId="0" applyBorder="1"/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/>
    <xf numFmtId="0" fontId="0" fillId="2" borderId="24" xfId="0" applyFill="1" applyBorder="1"/>
    <xf numFmtId="0" fontId="7" fillId="2" borderId="5" xfId="0" applyFont="1" applyFill="1" applyBorder="1"/>
    <xf numFmtId="0" fontId="0" fillId="2" borderId="5" xfId="0" applyNumberFormat="1" applyFill="1" applyBorder="1"/>
    <xf numFmtId="0" fontId="0" fillId="2" borderId="3" xfId="0" applyFill="1" applyBorder="1"/>
    <xf numFmtId="4" fontId="1" fillId="0" borderId="17" xfId="0" applyNumberFormat="1" applyFont="1" applyBorder="1"/>
    <xf numFmtId="0" fontId="1" fillId="0" borderId="18" xfId="0" applyFont="1" applyBorder="1"/>
    <xf numFmtId="2" fontId="1" fillId="0" borderId="19" xfId="0" applyNumberFormat="1" applyFont="1" applyBorder="1"/>
    <xf numFmtId="0" fontId="1" fillId="0" borderId="18" xfId="0" applyFont="1" applyBorder="1" applyAlignment="1">
      <alignment horizontal="center"/>
    </xf>
    <xf numFmtId="0" fontId="4" fillId="0" borderId="25" xfId="0" applyFont="1" applyBorder="1"/>
    <xf numFmtId="0" fontId="8" fillId="0" borderId="18" xfId="0" applyFont="1" applyBorder="1"/>
    <xf numFmtId="0" fontId="1" fillId="0" borderId="17" xfId="0" applyFont="1" applyBorder="1"/>
    <xf numFmtId="4" fontId="1" fillId="0" borderId="14" xfId="0" applyNumberFormat="1" applyFont="1" applyBorder="1"/>
    <xf numFmtId="2" fontId="1" fillId="0" borderId="0" xfId="0" applyNumberFormat="1" applyFont="1" applyBorder="1"/>
    <xf numFmtId="2" fontId="1" fillId="0" borderId="26" xfId="0" applyNumberFormat="1" applyFont="1" applyBorder="1"/>
    <xf numFmtId="0" fontId="4" fillId="0" borderId="0" xfId="0" applyFont="1" applyBorder="1" applyAlignment="1">
      <alignment horizontal="center"/>
    </xf>
    <xf numFmtId="0" fontId="0" fillId="0" borderId="27" xfId="0" applyBorder="1"/>
    <xf numFmtId="0" fontId="1" fillId="0" borderId="18" xfId="0" applyFont="1" applyFill="1" applyBorder="1"/>
    <xf numFmtId="2" fontId="0" fillId="0" borderId="22" xfId="0" applyNumberFormat="1" applyBorder="1"/>
    <xf numFmtId="0" fontId="1" fillId="0" borderId="28" xfId="0" applyFont="1" applyBorder="1" applyAlignment="1">
      <alignment horizontal="center"/>
    </xf>
    <xf numFmtId="0" fontId="1" fillId="0" borderId="29" xfId="0" applyFont="1" applyFill="1" applyBorder="1"/>
    <xf numFmtId="0" fontId="5" fillId="0" borderId="18" xfId="0" applyNumberFormat="1" applyFont="1" applyBorder="1"/>
    <xf numFmtId="0" fontId="0" fillId="0" borderId="30" xfId="0" applyBorder="1"/>
    <xf numFmtId="0" fontId="1" fillId="0" borderId="13" xfId="0" applyFont="1" applyBorder="1"/>
    <xf numFmtId="2" fontId="1" fillId="0" borderId="11" xfId="0" applyNumberFormat="1" applyFont="1" applyBorder="1"/>
    <xf numFmtId="0" fontId="1" fillId="0" borderId="12" xfId="0" applyFont="1" applyBorder="1" applyAlignment="1">
      <alignment horizontal="center"/>
    </xf>
    <xf numFmtId="0" fontId="1" fillId="0" borderId="31" xfId="0" applyFont="1" applyBorder="1"/>
    <xf numFmtId="0" fontId="5" fillId="0" borderId="18" xfId="0" applyFont="1" applyFill="1" applyBorder="1"/>
    <xf numFmtId="0" fontId="5" fillId="0" borderId="20" xfId="0" applyFont="1" applyFill="1" applyBorder="1"/>
    <xf numFmtId="0" fontId="6" fillId="0" borderId="18" xfId="0" applyFont="1" applyBorder="1"/>
    <xf numFmtId="0" fontId="5" fillId="0" borderId="0" xfId="0" applyFont="1" applyFill="1" applyBorder="1"/>
    <xf numFmtId="2" fontId="0" fillId="0" borderId="0" xfId="0" applyNumberFormat="1"/>
    <xf numFmtId="0" fontId="1" fillId="0" borderId="22" xfId="0" applyFont="1" applyBorder="1"/>
    <xf numFmtId="0" fontId="5" fillId="0" borderId="0" xfId="0" applyFont="1" applyFill="1" applyBorder="1" applyAlignment="1">
      <alignment horizontal="center"/>
    </xf>
    <xf numFmtId="0" fontId="5" fillId="0" borderId="32" xfId="0" applyFont="1" applyFill="1" applyBorder="1"/>
    <xf numFmtId="0" fontId="1" fillId="0" borderId="19" xfId="0" applyFont="1" applyBorder="1"/>
    <xf numFmtId="0" fontId="0" fillId="0" borderId="27" xfId="0" applyBorder="1" applyAlignment="1">
      <alignment horizontal="center"/>
    </xf>
    <xf numFmtId="0" fontId="1" fillId="0" borderId="25" xfId="0" applyFont="1" applyBorder="1"/>
    <xf numFmtId="0" fontId="0" fillId="0" borderId="17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23" xfId="0" applyFont="1" applyBorder="1"/>
    <xf numFmtId="0" fontId="0" fillId="0" borderId="14" xfId="0" applyBorder="1" applyAlignment="1">
      <alignment horizontal="left"/>
    </xf>
    <xf numFmtId="2" fontId="1" fillId="0" borderId="22" xfId="0" applyNumberFormat="1" applyFont="1" applyBorder="1"/>
    <xf numFmtId="0" fontId="0" fillId="0" borderId="30" xfId="0" applyBorder="1" applyAlignment="1">
      <alignment horizontal="center"/>
    </xf>
    <xf numFmtId="0" fontId="5" fillId="0" borderId="23" xfId="0" applyFont="1" applyFill="1" applyBorder="1"/>
    <xf numFmtId="0" fontId="1" fillId="0" borderId="14" xfId="0" applyFont="1" applyBorder="1" applyAlignment="1">
      <alignment horizontal="left"/>
    </xf>
    <xf numFmtId="0" fontId="5" fillId="0" borderId="25" xfId="0" applyFont="1" applyFill="1" applyBorder="1"/>
    <xf numFmtId="0" fontId="0" fillId="0" borderId="23" xfId="0" applyBorder="1"/>
    <xf numFmtId="0" fontId="5" fillId="0" borderId="0" xfId="0" applyNumberFormat="1" applyFont="1" applyBorder="1"/>
    <xf numFmtId="2" fontId="0" fillId="0" borderId="23" xfId="0" applyNumberFormat="1" applyBorder="1"/>
    <xf numFmtId="0" fontId="1" fillId="0" borderId="22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2" fontId="7" fillId="0" borderId="33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4" fillId="0" borderId="0" xfId="0" applyFont="1" applyFill="1" applyBorder="1"/>
    <xf numFmtId="0" fontId="1" fillId="0" borderId="0" xfId="0" applyFont="1" applyBorder="1"/>
    <xf numFmtId="4" fontId="0" fillId="0" borderId="1" xfId="0" applyNumberFormat="1" applyBorder="1"/>
    <xf numFmtId="0" fontId="0" fillId="0" borderId="8" xfId="0" applyBorder="1" applyAlignment="1">
      <alignment horizontal="center"/>
    </xf>
    <xf numFmtId="0" fontId="1" fillId="0" borderId="9" xfId="0" applyFont="1" applyBorder="1"/>
    <xf numFmtId="0" fontId="5" fillId="0" borderId="2" xfId="0" applyNumberFormat="1" applyFont="1" applyBorder="1"/>
    <xf numFmtId="0" fontId="0" fillId="0" borderId="1" xfId="0" applyBorder="1" applyAlignment="1">
      <alignment horizontal="left"/>
    </xf>
    <xf numFmtId="2" fontId="0" fillId="0" borderId="11" xfId="0" applyNumberFormat="1" applyBorder="1"/>
    <xf numFmtId="4" fontId="12" fillId="2" borderId="4" xfId="0" applyNumberFormat="1" applyFont="1" applyFill="1" applyBorder="1"/>
    <xf numFmtId="0" fontId="12" fillId="2" borderId="5" xfId="0" applyFont="1" applyFill="1" applyBorder="1"/>
    <xf numFmtId="0" fontId="12" fillId="2" borderId="15" xfId="0" applyFont="1" applyFill="1" applyBorder="1"/>
    <xf numFmtId="0" fontId="12" fillId="2" borderId="24" xfId="0" applyFont="1" applyFill="1" applyBorder="1"/>
    <xf numFmtId="0" fontId="7" fillId="2" borderId="35" xfId="0" applyFont="1" applyFill="1" applyBorder="1"/>
    <xf numFmtId="0" fontId="12" fillId="2" borderId="4" xfId="0" applyFont="1" applyFill="1" applyBorder="1"/>
    <xf numFmtId="0" fontId="12" fillId="2" borderId="5" xfId="0" applyNumberFormat="1" applyFont="1" applyFill="1" applyBorder="1"/>
    <xf numFmtId="0" fontId="12" fillId="2" borderId="4" xfId="0" applyFont="1" applyFill="1" applyBorder="1" applyAlignment="1">
      <alignment horizontal="left"/>
    </xf>
    <xf numFmtId="0" fontId="4" fillId="0" borderId="36" xfId="0" applyFont="1" applyBorder="1"/>
    <xf numFmtId="0" fontId="6" fillId="0" borderId="0" xfId="0" applyNumberFormat="1" applyFont="1" applyBorder="1"/>
    <xf numFmtId="4" fontId="0" fillId="0" borderId="10" xfId="0" applyNumberFormat="1" applyBorder="1"/>
    <xf numFmtId="4" fontId="0" fillId="0" borderId="11" xfId="0" applyNumberFormat="1" applyBorder="1"/>
    <xf numFmtId="0" fontId="6" fillId="0" borderId="10" xfId="0" applyFont="1" applyBorder="1"/>
    <xf numFmtId="0" fontId="1" fillId="0" borderId="10" xfId="0" applyFont="1" applyBorder="1" applyAlignment="1">
      <alignment horizontal="left"/>
    </xf>
    <xf numFmtId="4" fontId="0" fillId="3" borderId="4" xfId="0" applyNumberFormat="1" applyFill="1" applyBorder="1"/>
    <xf numFmtId="2" fontId="0" fillId="3" borderId="5" xfId="0" applyNumberFormat="1" applyFill="1" applyBorder="1"/>
    <xf numFmtId="4" fontId="0" fillId="3" borderId="15" xfId="0" applyNumberFormat="1" applyFill="1" applyBorder="1"/>
    <xf numFmtId="0" fontId="1" fillId="3" borderId="5" xfId="0" applyFont="1" applyFill="1" applyBorder="1" applyAlignment="1">
      <alignment horizontal="center"/>
    </xf>
    <xf numFmtId="0" fontId="7" fillId="2" borderId="16" xfId="0" applyFont="1" applyFill="1" applyBorder="1"/>
    <xf numFmtId="0" fontId="0" fillId="0" borderId="37" xfId="0" applyBorder="1"/>
    <xf numFmtId="4" fontId="0" fillId="0" borderId="7" xfId="0" applyNumberFormat="1" applyBorder="1"/>
    <xf numFmtId="0" fontId="4" fillId="0" borderId="36" xfId="0" applyFont="1" applyFill="1" applyBorder="1"/>
    <xf numFmtId="4" fontId="0" fillId="0" borderId="22" xfId="0" applyNumberFormat="1" applyBorder="1"/>
    <xf numFmtId="4" fontId="1" fillId="0" borderId="22" xfId="0" applyNumberFormat="1" applyFont="1" applyBorder="1"/>
    <xf numFmtId="4" fontId="14" fillId="0" borderId="19" xfId="0" applyNumberFormat="1" applyFont="1" applyBorder="1" applyAlignment="1">
      <alignment horizontal="right"/>
    </xf>
    <xf numFmtId="0" fontId="7" fillId="0" borderId="18" xfId="0" applyFont="1" applyBorder="1" applyAlignment="1">
      <alignment horizontal="center"/>
    </xf>
    <xf numFmtId="0" fontId="14" fillId="0" borderId="25" xfId="0" applyFont="1" applyBorder="1" applyAlignment="1">
      <alignment horizontal="left"/>
    </xf>
    <xf numFmtId="0" fontId="11" fillId="0" borderId="17" xfId="0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4" fontId="14" fillId="0" borderId="22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4" fillId="0" borderId="23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0" fontId="15" fillId="0" borderId="14" xfId="0" applyFont="1" applyBorder="1" applyAlignment="1">
      <alignment horizontal="left"/>
    </xf>
    <xf numFmtId="4" fontId="0" fillId="0" borderId="19" xfId="0" applyNumberFormat="1" applyBorder="1"/>
    <xf numFmtId="0" fontId="14" fillId="4" borderId="25" xfId="0" applyFont="1" applyFill="1" applyBorder="1"/>
    <xf numFmtId="0" fontId="14" fillId="4" borderId="23" xfId="0" applyFont="1" applyFill="1" applyBorder="1"/>
    <xf numFmtId="0" fontId="14" fillId="4" borderId="38" xfId="0" applyFont="1" applyFill="1" applyBorder="1"/>
    <xf numFmtId="0" fontId="12" fillId="2" borderId="6" xfId="0" applyFont="1" applyFill="1" applyBorder="1"/>
    <xf numFmtId="0" fontId="4" fillId="0" borderId="23" xfId="0" applyFont="1" applyFill="1" applyBorder="1"/>
    <xf numFmtId="2" fontId="4" fillId="0" borderId="13" xfId="0" applyNumberFormat="1" applyFont="1" applyBorder="1"/>
    <xf numFmtId="0" fontId="6" fillId="5" borderId="39" xfId="0" applyNumberFormat="1" applyFont="1" applyFill="1" applyBorder="1"/>
    <xf numFmtId="0" fontId="1" fillId="0" borderId="30" xfId="0" applyFont="1" applyBorder="1" applyAlignment="1">
      <alignment horizontal="center"/>
    </xf>
    <xf numFmtId="0" fontId="16" fillId="0" borderId="19" xfId="0" applyFont="1" applyBorder="1"/>
    <xf numFmtId="0" fontId="5" fillId="0" borderId="21" xfId="0" applyNumberFormat="1" applyFont="1" applyBorder="1"/>
    <xf numFmtId="0" fontId="16" fillId="0" borderId="22" xfId="0" applyFont="1" applyBorder="1"/>
    <xf numFmtId="0" fontId="5" fillId="0" borderId="39" xfId="0" applyNumberFormat="1" applyFont="1" applyBorder="1"/>
    <xf numFmtId="2" fontId="0" fillId="0" borderId="18" xfId="0" applyNumberFormat="1" applyBorder="1"/>
    <xf numFmtId="4" fontId="17" fillId="0" borderId="19" xfId="0" applyNumberFormat="1" applyFont="1" applyBorder="1"/>
    <xf numFmtId="0" fontId="1" fillId="0" borderId="27" xfId="0" applyFont="1" applyBorder="1" applyAlignment="1">
      <alignment horizontal="center"/>
    </xf>
    <xf numFmtId="0" fontId="6" fillId="0" borderId="21" xfId="0" applyNumberFormat="1" applyFont="1" applyBorder="1"/>
    <xf numFmtId="4" fontId="1" fillId="0" borderId="11" xfId="0" applyNumberFormat="1" applyFont="1" applyBorder="1"/>
    <xf numFmtId="0" fontId="1" fillId="5" borderId="0" xfId="0" applyFont="1" applyFill="1" applyBorder="1"/>
    <xf numFmtId="0" fontId="12" fillId="2" borderId="40" xfId="0" applyFont="1" applyFill="1" applyBorder="1"/>
    <xf numFmtId="0" fontId="12" fillId="2" borderId="24" xfId="0" applyFont="1" applyFill="1" applyBorder="1" applyAlignment="1">
      <alignment horizontal="center"/>
    </xf>
    <xf numFmtId="1" fontId="1" fillId="0" borderId="22" xfId="0" applyNumberFormat="1" applyFont="1" applyFill="1" applyBorder="1"/>
    <xf numFmtId="0" fontId="1" fillId="0" borderId="8" xfId="0" applyFont="1" applyBorder="1" applyAlignment="1">
      <alignment horizontal="center"/>
    </xf>
    <xf numFmtId="0" fontId="1" fillId="0" borderId="23" xfId="0" applyFont="1" applyFill="1" applyBorder="1"/>
    <xf numFmtId="2" fontId="16" fillId="0" borderId="0" xfId="0" applyNumberFormat="1" applyFont="1" applyBorder="1"/>
    <xf numFmtId="1" fontId="16" fillId="0" borderId="22" xfId="0" applyNumberFormat="1" applyFont="1" applyFill="1" applyBorder="1"/>
    <xf numFmtId="165" fontId="1" fillId="0" borderId="22" xfId="0" applyNumberFormat="1" applyFont="1" applyFill="1" applyBorder="1"/>
    <xf numFmtId="2" fontId="1" fillId="0" borderId="18" xfId="0" applyNumberFormat="1" applyFont="1" applyBorder="1"/>
    <xf numFmtId="1" fontId="1" fillId="0" borderId="19" xfId="0" applyNumberFormat="1" applyFont="1" applyFill="1" applyBorder="1"/>
    <xf numFmtId="0" fontId="1" fillId="0" borderId="25" xfId="0" applyFont="1" applyFill="1" applyBorder="1"/>
    <xf numFmtId="1" fontId="1" fillId="0" borderId="22" xfId="0" applyNumberFormat="1" applyFont="1" applyBorder="1"/>
    <xf numFmtId="0" fontId="16" fillId="0" borderId="0" xfId="0" applyFont="1" applyBorder="1"/>
    <xf numFmtId="0" fontId="16" fillId="0" borderId="18" xfId="0" applyFont="1" applyBorder="1"/>
    <xf numFmtId="0" fontId="1" fillId="0" borderId="20" xfId="0" applyFont="1" applyFill="1" applyBorder="1"/>
    <xf numFmtId="0" fontId="1" fillId="0" borderId="13" xfId="0" applyFont="1" applyFill="1" applyBorder="1"/>
    <xf numFmtId="4" fontId="0" fillId="0" borderId="41" xfId="0" applyNumberFormat="1" applyBorder="1"/>
    <xf numFmtId="2" fontId="1" fillId="0" borderId="42" xfId="0" applyNumberFormat="1" applyFont="1" applyBorder="1"/>
    <xf numFmtId="0" fontId="1" fillId="0" borderId="32" xfId="0" applyFont="1" applyFill="1" applyBorder="1"/>
    <xf numFmtId="0" fontId="6" fillId="0" borderId="41" xfId="0" applyFont="1" applyBorder="1"/>
    <xf numFmtId="0" fontId="1" fillId="0" borderId="41" xfId="0" applyFont="1" applyBorder="1"/>
    <xf numFmtId="0" fontId="1" fillId="0" borderId="38" xfId="0" applyFont="1" applyFill="1" applyBorder="1"/>
    <xf numFmtId="0" fontId="0" fillId="0" borderId="10" xfId="0" applyBorder="1"/>
    <xf numFmtId="2" fontId="12" fillId="2" borderId="4" xfId="0" applyNumberFormat="1" applyFont="1" applyFill="1" applyBorder="1"/>
    <xf numFmtId="2" fontId="7" fillId="0" borderId="39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view="pageLayout" topLeftCell="A85" zoomScaleNormal="100" workbookViewId="0">
      <selection activeCell="D101" sqref="D100:D101"/>
    </sheetView>
  </sheetViews>
  <sheetFormatPr defaultRowHeight="13.2" x14ac:dyDescent="0.25"/>
  <cols>
    <col min="1" max="1" width="3.33203125" customWidth="1"/>
    <col min="2" max="2" width="10.44140625" customWidth="1"/>
    <col min="3" max="3" width="6" customWidth="1"/>
    <col min="4" max="4" width="40.109375" customWidth="1"/>
    <col min="5" max="5" width="5.5546875" customWidth="1"/>
    <col min="6" max="6" width="8.77734375" customWidth="1"/>
    <col min="7" max="7" width="7.44140625" customWidth="1"/>
    <col min="8" max="8" width="10.44140625" customWidth="1"/>
  </cols>
  <sheetData>
    <row r="1" spans="1:8" x14ac:dyDescent="0.25">
      <c r="A1" t="s">
        <v>143</v>
      </c>
      <c r="G1" t="s">
        <v>144</v>
      </c>
    </row>
    <row r="3" spans="1:8" x14ac:dyDescent="0.25">
      <c r="A3" s="196" t="s">
        <v>64</v>
      </c>
      <c r="B3" s="196"/>
      <c r="C3" s="196"/>
      <c r="D3" s="196"/>
      <c r="E3" s="196"/>
      <c r="F3" s="196"/>
      <c r="G3" s="196"/>
      <c r="H3" s="196"/>
    </row>
    <row r="4" spans="1:8" x14ac:dyDescent="0.25">
      <c r="A4" s="195" t="s">
        <v>63</v>
      </c>
      <c r="B4" s="195"/>
      <c r="C4" s="195"/>
      <c r="D4" s="195"/>
      <c r="E4" s="195"/>
      <c r="F4" s="195"/>
      <c r="G4" s="195"/>
      <c r="H4" s="195"/>
    </row>
    <row r="5" spans="1:8" x14ac:dyDescent="0.25">
      <c r="A5" s="192"/>
      <c r="B5" s="192"/>
      <c r="C5" s="192"/>
      <c r="D5" s="192"/>
      <c r="E5" s="192"/>
      <c r="F5" s="192"/>
      <c r="G5" s="192"/>
      <c r="H5" s="192"/>
    </row>
    <row r="6" spans="1:8" x14ac:dyDescent="0.25">
      <c r="A6" s="197" t="s">
        <v>136</v>
      </c>
      <c r="B6" s="197"/>
      <c r="C6" s="197"/>
      <c r="D6" s="197"/>
      <c r="E6" s="197"/>
      <c r="F6" s="197"/>
      <c r="G6" s="197"/>
      <c r="H6" s="197"/>
    </row>
    <row r="7" spans="1:8" ht="28.8" customHeight="1" x14ac:dyDescent="0.25">
      <c r="A7" s="193" t="s">
        <v>137</v>
      </c>
      <c r="B7" s="198" t="s">
        <v>138</v>
      </c>
      <c r="C7" s="198"/>
      <c r="D7" s="198"/>
      <c r="E7" s="194"/>
      <c r="F7" s="194"/>
      <c r="G7" s="194"/>
      <c r="H7" s="194"/>
    </row>
    <row r="8" spans="1:8" ht="28.8" customHeight="1" x14ac:dyDescent="0.25">
      <c r="A8" s="193" t="s">
        <v>139</v>
      </c>
      <c r="B8" s="198" t="s">
        <v>140</v>
      </c>
      <c r="C8" s="198"/>
      <c r="D8" s="198"/>
      <c r="E8" s="194"/>
      <c r="F8" s="194"/>
      <c r="G8" s="194"/>
      <c r="H8" s="194"/>
    </row>
    <row r="9" spans="1:8" ht="28.8" customHeight="1" x14ac:dyDescent="0.25">
      <c r="A9" s="193" t="s">
        <v>141</v>
      </c>
      <c r="B9" s="198" t="s">
        <v>142</v>
      </c>
      <c r="C9" s="198"/>
      <c r="D9" s="198"/>
      <c r="E9" s="194"/>
      <c r="F9" s="194"/>
      <c r="G9" s="194"/>
      <c r="H9" s="194"/>
    </row>
    <row r="10" spans="1:8" x14ac:dyDescent="0.25">
      <c r="A10" s="192"/>
      <c r="B10" s="192"/>
      <c r="C10" s="192"/>
      <c r="D10" s="192"/>
      <c r="E10" s="192"/>
      <c r="F10" s="192"/>
      <c r="G10" s="192"/>
      <c r="H10" s="192"/>
    </row>
    <row r="11" spans="1:8" ht="13.8" thickBot="1" x14ac:dyDescent="0.3">
      <c r="A11" s="196"/>
      <c r="B11" s="196"/>
      <c r="C11" s="196"/>
      <c r="D11" s="196"/>
      <c r="E11" s="196"/>
      <c r="F11" s="196"/>
      <c r="G11" s="196"/>
      <c r="H11" s="196"/>
    </row>
    <row r="12" spans="1:8" x14ac:dyDescent="0.25">
      <c r="A12" s="102" t="s">
        <v>62</v>
      </c>
      <c r="B12" s="104" t="s">
        <v>61</v>
      </c>
      <c r="C12" s="102" t="s">
        <v>60</v>
      </c>
      <c r="D12" s="103" t="s">
        <v>59</v>
      </c>
      <c r="E12" s="102" t="s">
        <v>58</v>
      </c>
      <c r="F12" s="102" t="s">
        <v>57</v>
      </c>
      <c r="G12" s="102" t="s">
        <v>56</v>
      </c>
      <c r="H12" s="101" t="s">
        <v>55</v>
      </c>
    </row>
    <row r="13" spans="1:8" ht="13.8" thickBot="1" x14ac:dyDescent="0.3">
      <c r="A13" s="99"/>
      <c r="B13" s="100" t="s">
        <v>8</v>
      </c>
      <c r="C13" s="99" t="s">
        <v>54</v>
      </c>
      <c r="D13" s="144"/>
      <c r="E13" s="99" t="s">
        <v>53</v>
      </c>
      <c r="F13" s="99"/>
      <c r="G13" s="99" t="s">
        <v>52</v>
      </c>
      <c r="H13" s="191"/>
    </row>
    <row r="14" spans="1:8" ht="14.4" thickBot="1" x14ac:dyDescent="0.3">
      <c r="A14" s="152"/>
      <c r="B14" s="119"/>
      <c r="C14" s="118"/>
      <c r="D14" s="117" t="s">
        <v>135</v>
      </c>
      <c r="E14" s="115"/>
      <c r="F14" s="114"/>
      <c r="G14" s="116"/>
      <c r="H14" s="190"/>
    </row>
    <row r="15" spans="1:8" x14ac:dyDescent="0.25">
      <c r="A15" s="189" t="s">
        <v>134</v>
      </c>
      <c r="B15" s="24" t="s">
        <v>8</v>
      </c>
      <c r="C15" s="125">
        <v>45100</v>
      </c>
      <c r="D15" s="188" t="s">
        <v>133</v>
      </c>
      <c r="E15" s="21" t="s">
        <v>6</v>
      </c>
      <c r="F15" s="20">
        <v>0.89646999999999999</v>
      </c>
      <c r="G15" s="19"/>
      <c r="H15" s="123"/>
    </row>
    <row r="16" spans="1:8" x14ac:dyDescent="0.25">
      <c r="A16" s="44"/>
      <c r="B16" s="122" t="s">
        <v>5</v>
      </c>
      <c r="C16" s="23" t="s">
        <v>4</v>
      </c>
      <c r="D16" s="171" t="s">
        <v>132</v>
      </c>
      <c r="E16" s="90"/>
      <c r="F16" s="41"/>
      <c r="G16" s="106"/>
      <c r="H16" s="40"/>
    </row>
    <row r="17" spans="1:8" x14ac:dyDescent="0.25">
      <c r="A17" s="39"/>
      <c r="B17" s="68"/>
      <c r="C17" s="37"/>
      <c r="D17" s="177" t="s">
        <v>131</v>
      </c>
      <c r="E17" s="83"/>
      <c r="F17" s="35"/>
      <c r="G17" s="53"/>
      <c r="H17" s="33"/>
    </row>
    <row r="18" spans="1:8" ht="15.6" x14ac:dyDescent="0.25">
      <c r="A18" s="187" t="s">
        <v>130</v>
      </c>
      <c r="B18" s="24" t="s">
        <v>8</v>
      </c>
      <c r="C18" s="186">
        <v>45100</v>
      </c>
      <c r="D18" s="185" t="s">
        <v>129</v>
      </c>
      <c r="E18" s="66" t="s">
        <v>97</v>
      </c>
      <c r="F18" s="136">
        <f>896.47*9*0.05</f>
        <v>403.41150000000005</v>
      </c>
      <c r="G18" s="184"/>
      <c r="H18" s="183"/>
    </row>
    <row r="19" spans="1:8" x14ac:dyDescent="0.25">
      <c r="A19" s="44"/>
      <c r="B19" s="122" t="s">
        <v>128</v>
      </c>
      <c r="C19" s="23" t="s">
        <v>4</v>
      </c>
      <c r="D19" s="182" t="s">
        <v>127</v>
      </c>
      <c r="E19" s="90"/>
      <c r="F19" s="41"/>
      <c r="G19" s="179"/>
      <c r="H19" s="40"/>
    </row>
    <row r="20" spans="1:8" x14ac:dyDescent="0.25">
      <c r="A20" s="39"/>
      <c r="B20" s="68"/>
      <c r="C20" s="37"/>
      <c r="D20" s="181" t="s">
        <v>126</v>
      </c>
      <c r="E20" s="83"/>
      <c r="F20" s="35"/>
      <c r="G20" s="180"/>
      <c r="H20" s="33"/>
    </row>
    <row r="21" spans="1:8" x14ac:dyDescent="0.25">
      <c r="A21" s="25" t="s">
        <v>125</v>
      </c>
      <c r="B21" s="24" t="s">
        <v>8</v>
      </c>
      <c r="C21" s="23">
        <v>45100</v>
      </c>
      <c r="D21" s="171" t="s">
        <v>124</v>
      </c>
      <c r="E21" s="90"/>
      <c r="F21" s="41"/>
      <c r="G21" s="179"/>
      <c r="H21" s="40"/>
    </row>
    <row r="22" spans="1:8" x14ac:dyDescent="0.25">
      <c r="A22" s="44"/>
      <c r="B22" s="122" t="s">
        <v>123</v>
      </c>
      <c r="C22" s="23" t="s">
        <v>4</v>
      </c>
      <c r="D22" s="171" t="s">
        <v>122</v>
      </c>
      <c r="E22" s="90"/>
      <c r="F22" s="41"/>
      <c r="G22" s="179"/>
      <c r="H22" s="40"/>
    </row>
    <row r="23" spans="1:8" x14ac:dyDescent="0.25">
      <c r="A23" s="44"/>
      <c r="B23" s="122" t="s">
        <v>121</v>
      </c>
      <c r="C23" s="23"/>
      <c r="D23" s="171" t="s">
        <v>120</v>
      </c>
      <c r="E23" s="156" t="s">
        <v>16</v>
      </c>
      <c r="F23" s="178">
        <f>492/2*1.67995*0.897</f>
        <v>370.70112690000002</v>
      </c>
      <c r="G23" s="60"/>
      <c r="H23" s="40"/>
    </row>
    <row r="24" spans="1:8" x14ac:dyDescent="0.25">
      <c r="A24" s="44"/>
      <c r="B24" s="95"/>
      <c r="C24" s="23"/>
      <c r="D24" s="171" t="s">
        <v>119</v>
      </c>
      <c r="E24" s="156" t="s">
        <v>16</v>
      </c>
      <c r="F24" s="178">
        <f>295/2*1.67995*0.897</f>
        <v>222.26998462500001</v>
      </c>
      <c r="G24" s="60"/>
      <c r="H24" s="40"/>
    </row>
    <row r="25" spans="1:8" x14ac:dyDescent="0.25">
      <c r="A25" s="44"/>
      <c r="B25" s="95"/>
      <c r="C25" s="23"/>
      <c r="D25" s="171" t="s">
        <v>118</v>
      </c>
      <c r="E25" s="156" t="s">
        <v>16</v>
      </c>
      <c r="F25" s="178">
        <f>72/2*1.67995*0.897</f>
        <v>54.248945400000004</v>
      </c>
      <c r="G25" s="60"/>
      <c r="H25" s="40"/>
    </row>
    <row r="26" spans="1:8" x14ac:dyDescent="0.25">
      <c r="A26" s="39"/>
      <c r="B26" s="68"/>
      <c r="C26" s="37"/>
      <c r="D26" s="177" t="s">
        <v>117</v>
      </c>
      <c r="E26" s="163" t="s">
        <v>16</v>
      </c>
      <c r="F26" s="176">
        <f>6/2*1.67995*0.897</f>
        <v>4.5207454500000006</v>
      </c>
      <c r="G26" s="175"/>
      <c r="H26" s="33"/>
    </row>
    <row r="27" spans="1:8" x14ac:dyDescent="0.25">
      <c r="A27" s="25" t="s">
        <v>116</v>
      </c>
      <c r="B27" s="24" t="s">
        <v>8</v>
      </c>
      <c r="C27" s="23">
        <v>45100</v>
      </c>
      <c r="D27" s="171" t="s">
        <v>115</v>
      </c>
      <c r="E27" s="46" t="s">
        <v>114</v>
      </c>
      <c r="F27" s="174">
        <f>896.47*10/10000</f>
        <v>0.8964700000000001</v>
      </c>
      <c r="G27" s="60"/>
      <c r="H27" s="40"/>
    </row>
    <row r="28" spans="1:8" x14ac:dyDescent="0.25">
      <c r="A28" s="44"/>
      <c r="B28" s="122" t="s">
        <v>113</v>
      </c>
      <c r="C28" s="23" t="s">
        <v>4</v>
      </c>
      <c r="D28" s="171" t="s">
        <v>112</v>
      </c>
      <c r="E28" s="46"/>
      <c r="F28" s="173"/>
      <c r="G28" s="172"/>
      <c r="H28" s="40"/>
    </row>
    <row r="29" spans="1:8" ht="13.8" thickBot="1" x14ac:dyDescent="0.3">
      <c r="A29" s="44"/>
      <c r="B29" s="95"/>
      <c r="C29" s="23"/>
      <c r="D29" s="171" t="s">
        <v>111</v>
      </c>
      <c r="E29" s="170"/>
      <c r="F29" s="169"/>
      <c r="G29" s="45"/>
      <c r="H29" s="40"/>
    </row>
    <row r="30" spans="1:8" ht="14.4" thickBot="1" x14ac:dyDescent="0.3">
      <c r="A30" s="118"/>
      <c r="B30" s="119"/>
      <c r="C30" s="118"/>
      <c r="D30" s="117" t="s">
        <v>110</v>
      </c>
      <c r="E30" s="168"/>
      <c r="F30" s="115"/>
      <c r="G30" s="167"/>
      <c r="H30" s="113"/>
    </row>
    <row r="31" spans="1:8" ht="15.6" x14ac:dyDescent="0.25">
      <c r="A31" s="47" t="s">
        <v>109</v>
      </c>
      <c r="B31" s="24" t="s">
        <v>8</v>
      </c>
      <c r="C31" s="23">
        <v>45100</v>
      </c>
      <c r="D31" s="166" t="s">
        <v>108</v>
      </c>
      <c r="E31" s="72" t="s">
        <v>97</v>
      </c>
      <c r="F31" s="165">
        <f>348.67</f>
        <v>348.67</v>
      </c>
      <c r="G31" s="45"/>
      <c r="H31" s="123"/>
    </row>
    <row r="32" spans="1:8" x14ac:dyDescent="0.25">
      <c r="A32" s="39"/>
      <c r="B32" s="164" t="s">
        <v>107</v>
      </c>
      <c r="C32" s="37" t="s">
        <v>4</v>
      </c>
      <c r="D32" s="64" t="s">
        <v>106</v>
      </c>
      <c r="E32" s="163"/>
      <c r="F32" s="162"/>
      <c r="G32" s="161"/>
      <c r="H32" s="33"/>
    </row>
    <row r="33" spans="1:8" ht="15.6" x14ac:dyDescent="0.25">
      <c r="A33" s="25" t="s">
        <v>105</v>
      </c>
      <c r="B33" s="24" t="s">
        <v>8</v>
      </c>
      <c r="C33" s="23">
        <v>45100</v>
      </c>
      <c r="D33" s="105" t="s">
        <v>104</v>
      </c>
      <c r="E33" s="66" t="s">
        <v>97</v>
      </c>
      <c r="F33" s="136">
        <v>382.6</v>
      </c>
      <c r="G33" s="45"/>
      <c r="H33" s="40"/>
    </row>
    <row r="34" spans="1:8" x14ac:dyDescent="0.25">
      <c r="A34" s="44"/>
      <c r="B34" s="155" t="s">
        <v>103</v>
      </c>
      <c r="C34" s="23" t="s">
        <v>4</v>
      </c>
      <c r="D34" s="105" t="s">
        <v>102</v>
      </c>
      <c r="E34" s="90"/>
      <c r="F34" s="159"/>
      <c r="G34" s="24"/>
      <c r="H34" s="40"/>
    </row>
    <row r="35" spans="1:8" x14ac:dyDescent="0.25">
      <c r="A35" s="44"/>
      <c r="B35" s="160"/>
      <c r="C35" s="23"/>
      <c r="D35" s="105" t="s">
        <v>101</v>
      </c>
      <c r="E35" s="90"/>
      <c r="F35" s="159"/>
      <c r="G35" s="24"/>
      <c r="H35" s="40"/>
    </row>
    <row r="36" spans="1:8" x14ac:dyDescent="0.25">
      <c r="A36" s="39"/>
      <c r="B36" s="158"/>
      <c r="C36" s="37"/>
      <c r="D36" s="36" t="s">
        <v>100</v>
      </c>
      <c r="E36" s="63"/>
      <c r="F36" s="157"/>
      <c r="G36" s="34"/>
      <c r="H36" s="33"/>
    </row>
    <row r="37" spans="1:8" ht="15.6" x14ac:dyDescent="0.25">
      <c r="A37" s="25" t="s">
        <v>99</v>
      </c>
      <c r="B37" s="24" t="s">
        <v>8</v>
      </c>
      <c r="C37" s="23">
        <v>45100</v>
      </c>
      <c r="D37" s="154" t="s">
        <v>98</v>
      </c>
      <c r="E37" s="156" t="s">
        <v>97</v>
      </c>
      <c r="F37" s="136">
        <f>1539.51-382.6</f>
        <v>1156.9099999999999</v>
      </c>
      <c r="G37" s="60"/>
      <c r="H37" s="40"/>
    </row>
    <row r="38" spans="1:8" x14ac:dyDescent="0.25">
      <c r="A38" s="44"/>
      <c r="B38" s="155" t="s">
        <v>96</v>
      </c>
      <c r="C38" s="23" t="s">
        <v>4</v>
      </c>
      <c r="D38" s="154" t="s">
        <v>95</v>
      </c>
      <c r="E38" s="86"/>
      <c r="F38" s="41"/>
      <c r="G38" s="24"/>
      <c r="H38" s="40"/>
    </row>
    <row r="39" spans="1:8" x14ac:dyDescent="0.25">
      <c r="A39" s="44"/>
      <c r="B39" s="95"/>
      <c r="C39" s="23"/>
      <c r="D39" s="154" t="s">
        <v>94</v>
      </c>
      <c r="E39" s="86"/>
      <c r="F39" s="41"/>
      <c r="G39" s="24"/>
      <c r="H39" s="40"/>
    </row>
    <row r="40" spans="1:8" ht="13.8" thickBot="1" x14ac:dyDescent="0.3">
      <c r="A40" s="17"/>
      <c r="B40" s="95"/>
      <c r="C40" s="23"/>
      <c r="D40" s="153" t="s">
        <v>93</v>
      </c>
      <c r="E40" s="86"/>
      <c r="F40" s="12"/>
      <c r="G40" s="24"/>
      <c r="H40" s="107"/>
    </row>
    <row r="41" spans="1:8" ht="14.4" thickBot="1" x14ac:dyDescent="0.3">
      <c r="A41" s="152"/>
      <c r="B41" s="119"/>
      <c r="C41" s="118"/>
      <c r="D41" s="117" t="s">
        <v>92</v>
      </c>
      <c r="E41" s="116"/>
      <c r="F41" s="115"/>
      <c r="G41" s="114"/>
      <c r="H41" s="113"/>
    </row>
    <row r="42" spans="1:8" ht="15.6" x14ac:dyDescent="0.25">
      <c r="A42" s="25" t="s">
        <v>91</v>
      </c>
      <c r="B42" s="24" t="s">
        <v>8</v>
      </c>
      <c r="C42" s="125">
        <v>45230</v>
      </c>
      <c r="D42" s="151" t="s">
        <v>90</v>
      </c>
      <c r="E42" s="72" t="s">
        <v>22</v>
      </c>
      <c r="F42" s="71">
        <f>7994.49</f>
        <v>7994.49</v>
      </c>
      <c r="G42" s="45"/>
      <c r="H42" s="40"/>
    </row>
    <row r="43" spans="1:8" x14ac:dyDescent="0.25">
      <c r="A43" s="44"/>
      <c r="B43" s="122" t="s">
        <v>89</v>
      </c>
      <c r="C43" s="23" t="s">
        <v>14</v>
      </c>
      <c r="D43" s="150" t="s">
        <v>88</v>
      </c>
      <c r="E43" s="69"/>
      <c r="F43" s="135"/>
      <c r="G43" s="24"/>
      <c r="H43" s="40"/>
    </row>
    <row r="44" spans="1:8" x14ac:dyDescent="0.25">
      <c r="A44" s="39"/>
      <c r="B44" s="68"/>
      <c r="C44" s="37"/>
      <c r="D44" s="149" t="s">
        <v>87</v>
      </c>
      <c r="E44" s="63"/>
      <c r="F44" s="148"/>
      <c r="G44" s="34"/>
      <c r="H44" s="33"/>
    </row>
    <row r="45" spans="1:8" ht="15.6" x14ac:dyDescent="0.25">
      <c r="A45" s="147" t="s">
        <v>86</v>
      </c>
      <c r="B45" s="24" t="s">
        <v>8</v>
      </c>
      <c r="C45" s="23">
        <v>45233</v>
      </c>
      <c r="D45" s="145" t="s">
        <v>85</v>
      </c>
      <c r="E45" s="46" t="s">
        <v>22</v>
      </c>
      <c r="F45" s="143">
        <v>7822.5</v>
      </c>
      <c r="G45" s="24"/>
      <c r="H45" s="40"/>
    </row>
    <row r="46" spans="1:8" x14ac:dyDescent="0.25">
      <c r="A46" s="146"/>
      <c r="B46" s="122" t="s">
        <v>84</v>
      </c>
      <c r="C46" s="23" t="s">
        <v>14</v>
      </c>
      <c r="D46" s="145" t="s">
        <v>83</v>
      </c>
      <c r="E46" s="144"/>
      <c r="F46" s="143"/>
      <c r="G46" s="24"/>
      <c r="H46" s="40"/>
    </row>
    <row r="47" spans="1:8" x14ac:dyDescent="0.25">
      <c r="A47" s="142"/>
      <c r="B47" s="141"/>
      <c r="C47" s="140"/>
      <c r="D47" s="139" t="s">
        <v>82</v>
      </c>
      <c r="E47" s="138"/>
      <c r="F47" s="137"/>
      <c r="G47" s="34"/>
      <c r="H47" s="33"/>
    </row>
    <row r="48" spans="1:8" ht="15.6" x14ac:dyDescent="0.25">
      <c r="A48" s="25" t="s">
        <v>81</v>
      </c>
      <c r="B48" s="24" t="s">
        <v>8</v>
      </c>
      <c r="C48" s="23">
        <v>45233</v>
      </c>
      <c r="D48" s="91" t="s">
        <v>80</v>
      </c>
      <c r="E48" s="66" t="s">
        <v>22</v>
      </c>
      <c r="F48" s="136">
        <v>7214.83</v>
      </c>
      <c r="G48" s="45"/>
      <c r="H48" s="40"/>
    </row>
    <row r="49" spans="1:8" x14ac:dyDescent="0.25">
      <c r="A49" s="44"/>
      <c r="B49" s="122" t="s">
        <v>79</v>
      </c>
      <c r="C49" s="23" t="s">
        <v>14</v>
      </c>
      <c r="D49" s="105" t="s">
        <v>78</v>
      </c>
      <c r="E49" s="69"/>
      <c r="F49" s="135"/>
      <c r="G49" s="24"/>
      <c r="H49" s="40"/>
    </row>
    <row r="50" spans="1:8" x14ac:dyDescent="0.25">
      <c r="A50" s="44"/>
      <c r="B50" s="95"/>
      <c r="C50" s="23"/>
      <c r="D50" s="105" t="s">
        <v>77</v>
      </c>
      <c r="E50" s="69"/>
      <c r="F50" s="135"/>
      <c r="G50" s="24"/>
      <c r="H50" s="40"/>
    </row>
    <row r="51" spans="1:8" ht="13.8" thickBot="1" x14ac:dyDescent="0.3">
      <c r="A51" s="17"/>
      <c r="B51" s="5"/>
      <c r="C51" s="17"/>
      <c r="D51" s="134" t="s">
        <v>76</v>
      </c>
      <c r="E51" s="13"/>
      <c r="F51" s="133"/>
      <c r="G51" s="132"/>
      <c r="H51" s="107"/>
    </row>
    <row r="52" spans="1:8" ht="13.8" thickBot="1" x14ac:dyDescent="0.3">
      <c r="A52" s="17"/>
      <c r="B52" s="5"/>
      <c r="C52" s="4"/>
      <c r="D52" s="134"/>
      <c r="E52" s="4"/>
      <c r="F52" s="133"/>
      <c r="G52" s="4"/>
      <c r="H52" s="107"/>
    </row>
    <row r="53" spans="1:8" x14ac:dyDescent="0.25">
      <c r="A53" s="196" t="s">
        <v>64</v>
      </c>
      <c r="B53" s="196"/>
      <c r="C53" s="196"/>
      <c r="D53" s="196"/>
      <c r="E53" s="196"/>
      <c r="F53" s="196"/>
      <c r="G53" s="196"/>
      <c r="H53" s="196"/>
    </row>
    <row r="54" spans="1:8" x14ac:dyDescent="0.25">
      <c r="A54" s="195" t="s">
        <v>63</v>
      </c>
      <c r="B54" s="195"/>
      <c r="C54" s="195"/>
      <c r="D54" s="195"/>
      <c r="E54" s="195"/>
      <c r="F54" s="195"/>
      <c r="G54" s="195"/>
      <c r="H54" s="195"/>
    </row>
    <row r="55" spans="1:8" ht="13.8" thickBot="1" x14ac:dyDescent="0.3">
      <c r="A55" s="192"/>
      <c r="B55" s="192"/>
      <c r="C55" s="192"/>
      <c r="D55" s="192"/>
      <c r="E55" s="192"/>
      <c r="F55" s="192"/>
      <c r="G55" s="192"/>
      <c r="H55" s="192"/>
    </row>
    <row r="56" spans="1:8" x14ac:dyDescent="0.25">
      <c r="A56" s="102" t="s">
        <v>62</v>
      </c>
      <c r="B56" s="104" t="s">
        <v>61</v>
      </c>
      <c r="C56" s="102" t="s">
        <v>60</v>
      </c>
      <c r="D56" s="103" t="s">
        <v>59</v>
      </c>
      <c r="E56" s="102" t="s">
        <v>58</v>
      </c>
      <c r="F56" s="102" t="s">
        <v>57</v>
      </c>
      <c r="G56" s="102" t="s">
        <v>56</v>
      </c>
      <c r="H56" s="101" t="s">
        <v>55</v>
      </c>
    </row>
    <row r="57" spans="1:8" ht="13.8" thickBot="1" x14ac:dyDescent="0.3">
      <c r="A57" s="99"/>
      <c r="B57" s="100" t="s">
        <v>8</v>
      </c>
      <c r="C57" s="99" t="s">
        <v>54</v>
      </c>
      <c r="D57" s="99"/>
      <c r="E57" s="99" t="s">
        <v>53</v>
      </c>
      <c r="F57" s="99"/>
      <c r="G57" s="99" t="s">
        <v>52</v>
      </c>
      <c r="H57" s="98"/>
    </row>
    <row r="58" spans="1:8" ht="14.4" thickBot="1" x14ac:dyDescent="0.3">
      <c r="A58" s="118"/>
      <c r="B58" s="117"/>
      <c r="C58" s="116"/>
      <c r="D58" s="131" t="s">
        <v>75</v>
      </c>
      <c r="E58" s="130"/>
      <c r="F58" s="129"/>
      <c r="G58" s="128"/>
      <c r="H58" s="127"/>
    </row>
    <row r="59" spans="1:8" ht="15.6" x14ac:dyDescent="0.25">
      <c r="A59" s="126" t="s">
        <v>74</v>
      </c>
      <c r="B59" s="24" t="s">
        <v>8</v>
      </c>
      <c r="C59" s="125">
        <v>45233</v>
      </c>
      <c r="D59" s="87" t="s">
        <v>73</v>
      </c>
      <c r="E59" s="72" t="s">
        <v>22</v>
      </c>
      <c r="F59" s="124">
        <v>6698.88</v>
      </c>
      <c r="G59" s="45"/>
      <c r="H59" s="123"/>
    </row>
    <row r="60" spans="1:8" x14ac:dyDescent="0.25">
      <c r="A60" s="88"/>
      <c r="B60" s="122" t="s">
        <v>72</v>
      </c>
      <c r="C60" s="23" t="s">
        <v>14</v>
      </c>
      <c r="D60" s="42" t="s">
        <v>71</v>
      </c>
      <c r="E60" s="69"/>
      <c r="F60" s="41"/>
      <c r="G60" s="24"/>
      <c r="H60" s="40"/>
    </row>
    <row r="61" spans="1:8" ht="13.8" thickBot="1" x14ac:dyDescent="0.3">
      <c r="A61" s="111"/>
      <c r="B61" s="110"/>
      <c r="C61" s="15"/>
      <c r="D61" s="121" t="s">
        <v>70</v>
      </c>
      <c r="E61" s="4"/>
      <c r="F61" s="12"/>
      <c r="G61" s="4"/>
      <c r="H61" s="107"/>
    </row>
    <row r="62" spans="1:8" ht="14.4" thickBot="1" x14ac:dyDescent="0.3">
      <c r="A62" s="120"/>
      <c r="B62" s="119"/>
      <c r="C62" s="118"/>
      <c r="D62" s="117" t="s">
        <v>69</v>
      </c>
      <c r="E62" s="116"/>
      <c r="F62" s="115"/>
      <c r="G62" s="114"/>
      <c r="H62" s="113"/>
    </row>
    <row r="63" spans="1:8" x14ac:dyDescent="0.25">
      <c r="A63" s="92" t="s">
        <v>68</v>
      </c>
      <c r="B63" s="24" t="s">
        <v>8</v>
      </c>
      <c r="C63" s="23">
        <v>45230</v>
      </c>
      <c r="D63" s="91" t="s">
        <v>67</v>
      </c>
      <c r="E63" s="21" t="s">
        <v>44</v>
      </c>
      <c r="F63" s="112">
        <f>1*7</f>
        <v>7</v>
      </c>
      <c r="H63" s="40"/>
    </row>
    <row r="64" spans="1:8" x14ac:dyDescent="0.25">
      <c r="A64" s="88"/>
      <c r="B64" s="43" t="s">
        <v>43</v>
      </c>
      <c r="C64" s="23" t="s">
        <v>4</v>
      </c>
      <c r="D64" s="42" t="s">
        <v>66</v>
      </c>
      <c r="E64" s="90"/>
      <c r="F64" s="41"/>
      <c r="G64" s="24"/>
      <c r="H64" s="40"/>
    </row>
    <row r="65" spans="1:8" ht="13.8" thickBot="1" x14ac:dyDescent="0.3">
      <c r="A65" s="111"/>
      <c r="B65" s="110"/>
      <c r="C65" s="15"/>
      <c r="D65" s="109" t="s">
        <v>65</v>
      </c>
      <c r="E65" s="108"/>
      <c r="F65" s="12"/>
      <c r="G65" s="4"/>
      <c r="H65" s="107"/>
    </row>
    <row r="66" spans="1:8" x14ac:dyDescent="0.25">
      <c r="A66" s="92" t="s">
        <v>51</v>
      </c>
      <c r="B66" s="24" t="s">
        <v>8</v>
      </c>
      <c r="C66" s="23">
        <v>45230</v>
      </c>
      <c r="D66" s="91" t="s">
        <v>50</v>
      </c>
      <c r="E66" s="97" t="s">
        <v>16</v>
      </c>
      <c r="F66" s="96">
        <v>2</v>
      </c>
      <c r="G66" s="78"/>
      <c r="H66" s="40"/>
    </row>
    <row r="67" spans="1:8" x14ac:dyDescent="0.25">
      <c r="A67" s="88"/>
      <c r="B67" s="43" t="s">
        <v>37</v>
      </c>
      <c r="C67" s="23" t="s">
        <v>4</v>
      </c>
      <c r="D67" s="91" t="s">
        <v>49</v>
      </c>
      <c r="E67" s="41"/>
      <c r="F67" s="94"/>
      <c r="G67" s="24"/>
      <c r="H67" s="40"/>
    </row>
    <row r="68" spans="1:8" x14ac:dyDescent="0.25">
      <c r="A68" s="88"/>
      <c r="B68" s="95"/>
      <c r="C68" s="23"/>
      <c r="D68" s="91" t="s">
        <v>48</v>
      </c>
      <c r="E68" s="41"/>
      <c r="F68" s="94"/>
      <c r="G68" s="24"/>
      <c r="H68" s="40"/>
    </row>
    <row r="69" spans="1:8" x14ac:dyDescent="0.25">
      <c r="A69" s="85"/>
      <c r="B69" s="68"/>
      <c r="C69" s="37"/>
      <c r="D69" s="93" t="s">
        <v>47</v>
      </c>
      <c r="E69" s="63"/>
      <c r="F69" s="35"/>
      <c r="G69" s="34"/>
      <c r="H69" s="33"/>
    </row>
    <row r="70" spans="1:8" x14ac:dyDescent="0.25">
      <c r="A70" s="92" t="s">
        <v>46</v>
      </c>
      <c r="B70" s="24" t="s">
        <v>8</v>
      </c>
      <c r="C70" s="23">
        <v>45230</v>
      </c>
      <c r="D70" s="91" t="s">
        <v>45</v>
      </c>
      <c r="E70" s="90" t="s">
        <v>44</v>
      </c>
      <c r="F70" s="89">
        <v>21</v>
      </c>
      <c r="G70" s="45"/>
      <c r="H70" s="40"/>
    </row>
    <row r="71" spans="1:8" x14ac:dyDescent="0.25">
      <c r="A71" s="88"/>
      <c r="B71" s="43" t="s">
        <v>43</v>
      </c>
      <c r="C71" s="23" t="s">
        <v>4</v>
      </c>
      <c r="D71" s="42" t="s">
        <v>42</v>
      </c>
      <c r="E71" s="86"/>
      <c r="F71" s="79"/>
      <c r="G71" s="24"/>
      <c r="H71" s="40"/>
    </row>
    <row r="72" spans="1:8" x14ac:dyDescent="0.25">
      <c r="A72" s="88"/>
      <c r="B72" s="43"/>
      <c r="C72" s="23"/>
      <c r="D72" s="87" t="s">
        <v>41</v>
      </c>
      <c r="E72" s="86"/>
      <c r="F72" s="79"/>
      <c r="G72" s="24"/>
      <c r="H72" s="40"/>
    </row>
    <row r="73" spans="1:8" x14ac:dyDescent="0.25">
      <c r="A73" s="85"/>
      <c r="B73" s="68"/>
      <c r="C73" s="37"/>
      <c r="D73" s="84" t="s">
        <v>40</v>
      </c>
      <c r="E73" s="83"/>
      <c r="F73" s="82"/>
      <c r="G73" s="34"/>
      <c r="H73" s="33"/>
    </row>
    <row r="74" spans="1:8" x14ac:dyDescent="0.25">
      <c r="A74" s="25" t="s">
        <v>39</v>
      </c>
      <c r="B74" s="24" t="s">
        <v>8</v>
      </c>
      <c r="C74" s="23">
        <v>45230</v>
      </c>
      <c r="D74" s="81" t="s">
        <v>38</v>
      </c>
      <c r="E74" s="80" t="s">
        <v>16</v>
      </c>
      <c r="F74" s="79">
        <v>6</v>
      </c>
      <c r="G74" s="78"/>
      <c r="H74" s="40"/>
    </row>
    <row r="75" spans="1:8" x14ac:dyDescent="0.25">
      <c r="A75" s="44"/>
      <c r="B75" s="43" t="s">
        <v>37</v>
      </c>
      <c r="C75" s="23" t="s">
        <v>4</v>
      </c>
      <c r="D75" s="22" t="s">
        <v>36</v>
      </c>
      <c r="E75" s="77"/>
      <c r="F75" s="41"/>
      <c r="G75" s="24"/>
      <c r="H75" s="40"/>
    </row>
    <row r="76" spans="1:8" ht="13.8" thickBot="1" x14ac:dyDescent="0.3">
      <c r="A76" s="39"/>
      <c r="B76" s="76"/>
      <c r="C76" s="37"/>
      <c r="D76" s="75" t="s">
        <v>35</v>
      </c>
      <c r="E76" s="74"/>
      <c r="F76" s="35"/>
      <c r="G76" s="34"/>
      <c r="H76" s="33"/>
    </row>
    <row r="77" spans="1:8" ht="13.8" thickBot="1" x14ac:dyDescent="0.3">
      <c r="A77" s="32"/>
      <c r="B77" s="50"/>
      <c r="C77" s="30"/>
      <c r="D77" s="49" t="s">
        <v>34</v>
      </c>
      <c r="E77" s="48"/>
      <c r="F77" s="28"/>
      <c r="G77" s="27"/>
      <c r="H77" s="26"/>
    </row>
    <row r="78" spans="1:8" ht="15.6" x14ac:dyDescent="0.25">
      <c r="A78" s="47" t="s">
        <v>33</v>
      </c>
      <c r="B78" s="24" t="s">
        <v>8</v>
      </c>
      <c r="C78" s="23">
        <v>45233</v>
      </c>
      <c r="D78" s="73" t="s">
        <v>32</v>
      </c>
      <c r="E78" s="72" t="s">
        <v>22</v>
      </c>
      <c r="F78" s="71">
        <f>896.47*1.6*2</f>
        <v>2868.7040000000002</v>
      </c>
      <c r="G78" s="45"/>
      <c r="H78" s="40"/>
    </row>
    <row r="79" spans="1:8" x14ac:dyDescent="0.25">
      <c r="A79" s="44"/>
      <c r="B79" s="43" t="s">
        <v>31</v>
      </c>
      <c r="C79" s="23" t="s">
        <v>14</v>
      </c>
      <c r="D79" s="70" t="s">
        <v>30</v>
      </c>
      <c r="E79" s="69"/>
      <c r="F79" s="41"/>
      <c r="G79" s="24"/>
      <c r="H79" s="40"/>
    </row>
    <row r="80" spans="1:8" x14ac:dyDescent="0.25">
      <c r="A80" s="39"/>
      <c r="B80" s="68"/>
      <c r="C80" s="39"/>
      <c r="D80" s="67" t="s">
        <v>29</v>
      </c>
      <c r="E80" s="63"/>
      <c r="F80" s="35"/>
      <c r="G80" s="34"/>
      <c r="H80" s="33"/>
    </row>
    <row r="81" spans="1:8" ht="15.6" x14ac:dyDescent="0.25">
      <c r="A81" s="25" t="s">
        <v>28</v>
      </c>
      <c r="B81" s="24" t="s">
        <v>8</v>
      </c>
      <c r="C81" s="23">
        <v>45233</v>
      </c>
      <c r="D81" s="42" t="s">
        <v>27</v>
      </c>
      <c r="E81" s="66" t="s">
        <v>22</v>
      </c>
      <c r="F81" s="65">
        <f>896.47*0.75*2</f>
        <v>1344.7049999999999</v>
      </c>
      <c r="G81" s="45"/>
      <c r="H81" s="40"/>
    </row>
    <row r="82" spans="1:8" x14ac:dyDescent="0.25">
      <c r="A82" s="39"/>
      <c r="B82" s="38" t="s">
        <v>26</v>
      </c>
      <c r="C82" s="37" t="s">
        <v>14</v>
      </c>
      <c r="D82" s="64" t="s">
        <v>25</v>
      </c>
      <c r="E82" s="63"/>
      <c r="F82" s="35"/>
      <c r="G82" s="34"/>
      <c r="H82" s="33"/>
    </row>
    <row r="83" spans="1:8" ht="15.6" x14ac:dyDescent="0.25">
      <c r="A83" s="25" t="s">
        <v>24</v>
      </c>
      <c r="B83" s="62" t="s">
        <v>8</v>
      </c>
      <c r="C83" s="23">
        <v>45233</v>
      </c>
      <c r="D83" s="42" t="s">
        <v>23</v>
      </c>
      <c r="E83" s="46" t="s">
        <v>22</v>
      </c>
      <c r="F83" s="61">
        <f>66*2*(0.4+2*0.2)+95*2*(0.4+2*0.2)+82*2*(0.4+2*0.2)</f>
        <v>388.80000000000007</v>
      </c>
      <c r="G83" s="60"/>
      <c r="H83" s="59"/>
    </row>
    <row r="84" spans="1:8" ht="13.8" thickBot="1" x14ac:dyDescent="0.3">
      <c r="A84" s="58"/>
      <c r="B84" s="57" t="s">
        <v>21</v>
      </c>
      <c r="C84" s="37" t="s">
        <v>14</v>
      </c>
      <c r="D84" s="56" t="s">
        <v>20</v>
      </c>
      <c r="E84" s="55"/>
      <c r="F84" s="54"/>
      <c r="G84" s="53"/>
      <c r="H84" s="52"/>
    </row>
    <row r="85" spans="1:8" ht="13.8" thickBot="1" x14ac:dyDescent="0.3">
      <c r="A85" s="51"/>
      <c r="B85" s="50"/>
      <c r="C85" s="30"/>
      <c r="D85" s="49" t="s">
        <v>19</v>
      </c>
      <c r="E85" s="48"/>
      <c r="F85" s="28"/>
      <c r="G85" s="27"/>
      <c r="H85" s="26"/>
    </row>
    <row r="86" spans="1:8" x14ac:dyDescent="0.25">
      <c r="A86" s="47" t="s">
        <v>18</v>
      </c>
      <c r="B86" s="24" t="s">
        <v>8</v>
      </c>
      <c r="C86" s="23">
        <v>45233</v>
      </c>
      <c r="D86" s="42" t="s">
        <v>17</v>
      </c>
      <c r="E86" s="46" t="s">
        <v>16</v>
      </c>
      <c r="F86" s="41">
        <v>1</v>
      </c>
      <c r="G86" s="45"/>
      <c r="H86" s="40"/>
    </row>
    <row r="87" spans="1:8" x14ac:dyDescent="0.25">
      <c r="A87" s="44"/>
      <c r="B87" s="43" t="s">
        <v>15</v>
      </c>
      <c r="C87" s="23" t="s">
        <v>14</v>
      </c>
      <c r="D87" s="42" t="s">
        <v>13</v>
      </c>
      <c r="E87" s="24"/>
      <c r="F87" s="41"/>
      <c r="G87" s="24"/>
      <c r="H87" s="40"/>
    </row>
    <row r="88" spans="1:8" ht="13.8" thickBot="1" x14ac:dyDescent="0.3">
      <c r="A88" s="39"/>
      <c r="B88" s="38" t="s">
        <v>12</v>
      </c>
      <c r="C88" s="37"/>
      <c r="D88" s="36" t="s">
        <v>11</v>
      </c>
      <c r="E88" s="34"/>
      <c r="F88" s="35"/>
      <c r="G88" s="34"/>
      <c r="H88" s="33"/>
    </row>
    <row r="89" spans="1:8" ht="13.8" thickBot="1" x14ac:dyDescent="0.3">
      <c r="A89" s="32"/>
      <c r="B89" s="31"/>
      <c r="C89" s="30"/>
      <c r="D89" s="29" t="s">
        <v>10</v>
      </c>
      <c r="E89" s="27"/>
      <c r="F89" s="28"/>
      <c r="G89" s="27"/>
      <c r="H89" s="26"/>
    </row>
    <row r="90" spans="1:8" x14ac:dyDescent="0.25">
      <c r="A90" s="25" t="s">
        <v>9</v>
      </c>
      <c r="B90" s="24" t="s">
        <v>8</v>
      </c>
      <c r="C90" s="23">
        <v>45100</v>
      </c>
      <c r="D90" s="22" t="s">
        <v>7</v>
      </c>
      <c r="E90" s="21" t="s">
        <v>6</v>
      </c>
      <c r="F90" s="20">
        <f>0.89647</f>
        <v>0.89646999999999999</v>
      </c>
      <c r="G90" s="19"/>
      <c r="H90" s="18"/>
    </row>
    <row r="91" spans="1:8" ht="13.8" thickBot="1" x14ac:dyDescent="0.3">
      <c r="A91" s="17"/>
      <c r="B91" s="16" t="s">
        <v>5</v>
      </c>
      <c r="C91" s="15" t="s">
        <v>4</v>
      </c>
      <c r="D91" s="14" t="s">
        <v>3</v>
      </c>
      <c r="E91" s="13"/>
      <c r="F91" s="12"/>
      <c r="G91" s="4"/>
      <c r="H91" s="11"/>
    </row>
    <row r="92" spans="1:8" ht="13.8" thickBot="1" x14ac:dyDescent="0.3">
      <c r="A92" s="10" t="s">
        <v>2</v>
      </c>
      <c r="B92" s="9"/>
      <c r="C92" s="8"/>
      <c r="D92" s="8"/>
      <c r="E92" s="8"/>
      <c r="F92" s="8"/>
      <c r="G92" s="8"/>
      <c r="H92" s="7"/>
    </row>
    <row r="93" spans="1:8" ht="13.8" thickBot="1" x14ac:dyDescent="0.3">
      <c r="A93" s="10" t="s">
        <v>1</v>
      </c>
      <c r="B93" s="9"/>
      <c r="C93" s="8"/>
      <c r="D93" s="8"/>
      <c r="E93" s="4"/>
      <c r="F93" s="4"/>
      <c r="G93" s="4"/>
      <c r="H93" s="7"/>
    </row>
    <row r="94" spans="1:8" ht="13.8" thickBot="1" x14ac:dyDescent="0.3">
      <c r="A94" s="6" t="s">
        <v>0</v>
      </c>
      <c r="B94" s="5"/>
      <c r="C94" s="4"/>
      <c r="D94" s="4"/>
      <c r="E94" s="4"/>
      <c r="F94" s="4"/>
      <c r="G94" s="4"/>
      <c r="H94" s="3"/>
    </row>
    <row r="95" spans="1:8" x14ac:dyDescent="0.25">
      <c r="B95" s="1"/>
      <c r="H95" s="2"/>
    </row>
    <row r="96" spans="1:8" x14ac:dyDescent="0.25">
      <c r="B96" s="1"/>
    </row>
    <row r="97" spans="2:5" x14ac:dyDescent="0.25">
      <c r="B97" s="1"/>
    </row>
    <row r="98" spans="2:5" ht="54" customHeight="1" x14ac:dyDescent="0.25">
      <c r="D98" s="200" t="s">
        <v>145</v>
      </c>
      <c r="E98" s="200"/>
    </row>
    <row r="99" spans="2:5" ht="13.8" x14ac:dyDescent="0.25">
      <c r="C99" s="199"/>
    </row>
  </sheetData>
  <mergeCells count="10">
    <mergeCell ref="D98:E98"/>
    <mergeCell ref="A4:H4"/>
    <mergeCell ref="A3:H3"/>
    <mergeCell ref="A11:H11"/>
    <mergeCell ref="A53:H53"/>
    <mergeCell ref="A54:H54"/>
    <mergeCell ref="A6:H6"/>
    <mergeCell ref="B7:D7"/>
    <mergeCell ref="B8:D8"/>
    <mergeCell ref="B9:D9"/>
  </mergeCells>
  <pageMargins left="0.55208333333333337" right="0.46875" top="0.98425196850393704" bottom="0.98425196850393704" header="0.51181102362204722" footer="0.51181102362204722"/>
  <pageSetup paperSize="9" orientation="portrait" r:id="rId1"/>
  <headerFooter alignWithMargins="0">
    <oddHeader>&amp;C&amp;"Arial,Pogrubiony"&amp;K03+000&amp;P</oddHeader>
    <oddFooter xml:space="preserve">&amp;C&amp;"Arial,Pogrubiona kursywa"&amp;8&amp;K03+000Kosztorys Ofertowy do PB : "BUDOWA DROGI  LEŚNEJ NR 20 W   LEŚNICTWIE  SIELEC”  w Nadleśnictwie 
Jędrzejów na długości 0,89647 km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Zięba</dc:creator>
  <cp:lastModifiedBy>Magdalena Ryś</cp:lastModifiedBy>
  <dcterms:created xsi:type="dcterms:W3CDTF">2022-08-17T09:43:54Z</dcterms:created>
  <dcterms:modified xsi:type="dcterms:W3CDTF">2022-10-05T11:28:39Z</dcterms:modified>
</cp:coreProperties>
</file>