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ukasiewiczgov.sharepoint.com/sites/DokumentyZakupowe/Shared Documents/Dokumenty/1. Wnioski/2025/PZP/SPZP.271.37.2025 odczynniki do izolacji/5_publikacja www/"/>
    </mc:Choice>
  </mc:AlternateContent>
  <xr:revisionPtr revIDLastSave="17" documentId="8_{6C170151-FDD1-43D1-A8F9-CEE5D8CB9FA1}" xr6:coauthVersionLast="47" xr6:coauthVersionMax="47" xr10:uidLastSave="{34E3E9C9-1DA6-48F2-83B0-F220B38A7E56}"/>
  <bookViews>
    <workbookView xWindow="-28920" yWindow="-120" windowWidth="29040" windowHeight="17520" firstSheet="1" activeTab="1" xr2:uid="{B87A0D83-4CC1-4DF7-A624-A7B383718F88}"/>
  </bookViews>
  <sheets>
    <sheet name="Template" sheetId="12" state="hidden" r:id="rId1"/>
    <sheet name="PODSUMOWANIE" sheetId="10" r:id="rId2"/>
    <sheet name="ILC2" sheetId="19" r:id="rId3"/>
    <sheet name="Izolacja" sheetId="20" r:id="rId4"/>
    <sheet name="FACS" sheetId="21" r:id="rId5"/>
    <sheet name="Cytometria" sheetId="22" r:id="rId6"/>
    <sheet name="Preparatyka" sheetId="2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B6" i="10"/>
  <c r="B7" i="10"/>
  <c r="B5" i="10"/>
  <c r="B4" i="10"/>
  <c r="J10" i="24"/>
  <c r="L10" i="24" s="1"/>
  <c r="M10" i="24" s="1"/>
  <c r="J9" i="24"/>
  <c r="L9" i="24" s="1"/>
  <c r="M9" i="24" s="1"/>
  <c r="J8" i="24"/>
  <c r="L8" i="24" s="1"/>
  <c r="M8" i="24" s="1"/>
  <c r="J7" i="24"/>
  <c r="L7" i="24" s="1"/>
  <c r="M7" i="24" s="1"/>
  <c r="J6" i="24"/>
  <c r="L6" i="24" s="1"/>
  <c r="M6" i="24" s="1"/>
  <c r="J5" i="24"/>
  <c r="L5" i="24" s="1"/>
  <c r="M5" i="24" s="1"/>
  <c r="J4" i="24"/>
  <c r="L4" i="24" s="1"/>
  <c r="M4" i="24" s="1"/>
  <c r="J3" i="24"/>
  <c r="A3" i="24" a="1"/>
  <c r="A3" i="24" s="1"/>
  <c r="I11" i="24" s="1"/>
  <c r="J3" i="22"/>
  <c r="J4" i="22" s="1"/>
  <c r="A3" i="22" a="1"/>
  <c r="A3" i="22" s="1"/>
  <c r="I4" i="22" s="1"/>
  <c r="J7" i="21"/>
  <c r="L7" i="21" s="1"/>
  <c r="M7" i="21" s="1"/>
  <c r="J6" i="21"/>
  <c r="L6" i="21" s="1"/>
  <c r="M6" i="21" s="1"/>
  <c r="J5" i="21"/>
  <c r="L5" i="21" s="1"/>
  <c r="M5" i="21" s="1"/>
  <c r="J4" i="21"/>
  <c r="L4" i="21" s="1"/>
  <c r="M4" i="21" s="1"/>
  <c r="J3" i="21"/>
  <c r="A3" i="21" a="1"/>
  <c r="A3" i="21" s="1"/>
  <c r="I8" i="21" s="1"/>
  <c r="J10" i="20"/>
  <c r="L10" i="20" s="1"/>
  <c r="M10" i="20" s="1"/>
  <c r="J9" i="20"/>
  <c r="L9" i="20" s="1"/>
  <c r="M9" i="20" s="1"/>
  <c r="J8" i="20"/>
  <c r="L8" i="20" s="1"/>
  <c r="M8" i="20" s="1"/>
  <c r="J7" i="20"/>
  <c r="L7" i="20" s="1"/>
  <c r="M7" i="20" s="1"/>
  <c r="J6" i="20"/>
  <c r="L6" i="20" s="1"/>
  <c r="M6" i="20" s="1"/>
  <c r="J5" i="20"/>
  <c r="L5" i="20" s="1"/>
  <c r="M5" i="20" s="1"/>
  <c r="J4" i="20"/>
  <c r="L4" i="20" s="1"/>
  <c r="M4" i="20" s="1"/>
  <c r="J3" i="20"/>
  <c r="A3" i="20" a="1"/>
  <c r="A3" i="20" s="1"/>
  <c r="I11" i="20" s="1"/>
  <c r="J7" i="19"/>
  <c r="L7" i="19" s="1"/>
  <c r="M7" i="19" s="1"/>
  <c r="J6" i="19"/>
  <c r="L6" i="19" s="1"/>
  <c r="M6" i="19" s="1"/>
  <c r="J5" i="19"/>
  <c r="L5" i="19" s="1"/>
  <c r="M5" i="19" s="1"/>
  <c r="J4" i="19"/>
  <c r="L4" i="19" s="1"/>
  <c r="M4" i="19" s="1"/>
  <c r="J3" i="19"/>
  <c r="A3" i="19" a="1"/>
  <c r="A3" i="19" s="1"/>
  <c r="I8" i="19" s="1"/>
  <c r="L4" i="12"/>
  <c r="L5" i="12"/>
  <c r="L7" i="12"/>
  <c r="L8" i="12"/>
  <c r="L9" i="12"/>
  <c r="L10" i="12"/>
  <c r="L11" i="12"/>
  <c r="L13" i="12"/>
  <c r="L14" i="12"/>
  <c r="L15" i="12"/>
  <c r="L16" i="12"/>
  <c r="L17" i="12"/>
  <c r="L18" i="12"/>
  <c r="L20" i="12"/>
  <c r="L21" i="12"/>
  <c r="L22" i="12"/>
  <c r="L23" i="12"/>
  <c r="L24" i="12"/>
  <c r="L25" i="12"/>
  <c r="L26" i="12"/>
  <c r="L27" i="12"/>
  <c r="L28" i="12"/>
  <c r="L29" i="12"/>
  <c r="L30" i="12"/>
  <c r="L31" i="12"/>
  <c r="L32" i="12"/>
  <c r="L3" i="12"/>
  <c r="J32" i="12"/>
  <c r="J31" i="12"/>
  <c r="J30" i="12"/>
  <c r="J29" i="12"/>
  <c r="J28" i="12"/>
  <c r="M28" i="12" s="1"/>
  <c r="J27" i="12"/>
  <c r="J26" i="12"/>
  <c r="J25" i="12"/>
  <c r="J24" i="12"/>
  <c r="J23" i="12"/>
  <c r="J22" i="12"/>
  <c r="J21" i="12"/>
  <c r="J20" i="12"/>
  <c r="J19" i="12"/>
  <c r="L19" i="12" s="1"/>
  <c r="J18" i="12"/>
  <c r="J17" i="12"/>
  <c r="M17" i="12" s="1"/>
  <c r="J16" i="12"/>
  <c r="M16" i="12" s="1"/>
  <c r="J15" i="12"/>
  <c r="J14" i="12"/>
  <c r="J13" i="12"/>
  <c r="J12" i="12"/>
  <c r="L12" i="12" s="1"/>
  <c r="J11" i="12"/>
  <c r="J10" i="12"/>
  <c r="J9" i="12"/>
  <c r="J8" i="12"/>
  <c r="J7" i="12"/>
  <c r="J6" i="12"/>
  <c r="L6" i="12" s="1"/>
  <c r="J5" i="12"/>
  <c r="J4" i="12"/>
  <c r="M4" i="12" s="1"/>
  <c r="J3" i="12"/>
  <c r="A3" i="12" a="1"/>
  <c r="A3" i="12" s="1"/>
  <c r="I33" i="12" s="1"/>
  <c r="J11" i="24" l="1"/>
  <c r="J8" i="21"/>
  <c r="L3" i="24"/>
  <c r="L11" i="24" s="1"/>
  <c r="J11" i="20"/>
  <c r="J8" i="19"/>
  <c r="L3" i="19"/>
  <c r="L8" i="19" s="1"/>
  <c r="L3" i="22"/>
  <c r="L3" i="21"/>
  <c r="L3" i="20"/>
  <c r="L33" i="12"/>
  <c r="M29" i="12"/>
  <c r="M7" i="12"/>
  <c r="M8" i="12"/>
  <c r="M9" i="12"/>
  <c r="M21" i="12"/>
  <c r="M10" i="12"/>
  <c r="M22" i="12"/>
  <c r="M6" i="12"/>
  <c r="M19" i="12"/>
  <c r="M20" i="12"/>
  <c r="M32" i="12"/>
  <c r="M11" i="12"/>
  <c r="M23" i="12"/>
  <c r="M15" i="12"/>
  <c r="M27" i="12"/>
  <c r="M13" i="12"/>
  <c r="M12" i="12"/>
  <c r="M24" i="12"/>
  <c r="M25" i="12"/>
  <c r="M14" i="12"/>
  <c r="M26" i="12"/>
  <c r="M18" i="12"/>
  <c r="M30" i="12"/>
  <c r="M31" i="12"/>
  <c r="J33" i="12"/>
  <c r="M3" i="12"/>
  <c r="M5" i="12"/>
  <c r="M3" i="24" l="1"/>
  <c r="M3" i="19"/>
  <c r="L4" i="22"/>
  <c r="M3" i="22"/>
  <c r="L8" i="21"/>
  <c r="M3" i="21"/>
  <c r="L11" i="20"/>
  <c r="M3" i="20"/>
  <c r="M33" i="12"/>
  <c r="M11" i="24" l="1"/>
  <c r="M4" i="22"/>
  <c r="M8" i="21"/>
  <c r="M11" i="20"/>
  <c r="M8" i="19"/>
  <c r="C5" i="10"/>
  <c r="C3" i="10"/>
  <c r="C4" i="10"/>
  <c r="C7" i="10"/>
  <c r="C6"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<sst xmlns="http://schemas.openxmlformats.org/spreadsheetml/2006/main" count="273" uniqueCount="111">
  <si>
    <t>Lp.</t>
  </si>
  <si>
    <t>Pakiet</t>
  </si>
  <si>
    <t>Nazwa</t>
  </si>
  <si>
    <t>Opis (opis kryteriów równoważności)</t>
  </si>
  <si>
    <t>Jednostka miary (wielkość op.)</t>
  </si>
  <si>
    <t>Przewidywane ilości</t>
  </si>
  <si>
    <t>Oferowany produkt  - 
numer katalogowy</t>
  </si>
  <si>
    <t>Oferowany produkt  - 
nazwa producenta</t>
  </si>
  <si>
    <t>-</t>
  </si>
  <si>
    <t>A</t>
  </si>
  <si>
    <t>B</t>
  </si>
  <si>
    <t>C</t>
  </si>
  <si>
    <t>D</t>
  </si>
  <si>
    <t>E</t>
  </si>
  <si>
    <t>F</t>
  </si>
  <si>
    <t>G</t>
  </si>
  <si>
    <t>H</t>
  </si>
  <si>
    <t>I</t>
  </si>
  <si>
    <t>J</t>
  </si>
  <si>
    <t>K</t>
  </si>
  <si>
    <t>L</t>
  </si>
  <si>
    <t>X</t>
  </si>
  <si>
    <t>Nr części / pakietu</t>
  </si>
  <si>
    <t>Nazwa części / pakietu</t>
  </si>
  <si>
    <t>Cena oferty brutto
[PLN]</t>
  </si>
  <si>
    <t>Stawka VAT [%]</t>
  </si>
  <si>
    <t>Cena jednostkowa netto
[PLN]</t>
  </si>
  <si>
    <t>Wartość  netto 
[PLN]
 kol G x H</t>
  </si>
  <si>
    <t>Wartość VAT  
[PLN]
kol. I x J</t>
  </si>
  <si>
    <t>Cena brutto 
[PLN]
kol. I + K</t>
  </si>
  <si>
    <t>ILC2</t>
  </si>
  <si>
    <t>Zestaw do negatywnej selekcji immunomagnetycznej komórek ILC2 z mieszanin komórkowych z tkanek mysich (typu Mouse ILC2 Enrichment Kit)</t>
  </si>
  <si>
    <t>Roztwór chlorku amonu w EDTA</t>
  </si>
  <si>
    <t>500 mL</t>
  </si>
  <si>
    <t>Zestaw do wzbogacania ludzkich komórek ILC2</t>
  </si>
  <si>
    <t>Zestaw do izolacji ludzkich komórek ILC2</t>
  </si>
  <si>
    <t>Zestaw do wzbogacania ludzkich komórek ILC2, typu RosetteSep</t>
  </si>
  <si>
    <t>1 zestaw (5 x 2 ml)</t>
  </si>
  <si>
    <t>Izolacja</t>
  </si>
  <si>
    <t>Zestaw do usuwania martwych komórek (ang. Dead Cell Removal Kit)</t>
  </si>
  <si>
    <t>1 zestaw (na łączną liczbę komórek równą 1×109)</t>
  </si>
  <si>
    <t>Zestaw do dysocjacji guzów nowotworych modelu mysiego (ang. Tumor Dissociation Kit, mouse)</t>
  </si>
  <si>
    <t>50 preparacji</t>
  </si>
  <si>
    <t>Zestaw do usuwania zanieszczyczeń komórkowych (ang. Debris Removal Solution)</t>
  </si>
  <si>
    <t>1 zestaw (2 x 45 mL)</t>
  </si>
  <si>
    <t>Mikrokulki z przeciwciałem przeciwko fikoerytrynnie (ang. Anti-PE MicroBeads)</t>
  </si>
  <si>
    <t>Mikrokulki magnetyczne do izolacji mysiego CD31</t>
  </si>
  <si>
    <t>Mikrokulki magnetyczne do izolacji mysiego CD45</t>
  </si>
  <si>
    <t>Mikrokulki magnetyczne do izolacji mysiego CD326 (EpCAM)</t>
  </si>
  <si>
    <t>Zestaw do negatywnej selekcji komórek macierzystych i progenitorowych</t>
  </si>
  <si>
    <t>FACS</t>
  </si>
  <si>
    <t>Kulki do kalibiracji cytometru</t>
  </si>
  <si>
    <r>
      <rPr>
        <b/>
        <sz val="9"/>
        <color rgb="FF000000"/>
        <rFont val="Calibri"/>
        <family val="2"/>
        <charset val="238"/>
        <scheme val="minor"/>
      </rPr>
      <t xml:space="preserve">Numer katalogowy 655051 (BD Bioscience) lub równoważny:  </t>
    </r>
    <r>
      <rPr>
        <sz val="9"/>
        <color rgb="FF000000"/>
        <rFont val="Calibri"/>
        <family val="2"/>
        <charset val="238"/>
        <scheme val="minor"/>
      </rPr>
      <t xml:space="preserve">
Dostarczane kulki muszą być przeznaczone do stosowania w cytometrach przepływowych BD z zainstalowanym oprogramowaniem BD FACSDiva (wersja 7.0 i nowsze). Kulki muszą  umożliwiać oprogramowaniu automatyczne charakteryzowanie, śledzenie i raportowanie pomiarów obsługiwanych cyfrowych cytometrów przepływowych BD.1-6 Perełki typu CS&amp;T muszą być barwione fluorochromami, które są wzbudzane przez lasery cytometru. Kulki muszą emitować fluorescencję w detektorach stosowanych do fluorochromów : FITC, PE,PE-Cy7, BD Horizon, Alexa Fluor 488, BD Horizon V500, Alexa Fluor 405, BD Horizon BV421, APC, APC-Cy7, Alexa Fluor 700, Alexa Fluor 680 i innych. Kulki kalibrujące muszą składać się z równych ilości kulek polistyrenowych jasnych 3 µm, średnich 3 µm i ciemnych 2 µm w soli fizjologicznej buforowanej fosforanami (PBS) z albuminą surowicy bydlęcej (BSA) i 0,1% azydkiem sodu
</t>
    </r>
  </si>
  <si>
    <t>150 testów</t>
  </si>
  <si>
    <t>20L</t>
  </si>
  <si>
    <t xml:space="preserve"> 5 L</t>
  </si>
  <si>
    <t>15 mL</t>
  </si>
  <si>
    <t>25 testów</t>
  </si>
  <si>
    <t>Cytometria</t>
  </si>
  <si>
    <t>Kulki do kompensacji</t>
  </si>
  <si>
    <t>100 testów</t>
  </si>
  <si>
    <t>Lipopolisacharyd z Escherichia coli O55:B5</t>
  </si>
  <si>
    <t>10 mg</t>
  </si>
  <si>
    <t>Metylocelluloza</t>
  </si>
  <si>
    <t>100 g</t>
  </si>
  <si>
    <t>Kolagen typu I</t>
  </si>
  <si>
    <t>100 mg</t>
  </si>
  <si>
    <t>Sól sodowa heparyny z błony śluzowej jelita wieprzowego</t>
  </si>
  <si>
    <t>10 000 jednostek</t>
  </si>
  <si>
    <t>Formamid</t>
  </si>
  <si>
    <t>250 ml</t>
  </si>
  <si>
    <t>Chlorowodorek trometaminy (roztwór chlorodowodorku tris)</t>
  </si>
  <si>
    <t>100 ml</t>
  </si>
  <si>
    <t>Roztwór chlorku sodu</t>
  </si>
  <si>
    <t>6 x 20 ml</t>
  </si>
  <si>
    <t>Poli(metakrylan 2-hydroksyetylu)</t>
  </si>
  <si>
    <t>10 g</t>
  </si>
  <si>
    <t>Preparatyka</t>
  </si>
  <si>
    <r>
      <rPr>
        <b/>
        <sz val="9"/>
        <color rgb="FF000000"/>
        <rFont val="Calibri"/>
        <family val="2"/>
        <charset val="238"/>
        <scheme val="minor"/>
      </rPr>
      <t>Numer katalogowy 130-090-101 (Miltenyi Biotec) lub równoważny:</t>
    </r>
    <r>
      <rPr>
        <sz val="9"/>
        <color rgb="FF000000"/>
        <rFont val="Calibri"/>
        <family val="2"/>
        <charset val="238"/>
        <scheme val="minor"/>
      </rPr>
      <t xml:space="preserve"> zestaw  do oczyszczania zawiesin komórkowych poprzez skuteczne usuwanie martwych komórek w celu zwiększenia żywotności i jakości próbek do dalszych analiz biologicznych. Separacja martwych komórek oparta na technologii magnetycznej MACS. Zastosowanie kulek magnetycznych (MicroBeads) wiążących się selektywnie z martwymi komórkami. Zestaw musi charakteryzować się wysoką skutecznością oczyszczania: usuwanie martwych komórek ≥ 80%, co zwiększa żywotność populacji komórkowej; minimalna utrata żywych komórek, zapewniająca wysoką jakość i czystość preparatów. Możliwość zastosowania do różnych typów komórek ssaczych, w tym komórek pierwotnych, linii komórkowych, komórek immunologicznych. Zgodność z analizami cytometrii przepływowej, hodowlami komórkowymi i badaniami molekularnymi. Skład zestawu: Kulki magnetyczne (MicroBeads) sprzężone z markerami selektywnie wiążącymi martwe komórki; bufory niezbędne do przeprowadzenia separacji magnetycznej. </t>
    </r>
  </si>
  <si>
    <r>
      <rPr>
        <b/>
        <sz val="9"/>
        <color rgb="FF000000"/>
        <rFont val="Calibri"/>
        <family val="2"/>
        <charset val="238"/>
        <scheme val="minor"/>
      </rPr>
      <t>Numer katalogowy 130-096-730 (Miltenyi Biotec) lub równoważny:</t>
    </r>
    <r>
      <rPr>
        <sz val="9"/>
        <color rgb="FF000000"/>
        <rFont val="Calibri"/>
        <family val="2"/>
        <charset val="238"/>
        <scheme val="minor"/>
      </rPr>
      <t xml:space="preserve"> zestaw do dysocjacji mysich guzów nowotworowych. Zestaw musi być przeznaczony do enzymatycznej i mechanicznej dysocjacji guzów mysich w celu uzyskania zawiesiny komórkowej do dalszych analiz biologicznych, takich jak cytometria przepływowa, hodowle komórkowe oraz izolacja specyficznych populacji komórek nowotworowych i immunologicznych. Kompletny zestaw enzymatyczny musi umożliwiać efektywne rozkładanie macierzy pozakomórkowej i uwalnianie żywych komórek z tkanki guza i posiadać zoptymalizowane enzymy dla zachowania wysokiej przeżywalności komórek i minimalnej degradacji białek powierzchniowych. Kompatybilny z systemem GentleMACS Dissociator, umożliwiając standaryzację procedury dysocjacji i uzyskanie wysokiej jakości zawiesiny komórkowej. Możliwość zastosowania do różnych typów guzów mysich, w tym guzów litych oraz modeli nowotworowych uzyskanych w warunkach in vivo. Brak zanieczyszczeń endotoksynami – produkt przeznaczony do zastosowań w badaniach biologii komórki i immunologii nowotworów. Minimalna utrata komórek i wysoka przeżywalność (&gt;70%) po przeprowadzeniu procesu dysocjacji. Skład zestawu: kompleks enzymatyczny dostosowany do optymalnego trawienia tkanki guza, składający się z trzech kluczowych enzymów; bufory kompatybilne z enzymami, umożliwiające ich stabilność i skuteczność działania.
</t>
    </r>
  </si>
  <si>
    <r>
      <rPr>
        <b/>
        <sz val="9"/>
        <color rgb="FF000000"/>
        <rFont val="Calibri"/>
        <family val="2"/>
        <charset val="238"/>
        <scheme val="minor"/>
      </rPr>
      <t>Numer katalogowy 130-109-398 (Miltenyi Biotec) lub równoważny</t>
    </r>
    <r>
      <rPr>
        <sz val="9"/>
        <color rgb="FF000000"/>
        <rFont val="Calibri"/>
        <family val="2"/>
        <charset val="238"/>
        <scheme val="minor"/>
      </rPr>
      <t xml:space="preserve">: Gotowy do użycia odczynnik gradientu gęstości, umożliwiający rozdzielanie komórek żywotnych od resztek komórkowych. Produkt musi pozwalać na szybkie i skuteczne usuwanie resztek komórkowych z zawiesin komórkowych uzyskanych po dysocjacji różnych typów tkanek, w tym: komórki izolowane z tkanek stałych (np. guzy, wątroba, śledziona, nerki), komórki nowotworowe, komórki immunologiczne.
Musi być odpowiedni do stosowania w: cytometrii przepływowej, hodowlach komórkowych. Odczynnik musi umożliwiać zachowanie wysokiej żywotności komórek, co jest kluczowe dla dalszych zastosowań badawczych. Odczynnik musi być przystosowany do stosowania w pełnym przyspieszeniu i pełnym hamowaniu podczas procesów wirowania, bez wpływu na integralność żywotnych komórek. </t>
    </r>
  </si>
  <si>
    <r>
      <rPr>
        <b/>
        <sz val="9"/>
        <color rgb="FF000000"/>
        <rFont val="Calibri"/>
        <family val="2"/>
        <charset val="238"/>
        <scheme val="minor"/>
      </rPr>
      <t>Numer katalogowy 130-048-801 (Miltenyi Biotec) lub równoważny</t>
    </r>
    <r>
      <rPr>
        <sz val="9"/>
        <color rgb="FF000000"/>
        <rFont val="Calibri"/>
        <family val="2"/>
        <charset val="238"/>
        <scheme val="minor"/>
      </rPr>
      <t xml:space="preserve">: mikrokulki muszą być przeznaczone do pośredniego znakowania magnetycznego oraz oddzielania komórek lub innych materiałów biologicznych znakowanych pierwotnym przeciwciałem lub ligandem sprzężonym z fikoerytryną (PE). Muszą umożliwiać efektywne znakowanie magnetyczne za pomocą technologii MACS. Produkt musi wspierać zastosowanie przeciwciał pierwotnych sprzężonych z PE oraz mikrokulek anty-PE w celu uzyskania: wysokiej czystości preparatu komórkowego, wysokiego odzysku komórek, nawet gdy marker powierzchniowy użyty do sortowania jest słabo wyrażony na komórkach docelowych. Produkt musi umożliwiać precyzyjne sortowanie komórek przy użyciu słabo wyrażonych markerów, co jest istotne w badaniach z rzadkimi populacjami komórek lub w sytuacjach, gdy poziom ekspresji antygenu jest niski. Mikrokulki muszą zapewniać powtarzalność wyników oraz być odpowiednie do analiz cytometrycznych, hodowli komórkowych i zastosowań molekularnych. Mikrogranulki muszą być kompatybilne z istniejącymi w laboratorium systemami separacji magnetycznej, w tym z separatorami typu MidiMACS, QuadroMACS, SuperMACS II oraz autoMACS Pro.
</t>
    </r>
  </si>
  <si>
    <r>
      <rPr>
        <b/>
        <sz val="9"/>
        <color rgb="FF000000"/>
        <rFont val="Calibri"/>
        <family val="2"/>
        <charset val="238"/>
        <scheme val="minor"/>
      </rPr>
      <t>Numer katalogowy 130-097-418 (Miltenyi Biotec ) lub równoważny</t>
    </r>
    <r>
      <rPr>
        <sz val="9"/>
        <color rgb="FF000000"/>
        <rFont val="Calibri"/>
        <family val="2"/>
        <charset val="238"/>
        <scheme val="minor"/>
      </rPr>
      <t xml:space="preserve">: mikrokulki magnetyczne (ang. Microbeads) przeznaczone do pozytywnej selekcji lub eliminacji komórek śródbłonka  z zawiesin pojedynczych komórek tkanek myszy, w których występuje antygen CD31, przy użyciu sortowania magnetycznego (MACS). Produkt musi być kompatybilny z kolumnami i separatorami magnetycznymi MACS. Mikrokulki muszą być sprzężone z przeciwciałem monoklonalnym anty-CD31, wykazującym wysoką swoistość wobec cząsteczki CD31 (PECAM-1) u myszy oraz skoniugowane z nanocząstkami paramagnetycznymi. Mikrokulki magnetyczne muszą być o odpowiedniej wielkości i właściwościach, zapewniające efektywne wiązanie i separację komórek. </t>
    </r>
  </si>
  <si>
    <r>
      <t>dla 2×10</t>
    </r>
    <r>
      <rPr>
        <vertAlign val="superscript"/>
        <sz val="9"/>
        <color rgb="FF000000"/>
        <rFont val="Calibri"/>
        <family val="2"/>
        <charset val="238"/>
        <scheme val="minor"/>
      </rPr>
      <t>9</t>
    </r>
    <r>
      <rPr>
        <sz val="9"/>
        <color rgb="FF000000"/>
        <rFont val="Calibri"/>
        <family val="2"/>
        <charset val="238"/>
        <scheme val="minor"/>
      </rPr>
      <t xml:space="preserve"> komórek ogółem</t>
    </r>
  </si>
  <si>
    <r>
      <rPr>
        <b/>
        <sz val="9"/>
        <color rgb="FF000000"/>
        <rFont val="Calibri"/>
        <family val="2"/>
        <charset val="238"/>
        <scheme val="minor"/>
      </rPr>
      <t>Numer katalogowy 130-097-153 (Miltenyi Biotec ) lub równoważny</t>
    </r>
    <r>
      <rPr>
        <sz val="9"/>
        <color rgb="FF000000"/>
        <rFont val="Calibri"/>
        <family val="2"/>
        <charset val="238"/>
        <scheme val="minor"/>
      </rPr>
      <t>: Mikrokulki magnetyczne (ang. MicroBeads) przeznaczone do pozytywnej selekcji lub deplecji leukocytów z tkanek limfoidalnych i nielimfoidalnych z zawiesin pojedynczych komórek tkanek myszy, w których występuje antygen CD45, przy użyciu sortowania magnetycznego (MACS). Produkt musi być kompatybilny z kolumnami i separatorami magnetycznymi MACS. Mikrokulki muszą być sprzężone z przeciwciałem monoklonalnym anty-CD45, wykazującym wysoką swoistość wobec cząsteczki CD45 u myszy, oraz skoniugowane z nanocząstkami paramagnetycznymi. Muszą mieć odpowiednią wielkość i właściwości zapewniające efektywne wiązanie i separację komórek.</t>
    </r>
  </si>
  <si>
    <r>
      <rPr>
        <b/>
        <sz val="9"/>
        <color rgb="FF000000"/>
        <rFont val="Calibri"/>
        <family val="2"/>
        <charset val="238"/>
        <scheme val="minor"/>
      </rPr>
      <t>Numer katalogowy 130-105-958 (Miltenyi Biotec ) lub równoważny</t>
    </r>
    <r>
      <rPr>
        <sz val="9"/>
        <color rgb="FF000000"/>
        <rFont val="Calibri"/>
        <family val="2"/>
        <charset val="238"/>
        <scheme val="minor"/>
      </rPr>
      <t>: Mikrokulki magnetyczne (ang. MicroBeads) przeznaczone do pozytywnej selekcji lub eliminacji komórek nabłonkowych oraz nowotworowych komórek nabłonka, pochodzących z pojedynczych komórek pobranych z tkanek i narządów, w których występuje antygen mysiego CD326 (EpCAM). Produkt przeznaczony do sortowania magnetycznego (MACS) musi być kompatybilny z kolumnami i separatorami magnetycznymi MACS. Mikrokulki muszą być sprzężone z przeciwciałem monoklonalnym anty-CD326, wykazującym wysoką swoistość wobec cząsteczki CD326 u myszy, oraz skoniugowane z nanocząstkami paramagnetycznymi. Mikrokulki magnetyczne muszą mieć odpowiednią wielkość i właściwości zapewniające efektywne wiązanie i separację komórek.</t>
    </r>
  </si>
  <si>
    <r>
      <rPr>
        <b/>
        <sz val="9"/>
        <color rgb="FF000000"/>
        <rFont val="Calibri"/>
        <family val="2"/>
        <charset val="238"/>
        <scheme val="minor"/>
      </rPr>
      <t>Numer katalogowy 130-110-470 (Miltenyi Biotec ) lub równoważny</t>
    </r>
    <r>
      <rPr>
        <sz val="9"/>
        <color rgb="FF000000"/>
        <rFont val="Calibri"/>
        <family val="2"/>
        <charset val="238"/>
        <scheme val="minor"/>
      </rPr>
      <t>: zestaw do negatywnej selekcji komórek macierzystych i progenitorowych, z przeznaczeniem do usuwania dojrzałych komórek hematopoetycznych z mysiej zawiesiny komórkowej, co umożliwia izolację hematopoetycznych komórek macierzystych (HSC) i progenitorowych (HPC). Usuwanie komórek różnicujących się w kierunku linii mieloidalnej i limfoidalnej poprzez znakowanie przeciwciałami skierowanymi przeciwko markerom: CD5 (limfocyty T), CD45R/B220 (limfocyty B), CD11b (monocyty, makrofagi, neutrofile), Gr-1 (granulocyty), 7-4 (monocyty, neutrofile), TER-119 (erytrocyty). Produkt przeznaczony do sortowania magnetycznego (MACS) musi być kompatybilny z kolumnami i separatorami magnetycznymi MACS. Izolacja hematopoetycznych komórek macierzystych i progenitorowych musi być do dalszych analiz, takich jak: cytometria przepływowa, hodowle in vitro. Zestaw musi zawierać: zestaw przeciwciał sprzężonych z kulkami magnetycznymi (MicroBeads), specyficznych dla markerów linii komórkowych, bufory do przeprowadzania procedury selekcji magnetycznej.</t>
    </r>
  </si>
  <si>
    <r>
      <t>dla 1×10</t>
    </r>
    <r>
      <rPr>
        <vertAlign val="superscript"/>
        <sz val="9"/>
        <color rgb="FF000000"/>
        <rFont val="Calibri"/>
        <family val="2"/>
        <charset val="238"/>
        <scheme val="minor"/>
      </rPr>
      <t>9</t>
    </r>
    <r>
      <rPr>
        <sz val="9"/>
        <color rgb="FF000000"/>
        <rFont val="Calibri"/>
        <family val="2"/>
        <charset val="238"/>
        <scheme val="minor"/>
      </rPr>
      <t xml:space="preserve"> komórek ogółem</t>
    </r>
  </si>
  <si>
    <r>
      <rPr>
        <b/>
        <sz val="9"/>
        <color rgb="FF000000"/>
        <rFont val="Calibri"/>
        <family val="2"/>
        <charset val="238"/>
        <scheme val="minor"/>
      </rPr>
      <t>Numer katalogowy 345249 (BD Biosciences) lub równoważny:</t>
    </r>
    <r>
      <rPr>
        <sz val="9"/>
        <color rgb="FF000000"/>
        <rFont val="Calibri"/>
        <family val="2"/>
        <charset val="238"/>
        <scheme val="minor"/>
      </rPr>
      <t xml:space="preserve"> kulki kalibracyjne do cytometrii przepływowej, kompatybilne z systemami BD FACSAria lub równoważnymi systemami do sortowania komórek metodą FACS. Produkt musi zapewniać precyzyjną kalibrację urządzenia w zakresie ustawienia strumienia kropelkowego oraz umożliwiać wiarygodne sortowanie komórek. Produkt musi zawierać populację cząstek o wielkości  6 µm. Każda cząsteczka musi zawierać fluorofor, który jest wzbudzany przy długości falu 670 nm i emituje przy 750 nm. Cząsteczki muszą być dostarczane w 1,5 ml wody, zawierajacej 0,05% Tween 20 i 2 mM azydku sodu. Stężenie: 1 x 10</t>
    </r>
    <r>
      <rPr>
        <vertAlign val="superscript"/>
        <sz val="9"/>
        <color rgb="FF000000"/>
        <rFont val="Calibri"/>
        <family val="2"/>
        <charset val="238"/>
        <scheme val="minor"/>
      </rPr>
      <t>8</t>
    </r>
    <r>
      <rPr>
        <sz val="9"/>
        <color rgb="FF000000"/>
        <rFont val="Calibri"/>
        <family val="2"/>
        <charset val="238"/>
        <scheme val="minor"/>
      </rPr>
      <t xml:space="preserve"> kulek/ml.
</t>
    </r>
  </si>
  <si>
    <r>
      <rPr>
        <b/>
        <sz val="9"/>
        <color rgb="FF000000"/>
        <rFont val="Calibri"/>
        <family val="2"/>
        <charset val="238"/>
        <scheme val="minor"/>
      </rPr>
      <t>Numer katalogowy 19842 (Stemcell Technologies) lub równoważny:</t>
    </r>
    <r>
      <rPr>
        <sz val="9"/>
        <color rgb="FF000000"/>
        <rFont val="Calibri"/>
        <family val="2"/>
        <charset val="238"/>
        <scheme val="minor"/>
      </rPr>
      <t xml:space="preserve">  Zestaw do izolacji mysich komórek ILC2 (ang. Innate Lymphoid Cells Type 2; wrodzone komórki limfoidalne grupy 2) metodą wzbogacania, z jednokomórkowych zawiesin tkanki płucnej lub innych mysich tkanek poprzez selekcję negatywną. Zestaw musi eliminować niepożądane komórki za pomocą biotynylowanych przeciwciał skierowanych przeciwko komórkom innym niż ILC2 i cząstkom magnetycznym pokrytym streptawidyną (typu: RapidSpheres). Oznakowane przez składniki zestawu komórki są rozdzielane za pomocą magnesu typu EasySep bez użycia kolumn. 
Zestaw musi znakować (za pomocą dostarczanego koktajlu wzbogacającego) komórki inne niż ILC2 w celu usunięcia za pomocą biotynylowanych przeciwciał rozpoznających specyficzne markery powierzchniowe komórki. Wyizolowane komórki muszą mieć odpowiednią czystość oraz żywotność do dalszych zastosowań, takich jak cytometria przepływowa i sortowanie komórek.
Zestaw musi zawierać:
• 1 fiolkę koktajlu wzbogacającego zawierającego biotynylowane przeciwciała monoklonalne w PBS z 0,1% BSA)
• 1 fiolkę zawiesiny ferromagnetycznych kulek powleczonych streptawidyną)
Typ produktu: zestaw do selekcji negatywnej</t>
    </r>
  </si>
  <si>
    <r>
      <t>1 zestaw (do procesowania łącznej liczby komórek równej 1×10</t>
    </r>
    <r>
      <rPr>
        <vertAlign val="superscript"/>
        <sz val="9"/>
        <color theme="1"/>
        <rFont val="Calibri"/>
        <family val="2"/>
        <charset val="238"/>
        <scheme val="minor"/>
      </rPr>
      <t>9</t>
    </r>
    <r>
      <rPr>
        <sz val="9"/>
        <color theme="1"/>
        <rFont val="Calibri"/>
        <family val="2"/>
        <charset val="238"/>
        <scheme val="minor"/>
      </rPr>
      <t>)</t>
    </r>
  </si>
  <si>
    <r>
      <rPr>
        <b/>
        <sz val="9"/>
        <color rgb="FF000000"/>
        <rFont val="Calibri"/>
        <family val="2"/>
        <charset val="238"/>
        <scheme val="minor"/>
      </rPr>
      <t>Numer katalogowy 07850 (Stemcell Technologies) lub równoważny:</t>
    </r>
    <r>
      <rPr>
        <sz val="9"/>
        <color rgb="FF000000"/>
        <rFont val="Calibri"/>
        <family val="2"/>
        <charset val="238"/>
        <scheme val="minor"/>
      </rPr>
      <t xml:space="preserve">   roztwór chlorku amonu, mający zastosowanie w lizie czerwonych krwinek (RBC) w preparatach ludzkiej i mysiej krwi obwodowej, śledziony lub komórek szpiku kostnego. Produkt musi być zbuforowany i zoptymalizowany pod kątem delikatnej lizy erytrocytów, przy minimalnym wpływie na leukocyty. Nie może  zawierać utrwalacza, dlatego leukocyty po zastosowaniu roztworu są żywotne po lizie erytrocytów. Roztwór musi zawierać:
• 0,8% NH4Cl
• 0,1 mM EDTA w wodzie, buforowany KHCO3 w celu uzyskania końcowego pH 7,2 - 7,6</t>
    </r>
  </si>
  <si>
    <r>
      <rPr>
        <b/>
        <sz val="9"/>
        <color rgb="FF000000"/>
        <rFont val="Calibri"/>
        <family val="2"/>
        <charset val="238"/>
        <scheme val="minor"/>
      </rPr>
      <t>Numer katalogowy 17972 (Stemcell Technologies) lub równoważny:</t>
    </r>
    <r>
      <rPr>
        <sz val="9"/>
        <color rgb="FF000000"/>
        <rFont val="Calibri"/>
        <family val="2"/>
        <charset val="238"/>
        <scheme val="minor"/>
      </rPr>
      <t xml:space="preserve"> Zestaw do izolacji ludzkich komórek ILC2 (ang. Innate Lymphoid Cells Type 2; wrodzone komórki limfoidalne grupy 2) metodą wzbogacania. Zasada izolacji musi być oparta  o wzbogacanie ludzkich ILC2 z produktów leukaferezy poprzez immunomagnetyczną selekcję negatywną oraz na usuwaniu niechcianych komórek poprzez kompleksy  przeciwciał tetramerycznych skierowane przeciwko nie-ILC2 i cząsteczkom magnetycznym pokrytym dekstranem. Oznakowane komórki muszą być rozdzielane technologią separacji magnetycznej, typu EasySep, bez użycia kolumn. Wyizolowane komórki muszą mieć odpowiednią czystość oraz żywotność do dalszych zastosowań, takich jak cytometria przepływowa i sortowanie komórek. Zestaw musi zawierać przeciwciała znakowane do selektywnego wiązania i usuwania niepożądanych komórek, kulki magnetyczne (beads) kompatybilne z systemami separacji magnetycznej.</t>
    </r>
  </si>
  <si>
    <r>
      <rPr>
        <b/>
        <sz val="9"/>
        <color rgb="FF000000"/>
        <rFont val="Calibri"/>
        <family val="2"/>
        <charset val="238"/>
        <scheme val="minor"/>
      </rPr>
      <t>Numer katalogowy 17782 (Stemcell Technologies) lub równoważny:</t>
    </r>
    <r>
      <rPr>
        <sz val="9"/>
        <color rgb="FF000000"/>
        <rFont val="Calibri"/>
        <family val="2"/>
        <charset val="238"/>
        <scheme val="minor"/>
      </rPr>
      <t xml:space="preserve"> Zestaw do izolacji ludzkich komórek ILC2 (ang. Innate Lymphoid Cells Type 2; wrodzone komórki limfoidalne grupy 2) z produktów leukaferezy poprzez immunomagnetyczną selekcję pozytywną, bez użycia sortera przepływowego. Izolacja musi zachodzić dwuetapowo, gdzie w pierwszym kroku następuje izolacja komórek CRTH2+ poprzez bezkolumnową immunomagnetyczną selekcję pozytywną przy użyciu kompleksów przeciwciał i EasySep Releasable RapidSpheres., a następnie związane cząstki magnetyczne są usuwane z wyizolowanych za pomocą EasySep komórek CRTH2+, a niechciane komórki nie-ILC2 są kierowane do deplecji przy użyciu kompleksów przeciwciał i EasySep Dextran RapidSpheres.  Wyizolowane komórki muszą mieć odpowiednią czystość oraz żywotność do dalszych zastosowań, takich jak cytometria przepływowa i sortowanie komórek. Zestaw musi zawierać: ludzki CRTH2-PE, pozytywny koktajl przewciał selekcyjny typu EasySep, PE Pozytywny koktajl selekcyjny EasySep, uwalnialne kulki magnetyczne stosowane w technologii separacji komórek typu EasySep, bufor uwalniający, koktajl przeciwciał do izolacji ludzkich ILC2, sferyczne mikroperełki dekstranowe, przeciwludzki bloker CD32</t>
    </r>
  </si>
  <si>
    <r>
      <t>1 zestaw (do procesowania łącznej liczby komórek równej 2×10</t>
    </r>
    <r>
      <rPr>
        <vertAlign val="superscript"/>
        <sz val="9"/>
        <color theme="1"/>
        <rFont val="Calibri"/>
        <family val="2"/>
        <charset val="238"/>
        <scheme val="minor"/>
      </rPr>
      <t>9</t>
    </r>
    <r>
      <rPr>
        <sz val="9"/>
        <color theme="1"/>
        <rFont val="Calibri"/>
        <family val="2"/>
        <charset val="238"/>
        <scheme val="minor"/>
      </rPr>
      <t>)</t>
    </r>
  </si>
  <si>
    <r>
      <rPr>
        <b/>
        <sz val="9"/>
        <color rgb="FF000000"/>
        <rFont val="Calibri"/>
        <family val="2"/>
        <charset val="238"/>
        <scheme val="minor"/>
      </rPr>
      <t xml:space="preserve">Numer katalogowy 15382 (Stemcell Technologies) lub równoważny: </t>
    </r>
    <r>
      <rPr>
        <sz val="9"/>
        <color rgb="FF000000"/>
        <rFont val="Calibri"/>
        <family val="2"/>
        <charset val="238"/>
        <scheme val="minor"/>
      </rPr>
      <t>Zestaw do izolacji ludzkich komórek ILC2 (ang. Innate Lymphoid Cells Type 2; wrodzone komórki limfoidalne grupy 2) z ludzkiej krwi pełnej, poprzez selekcję negatywną metodą wzbogacania, typu RosetteSep. Niechciane komórki muszą być usunięte za pomocą kompleksów przeciwciał tetramerycznych rozpoznających nie-ILC2 i glikoforynę A na czerwonych krwinkach (RBC). Wyizolowane komórki muszą mieć odpowiednią czystość oraz żywotność do dalszych zastosowań, takich jak cytometria przepływowa i sortowanie komórek.Zestaw musi zawierać: koktajl do wzbogacania ludzkich komórek ILC2 typu RosetteSep, 5 x 2 ml.</t>
    </r>
  </si>
  <si>
    <r>
      <t xml:space="preserve">Numer katalogowy 01-2222-42 (Invitrogen) lub równoważny: 
</t>
    </r>
    <r>
      <rPr>
        <sz val="9"/>
        <color theme="1"/>
        <rFont val="Calibri"/>
        <family val="2"/>
        <charset val="238"/>
        <scheme val="minor"/>
      </rPr>
      <t xml:space="preserve">Kulki do kompensacji używane w cytometrii przepływowej. Muszą wykazywać się reaktywnością z przeciwciałami pochodzenia mysiego, chomiczego i szczurzego. Muszą być niezależne od łańcucha lekkiego immunoglobulin. Muszą być przeznaczone do stosowania w kompensacji ze wszystkimi fluorochromami wzbudzanymi przez lasery: ultrafioletowy (355 nm), fioletowy (405 nm), niebieski (488 nm), zielony (532 nm), żółto-zielony (561 nm) i czerwony (633-640 nm). Produkt składa się z kulistych cząstek, które można barwić indywidualnymi przeciwciałami skoniugowanymi z fluorochromem w celu wykorzystania jako kontrole kompensacji jednego koloru. Każda kropla produktu musi zawierać dwie populacje kulek: pozytywną i negatywną. Przeznaczone do użytku ze standardowymi buforami do barwienia zawierającymi PBS, HBSS, BSA, FBS oraz azydek sodu. </t>
    </r>
  </si>
  <si>
    <r>
      <t xml:space="preserve">Numer katalogowy L2880 (Sigma-Aldrich) lub równoważny: </t>
    </r>
    <r>
      <rPr>
        <sz val="9"/>
        <color theme="1"/>
        <rFont val="Calibri"/>
        <family val="2"/>
        <charset val="238"/>
        <scheme val="minor"/>
      </rPr>
      <t xml:space="preserve">Lipopolisacharyd z Escherichia coli O55:B5 oczyszczony przez ekstrakcję fenolem, CAS: 93572-42-0. Poziom jakości: 300, w postaci liofilizowanego proszek. </t>
    </r>
  </si>
  <si>
    <r>
      <t xml:space="preserve">Numer katalogowy M7027 (Sigma-Aldrich) lub równoważny: </t>
    </r>
    <r>
      <rPr>
        <sz val="9"/>
        <color theme="1"/>
        <rFont val="Calibri"/>
        <family val="2"/>
        <charset val="238"/>
        <scheme val="minor"/>
      </rPr>
      <t>metyloceluloza przeznaczona do hodowli komórek w zawiesinie oraz zastosowań w badaniach biologii komórki, klonogenności komórek i testach cytotoksyczności. Zamawiany produkt musi: 
być pozbawiony zanieczyszczeń endotoksynami i czynnikami toksycznymi dla komórek ssaczych; sterylny i filtrowany; gotowy do przygotowania roztworów stosowanych w hodowlach komórkowych. Odczynnik musi być kompatybilny z szerokim zakresem komórek, w tym: komórkami macierzystymi (np. hematopoetyczne komórki macierzyste, HSC), komórkami nowotworowymi, komórkami immunologicznymi. Numer CAS: 9004-67-5. Musi charakteryzować się lepkością 12-18 cP, w 2 % roztworze wodnym (20 °C)</t>
    </r>
  </si>
  <si>
    <r>
      <t xml:space="preserve">Numer katalogowy CLS354236 (Sigma-Aldrich) lub równoważny: </t>
    </r>
    <r>
      <rPr>
        <sz val="9"/>
        <color theme="1"/>
        <rFont val="Calibri"/>
        <family val="2"/>
        <charset val="238"/>
        <scheme val="minor"/>
      </rPr>
      <t xml:space="preserve">kolegen typu I,  pochodzenia zwierzęcego, ze szczurzego ogona, z przeznaczeniem do powlekania powierzchni hodowlanych w celu poprawy adhezji, proliferacji i różnicowania komórek w badaniach biologii komórki, inżynierii tkankowej oraz testach cytotoksyczności. Produkt musi być przeznaczony do zastosowań w hodowli komórkowej i biologii molekularnej. Produkt musi być sterylny, wolny od zanieczyszczeń biologicznych i endotoksyn. Czystość: 90%, określona metodą SDS-PAGE. </t>
    </r>
    <r>
      <rPr>
        <b/>
        <sz val="9"/>
        <color theme="1"/>
        <rFont val="Calibri"/>
        <family val="2"/>
        <charset val="238"/>
        <scheme val="minor"/>
      </rPr>
      <t xml:space="preserve">
</t>
    </r>
  </si>
  <si>
    <r>
      <t>Numer katalogowy H3149 (Sigma-Aldrich) lub równoważny:</t>
    </r>
    <r>
      <rPr>
        <sz val="9"/>
        <color theme="1"/>
        <rFont val="Calibri"/>
        <family val="2"/>
        <charset val="238"/>
        <scheme val="minor"/>
      </rPr>
      <t xml:space="preserve"> heparyna sodowa do zastosowań laboratoryjnych, w tym hodowli komórkowych, badań koagulologicznych i biologii molekularnej, której zadaniem jest wzmacnie inaktywacji proteaz zależną od antytrombiny w szlaku krzepnięcia. Numer CAS:9041-08-1. Pochodzenie: błona śluzowa jelita wieprzowego. Poziom jakości: 200. Typ: klasa IA. W formie proszku. Aktywność: 
≥180 jednostek USP/mg. 
</t>
    </r>
  </si>
  <si>
    <r>
      <t>Numer katalogowy 47671 (Sigma-Aldrich) lub równoważny:</t>
    </r>
    <r>
      <rPr>
        <sz val="9"/>
        <color theme="1"/>
        <rFont val="Calibri"/>
        <family val="2"/>
        <charset val="238"/>
        <scheme val="minor"/>
      </rPr>
      <t xml:space="preserve"> formamid, do zastosowań laboratoryjnych, z przeznaczeniem do biologii molekularnej. CAS: 75-12-7. Czystość: ≥99,5% (T). Wolny od: DNaz, RNaz, fosfataz, proteaz. Musi być odpowiedni do hybrydyzacji kwasów nukleinowych (DNA, RNA) w metodach Southern blot, Northern blot oraz fluorescencyjnej hybrydyzacji in situ (FISH), możliwość stosowania jako składnik buforów PCR, elektroforezy i analiz RNA.</t>
    </r>
  </si>
  <si>
    <r>
      <t xml:space="preserve">Numer katalogowy T2694 (Sigma-Aldrich) lub równoważny: </t>
    </r>
    <r>
      <rPr>
        <sz val="9"/>
        <color theme="1"/>
        <rFont val="Calibri"/>
        <family val="2"/>
        <charset val="238"/>
        <scheme val="minor"/>
      </rPr>
      <t xml:space="preserve">chlorowodorek trometaminy, pH 8.0, stężenie: 1M, musi nadawać się do hodowli komórkowych i biologii molekularnej. Poziom jakości: 200. Wolny od: DNaz, RNaz, proteaz, endotoksyn. </t>
    </r>
  </si>
  <si>
    <r>
      <t xml:space="preserve">Numer katalogowy S8776 (Sigma-Aldrich) lub równoważny: </t>
    </r>
    <r>
      <rPr>
        <sz val="9"/>
        <color theme="1"/>
        <rFont val="Calibri"/>
        <family val="2"/>
        <charset val="238"/>
        <scheme val="minor"/>
      </rPr>
      <t xml:space="preserve">roztwór chlorku sodu, odpowiedni do hodowli komórkowych i biologii molekularnej. Numer CAS: 7647-14-5. Poziom jakości: 200. Sterylnie filtrowany. Przygotowany w wodzie 0,9% o jakości odpowiedniej do hodowli tkankowych. Wolny od endotoksyn. </t>
    </r>
  </si>
  <si>
    <r>
      <t>Numer katalogowy 192066 (Sigma-Aldrich) lub równoważny:</t>
    </r>
    <r>
      <rPr>
        <sz val="9"/>
        <color theme="1"/>
        <rFont val="Calibri"/>
        <family val="2"/>
        <charset val="238"/>
        <scheme val="minor"/>
      </rPr>
      <t xml:space="preserve"> Poli(metakrylan 2-hydroksyetylu). Numer CAS: 25249-16-5. Poziom jakości: 200. </t>
    </r>
  </si>
  <si>
    <t xml:space="preserve">Płyn osłonowy do systemów FACS </t>
  </si>
  <si>
    <r>
      <rPr>
        <b/>
        <sz val="9"/>
        <rFont val="Calibri"/>
        <family val="2"/>
        <charset val="238"/>
        <scheme val="minor"/>
      </rPr>
      <t xml:space="preserve">Numer katalogowy 342003 (BD Bioscience) lub równoważny:  </t>
    </r>
    <r>
      <rPr>
        <sz val="9"/>
        <rFont val="Calibri"/>
        <family val="2"/>
        <charset val="238"/>
        <scheme val="minor"/>
      </rPr>
      <t xml:space="preserve">
Płyn osłonowy dedykowany do analizatorów komórkowych (kompatybilny z BD FACS Canto, BD LSR Fortessa, BD FACSCalibur), bez azydków, gotowy do użycia. Płyn osłonowy musi być roztworem, który działa w cytometrze przepływowym. Gdy Płyn osłonowy musi działać z prawidłowym przepływem, komórki są wtedy wstrzykiwane do środka strumienia, pod nieco wyższym ciśnieniem. Płyn musi zapewniać, że zasady ogniskowania hydrodynamicznego spowodują, że komórki ustawiają się, pojedynczo w kierunku przepływu. Płyn osłonowy musi nadawać się do napełniania zbiornika osłony systemów cytometru przepływowego FACS.
Temperatura wrzenia: 100°C
Prężność par w temp.20°C: 23 hPa
Gęstość w temp.20°C: 1.02g/cm3
Rozpuszczalny w wodzie
Wielkość opakowania: 20L 
Preparat: Woda (97,8%), Inne substancje to: chlorek sodu, chlorek potasu, fosforan potasu jednozasadowy, wodoroortofosforan disodowy, 2-fenoksyetanol, fluorek sodu
</t>
    </r>
  </si>
  <si>
    <r>
      <t>Płyn czyszczący  do systemów FACS</t>
    </r>
    <r>
      <rPr>
        <strike/>
        <sz val="9"/>
        <rFont val="Calibri"/>
        <family val="2"/>
        <charset val="238"/>
        <scheme val="minor"/>
      </rPr>
      <t xml:space="preserve"> </t>
    </r>
  </si>
  <si>
    <r>
      <rPr>
        <b/>
        <sz val="9"/>
        <rFont val="Calibri"/>
        <family val="2"/>
        <charset val="238"/>
        <scheme val="minor"/>
      </rPr>
      <t xml:space="preserve">Numer katalogowy 340345 (BD Bioscience) lub równoważny:  </t>
    </r>
    <r>
      <rPr>
        <sz val="9"/>
        <rFont val="Calibri"/>
        <family val="2"/>
        <charset val="238"/>
        <scheme val="minor"/>
      </rPr>
      <t xml:space="preserve">
Płyn czyszczący do analizatorów komórkowych (kompatybilny z BD FACS Canto, BD LSR Fortessa, BD FACSCalibur) po pracy oraz dezynfekcji. Musi mieć zastosowanie jako roztwór czyszczący w systemach cytometrii przepływowej.  Płyn czyszczący musi być zgodny z przepisami RUO (GMP) lub równoważnymi. Wielkość opakowania: 5 L 
</t>
    </r>
  </si>
  <si>
    <t>Koncentrat roztowru detergentu  do płukania cytometru przepływowego</t>
  </si>
  <si>
    <r>
      <rPr>
        <b/>
        <sz val="9"/>
        <rFont val="Calibri"/>
        <family val="2"/>
        <charset val="238"/>
        <scheme val="minor"/>
      </rPr>
      <t xml:space="preserve">Numer katalogowy 660585 (BD Bioscience) lub równoważny:  </t>
    </r>
    <r>
      <rPr>
        <sz val="9"/>
        <rFont val="Calibri"/>
        <family val="2"/>
        <charset val="238"/>
        <scheme val="minor"/>
      </rPr>
      <t xml:space="preserve">
Koncentrat detergentu do sporządzania roztworu do płukania analizatorów komórkowych (kompatybilny z BD FACS Canto, BD LSR Fortessa, BD FACSCalibur) usuwający resztki płynu czyszczącego.</t>
    </r>
    <r>
      <rPr>
        <vertAlign val="superscript"/>
        <sz val="9"/>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</si>
</sst>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44" formatCode="_-* #,##0.00\ &quot;zł&quot;_-;\-* #,##0.00\ &quot;zł&quot;_-;_-* &quot;-&quot;??\ &quot;zł&quot;_-;_-@_-"/>
  </numFmts>
  <fonts count="23" x14ac:knownFonts="1">
    <font>
      <sz val="11"/>
      <color theme="1"/>
      <name val="Calibri"/>
      <family val="2"/>
      <charset val="238"/>
      <scheme val="minor"/>
    </font>
    <font>
      <sz val="10"/>
      <color rgb="FF000000"/>
      <name val="Calibri"/>
      <family val="2"/>
      <charset val="238"/>
      <scheme val="minor"/>
    </font>
    <font>
      <sz val="10"/>
      <name val="Calibri"/>
      <family val="2"/>
      <charset val="238"/>
      <scheme val="minor"/>
    </font>
    <font>
      <sz val="11"/>
      <color theme="1"/>
      <name val="Calibri"/>
      <family val="2"/>
      <charset val="238"/>
      <scheme val="minor"/>
    </font>
    <font>
      <b/>
      <i/>
      <sz val="9"/>
      <color theme="1"/>
      <name val="Calibri"/>
      <family val="2"/>
      <charset val="238"/>
      <scheme val="minor"/>
    </font>
    <font>
      <b/>
      <i/>
      <sz val="9"/>
      <name val="Calibri"/>
      <family val="2"/>
      <charset val="238"/>
      <scheme val="minor"/>
    </font>
    <font>
      <sz val="8"/>
      <name val="Calibri"/>
      <family val="2"/>
      <charset val="238"/>
      <scheme val="minor"/>
    </font>
    <font>
      <b/>
      <sz val="15"/>
      <color theme="3"/>
      <name val="Calibri"/>
      <family val="2"/>
      <charset val="238"/>
      <scheme val="minor"/>
    </font>
    <font>
      <b/>
      <sz val="15"/>
      <color theme="0"/>
      <name val="Calibri"/>
      <family val="2"/>
      <charset val="238"/>
      <scheme val="minor"/>
    </font>
    <font>
      <b/>
      <sz val="9"/>
      <color rgb="FF000000"/>
      <name val="Calibri"/>
      <family val="2"/>
      <charset val="238"/>
      <scheme val="minor"/>
    </font>
    <font>
      <sz val="9"/>
      <color rgb="FF000000"/>
      <name val="Calibri"/>
      <family val="2"/>
      <charset val="238"/>
      <scheme val="minor"/>
    </font>
    <font>
      <sz val="8"/>
      <color rgb="FF000000"/>
      <name val="Verdana"/>
      <family val="2"/>
      <charset val="238"/>
    </font>
    <font>
      <b/>
      <sz val="9"/>
      <name val="Calibri"/>
      <family val="2"/>
      <charset val="238"/>
      <scheme val="minor"/>
    </font>
    <font>
      <sz val="9"/>
      <name val="Calibri"/>
      <family val="2"/>
      <charset val="238"/>
      <scheme val="minor"/>
    </font>
    <font>
      <sz val="11"/>
      <color rgb="FF000000"/>
      <name val="Calibri"/>
      <family val="2"/>
      <charset val="238"/>
      <scheme val="minor"/>
    </font>
    <font>
      <b/>
      <sz val="9"/>
      <color theme="1"/>
      <name val="Calibri"/>
      <family val="2"/>
      <charset val="238"/>
      <scheme val="minor"/>
    </font>
    <font>
      <b/>
      <sz val="11"/>
      <color theme="1"/>
      <name val="Calibri"/>
      <family val="2"/>
      <charset val="238"/>
      <scheme val="minor"/>
    </font>
    <font>
      <sz val="9"/>
      <color theme="1"/>
      <name val="Calibri"/>
      <family val="2"/>
      <charset val="238"/>
      <scheme val="minor"/>
    </font>
    <font>
      <vertAlign val="superscript"/>
      <sz val="9"/>
      <color rgb="FF000000"/>
      <name val="Calibri"/>
      <family val="2"/>
      <charset val="238"/>
      <scheme val="minor"/>
    </font>
    <font>
      <sz val="11"/>
      <color theme="1"/>
      <name val="Calibri"/>
      <family val="2"/>
      <scheme val="minor"/>
    </font>
    <font>
      <vertAlign val="superscript"/>
      <sz val="9"/>
      <color theme="1"/>
      <name val="Calibri"/>
      <family val="2"/>
      <charset val="238"/>
      <scheme val="minor"/>
    </font>
    <font>
      <strike/>
      <sz val="9"/>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59999389629810485"/>
        <bgColor theme="4"/>
      </patternFill>
    </fill>
    <fill>
      <patternFill patternType="solid">
        <fgColor theme="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s>
  <cellStyleXfs count="6">
    <xf numFmtId="0" fontId="0" fillId="0" borderId="0"/>
    <xf numFmtId="0" fontId="3" fillId="0" borderId="0"/>
    <xf numFmtId="44" fontId="3" fillId="0" borderId="0" applyFont="0" applyFill="0" applyBorder="0" applyAlignment="0" applyProtection="0"/>
    <xf numFmtId="0" fontId="7" fillId="0" borderId="5" applyNumberFormat="0" applyFill="0" applyAlignment="0" applyProtection="0"/>
    <xf numFmtId="0" fontId="19" fillId="0" borderId="0"/>
    <xf numFmtId="0" fontId="3" fillId="0" borderId="0"/>
  </cellStyleXfs>
  <cellXfs count="80">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44" fontId="0" fillId="0" borderId="0" xfId="2" applyFont="1" applyAlignment="1">
      <alignment horizontal="center" vertical="center" wrapText="1"/>
    </xf>
    <xf numFmtId="0" fontId="8" fillId="4" borderId="1" xfId="3" applyFont="1" applyFill="1" applyBorder="1" applyAlignment="1">
      <alignment horizontal="center" vertical="center" wrapText="1"/>
    </xf>
    <xf numFmtId="44" fontId="8" fillId="4" borderId="1" xfId="3" applyNumberFormat="1" applyFont="1" applyFill="1" applyBorder="1" applyAlignment="1">
      <alignment horizontal="center" vertical="center" wrapText="1"/>
    </xf>
    <xf numFmtId="0" fontId="12" fillId="2" borderId="1" xfId="1" applyFont="1" applyFill="1" applyBorder="1" applyAlignment="1" applyProtection="1">
      <alignment horizontal="center" vertical="center" wrapText="1"/>
      <protection locked="0"/>
    </xf>
    <xf numFmtId="44" fontId="5" fillId="2" borderId="2" xfId="1" applyNumberFormat="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44" fontId="0" fillId="0" borderId="1" xfId="2" applyFont="1" applyBorder="1" applyAlignment="1">
      <alignment horizontal="center" vertical="center" wrapText="1"/>
    </xf>
    <xf numFmtId="8" fontId="10"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4" fontId="10" fillId="0" borderId="1"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5" fillId="2" borderId="1" xfId="0" applyFont="1" applyFill="1" applyBorder="1" applyAlignment="1" applyProtection="1">
      <alignment horizontal="center" vertical="center" wrapText="1"/>
    </xf>
    <xf numFmtId="44" fontId="12" fillId="2" borderId="1" xfId="1" applyNumberFormat="1" applyFont="1" applyFill="1" applyBorder="1" applyAlignment="1" applyProtection="1">
      <alignment horizontal="center" vertical="center" wrapText="1"/>
    </xf>
    <xf numFmtId="0" fontId="0" fillId="0" borderId="0" xfId="0" applyProtection="1"/>
    <xf numFmtId="0" fontId="15" fillId="2" borderId="1" xfId="0" quotePrefix="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44" fontId="5" fillId="2" borderId="2" xfId="1" applyNumberFormat="1" applyFont="1" applyFill="1" applyBorder="1" applyAlignment="1" applyProtection="1">
      <alignment horizontal="center" vertical="center" wrapText="1"/>
    </xf>
    <xf numFmtId="0" fontId="0" fillId="0" borderId="1" xfId="0" applyBorder="1" applyAlignment="1" applyProtection="1">
      <alignment horizontal="center" vertical="center"/>
    </xf>
    <xf numFmtId="0" fontId="1"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44" fontId="10" fillId="0" borderId="1" xfId="0" applyNumberFormat="1" applyFont="1" applyBorder="1" applyAlignment="1" applyProtection="1">
      <alignment horizontal="center" vertical="center"/>
    </xf>
    <xf numFmtId="0" fontId="10"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13"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0" fillId="2" borderId="3" xfId="0" applyFill="1" applyBorder="1" applyAlignment="1" applyProtection="1">
      <alignment horizontal="center" vertical="center"/>
    </xf>
    <xf numFmtId="0" fontId="0" fillId="2" borderId="3" xfId="0" applyFill="1" applyBorder="1" applyProtection="1"/>
    <xf numFmtId="0" fontId="16" fillId="2" borderId="3" xfId="0" applyFont="1" applyFill="1" applyBorder="1" applyAlignment="1" applyProtection="1">
      <alignment horizontal="center" vertical="center"/>
    </xf>
    <xf numFmtId="44" fontId="16" fillId="0" borderId="1" xfId="0" applyNumberFormat="1" applyFont="1" applyBorder="1" applyAlignment="1" applyProtection="1">
      <alignment horizontal="center" vertical="center"/>
    </xf>
    <xf numFmtId="0" fontId="0" fillId="0" borderId="0" xfId="0" applyAlignment="1" applyProtection="1">
      <alignment horizontal="center" vertical="center"/>
    </xf>
    <xf numFmtId="44" fontId="0" fillId="0" borderId="0" xfId="0" applyNumberFormat="1" applyAlignment="1" applyProtection="1">
      <alignment horizontal="center" vertical="center"/>
    </xf>
    <xf numFmtId="0" fontId="0" fillId="2" borderId="3" xfId="0" applyFill="1" applyBorder="1" applyAlignment="1" applyProtection="1">
      <alignment horizontal="center" vertical="center"/>
      <protection locked="0"/>
    </xf>
    <xf numFmtId="0" fontId="16" fillId="2" borderId="4" xfId="0" applyFont="1" applyFill="1" applyBorder="1" applyAlignment="1" applyProtection="1">
      <alignment horizontal="right" vertical="center"/>
      <protection locked="0"/>
    </xf>
    <xf numFmtId="9" fontId="10" fillId="0" borderId="1" xfId="0" applyNumberFormat="1" applyFont="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7"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0" xfId="0" applyFont="1" applyProtection="1"/>
    <xf numFmtId="0" fontId="17" fillId="0" borderId="1"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7" fillId="0" borderId="1" xfId="0" applyFont="1" applyBorder="1" applyAlignment="1">
      <alignment horizontal="center" vertical="center"/>
    </xf>
    <xf numFmtId="0" fontId="17" fillId="5" borderId="1" xfId="0" applyFont="1" applyFill="1" applyBorder="1" applyAlignment="1">
      <alignment horizontal="center" vertical="center"/>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8" fontId="17" fillId="5" borderId="1" xfId="0" applyNumberFormat="1" applyFont="1" applyFill="1" applyBorder="1" applyAlignment="1">
      <alignment horizontal="center" vertical="center"/>
    </xf>
    <xf numFmtId="0" fontId="17" fillId="2" borderId="3" xfId="0" applyFont="1" applyFill="1" applyBorder="1" applyAlignment="1" applyProtection="1">
      <alignment horizontal="center" vertical="center"/>
    </xf>
    <xf numFmtId="0" fontId="17" fillId="2" borderId="3" xfId="0" applyFont="1" applyFill="1" applyBorder="1" applyProtection="1"/>
    <xf numFmtId="0" fontId="17" fillId="2" borderId="3"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right" vertical="center"/>
      <protection locked="0"/>
    </xf>
    <xf numFmtId="44" fontId="15" fillId="0" borderId="1" xfId="0" applyNumberFormat="1" applyFont="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44" fontId="17" fillId="0" borderId="0" xfId="0" applyNumberFormat="1" applyFont="1" applyAlignment="1" applyProtection="1">
      <alignment horizontal="center" vertical="center"/>
    </xf>
    <xf numFmtId="2" fontId="17" fillId="5"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7" fillId="0" borderId="2" xfId="0" applyFont="1" applyBorder="1" applyAlignment="1">
      <alignment horizontal="center" vertical="center" wrapText="1"/>
    </xf>
    <xf numFmtId="0" fontId="10" fillId="0" borderId="2" xfId="0" applyFont="1" applyBorder="1" applyAlignment="1">
      <alignment horizontal="left" vertical="center" wrapText="1"/>
    </xf>
    <xf numFmtId="0" fontId="17" fillId="0" borderId="2" xfId="0" applyFont="1" applyBorder="1" applyAlignment="1">
      <alignment horizontal="center" vertical="center"/>
    </xf>
    <xf numFmtId="2" fontId="17" fillId="5" borderId="2" xfId="0" applyNumberFormat="1" applyFont="1" applyFill="1" applyBorder="1" applyAlignment="1">
      <alignment horizontal="center" vertical="center"/>
    </xf>
    <xf numFmtId="0" fontId="10" fillId="0" borderId="1" xfId="0" applyFont="1" applyBorder="1" applyAlignment="1">
      <alignment horizontal="left" vertical="top" wrapText="1"/>
    </xf>
    <xf numFmtId="0" fontId="17" fillId="0" borderId="1" xfId="4" applyFont="1" applyBorder="1" applyAlignment="1">
      <alignment horizontal="center" vertical="center" wrapText="1"/>
    </xf>
    <xf numFmtId="0" fontId="15" fillId="0" borderId="1" xfId="4" applyFont="1" applyBorder="1" applyAlignment="1">
      <alignment horizontal="left" vertical="center" wrapText="1"/>
    </xf>
    <xf numFmtId="2" fontId="17" fillId="0" borderId="1" xfId="0" applyNumberFormat="1" applyFont="1" applyBorder="1" applyAlignment="1">
      <alignment horizontal="center" vertical="center"/>
    </xf>
    <xf numFmtId="9" fontId="17" fillId="0" borderId="4" xfId="0" applyNumberFormat="1" applyFont="1" applyBorder="1" applyAlignment="1">
      <alignment horizontal="center" vertical="center"/>
    </xf>
    <xf numFmtId="0" fontId="15"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cellXfs>
  <cellStyles count="6">
    <cellStyle name="Nagłówek 1" xfId="3" builtinId="16"/>
    <cellStyle name="Normalny" xfId="0" builtinId="0"/>
    <cellStyle name="Normalny 2 2 9" xfId="1" xr:uid="{053B3052-7441-4B65-B205-1BC4C87FF6D4}"/>
    <cellStyle name="Normalny 3" xfId="5" xr:uid="{953185AC-4287-477D-A4C7-085226DBE0B1}"/>
    <cellStyle name="Normalny 8" xfId="4" xr:uid="{A37E7B97-5C9C-4277-96F5-03862DDFF991}"/>
    <cellStyle name="Walutowy" xfId="2" builtinId="4"/>
  </cellStyles>
  <dxfs count="25">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7D1E-06F5-4321-9FB4-87CE7FC6BCFB}">
  <sheetPr>
    <tabColor theme="5" tint="0.39997558519241921"/>
  </sheetPr>
  <dimension ref="A1:M33"/>
  <sheetViews>
    <sheetView zoomScale="85" zoomScaleNormal="85" workbookViewId="0">
      <selection activeCell="M4" sqref="M4"/>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x14ac:dyDescent="0.25">
      <c r="A3" s="23" cm="1">
        <f t="array" ref="A3">IFERROR(_xlfn.SEQUENCE(COUNTA(B:B)-2,1,1,1),1)</f>
        <v>1</v>
      </c>
      <c r="B3" s="24"/>
      <c r="C3" s="25"/>
      <c r="D3" s="25"/>
      <c r="E3" s="11"/>
      <c r="F3" s="12"/>
      <c r="G3" s="26"/>
      <c r="H3" s="27"/>
      <c r="I3" s="13"/>
      <c r="J3" s="28">
        <f t="shared" ref="J3:J32" si="0">ROUND(I3*H3,2)</f>
        <v>0</v>
      </c>
      <c r="K3" s="43"/>
      <c r="L3" s="28">
        <f>IFERROR(ROUND(J3*K3,2),0)</f>
        <v>0</v>
      </c>
      <c r="M3" s="28">
        <f t="shared" ref="M3:M32" si="1">L3+J3</f>
        <v>0</v>
      </c>
    </row>
    <row r="4" spans="1:13" x14ac:dyDescent="0.25">
      <c r="A4" s="23"/>
      <c r="B4" s="24"/>
      <c r="C4" s="25"/>
      <c r="D4" s="25"/>
      <c r="E4" s="11"/>
      <c r="F4" s="12"/>
      <c r="G4" s="26"/>
      <c r="H4" s="27"/>
      <c r="I4" s="13"/>
      <c r="J4" s="28">
        <f t="shared" si="0"/>
        <v>0</v>
      </c>
      <c r="K4" s="43"/>
      <c r="L4" s="28">
        <f t="shared" ref="L4:L32" si="2">IFERROR(ROUND(J4*K4,2),0)</f>
        <v>0</v>
      </c>
      <c r="M4" s="28">
        <f t="shared" si="1"/>
        <v>0</v>
      </c>
    </row>
    <row r="5" spans="1:13" x14ac:dyDescent="0.25">
      <c r="A5" s="23"/>
      <c r="B5" s="24"/>
      <c r="C5" s="25"/>
      <c r="D5" s="25"/>
      <c r="E5" s="11"/>
      <c r="F5" s="12"/>
      <c r="G5" s="26"/>
      <c r="H5" s="27"/>
      <c r="I5" s="13"/>
      <c r="J5" s="28">
        <f t="shared" si="0"/>
        <v>0</v>
      </c>
      <c r="K5" s="43"/>
      <c r="L5" s="28">
        <f t="shared" si="2"/>
        <v>0</v>
      </c>
      <c r="M5" s="28">
        <f t="shared" si="1"/>
        <v>0</v>
      </c>
    </row>
    <row r="6" spans="1:13" x14ac:dyDescent="0.25">
      <c r="A6" s="23"/>
      <c r="B6" s="24"/>
      <c r="C6" s="25"/>
      <c r="D6" s="25"/>
      <c r="E6" s="11"/>
      <c r="F6" s="12"/>
      <c r="G6" s="26"/>
      <c r="H6" s="27"/>
      <c r="I6" s="13"/>
      <c r="J6" s="28">
        <f t="shared" si="0"/>
        <v>0</v>
      </c>
      <c r="K6" s="43"/>
      <c r="L6" s="28">
        <f t="shared" si="2"/>
        <v>0</v>
      </c>
      <c r="M6" s="28">
        <f t="shared" si="1"/>
        <v>0</v>
      </c>
    </row>
    <row r="7" spans="1:13" x14ac:dyDescent="0.25">
      <c r="A7" s="23"/>
      <c r="B7" s="24"/>
      <c r="C7" s="25"/>
      <c r="D7" s="25"/>
      <c r="E7" s="11"/>
      <c r="F7" s="12"/>
      <c r="G7" s="26"/>
      <c r="H7" s="27"/>
      <c r="I7" s="13"/>
      <c r="J7" s="28">
        <f t="shared" si="0"/>
        <v>0</v>
      </c>
      <c r="K7" s="43"/>
      <c r="L7" s="28">
        <f t="shared" si="2"/>
        <v>0</v>
      </c>
      <c r="M7" s="28">
        <f t="shared" si="1"/>
        <v>0</v>
      </c>
    </row>
    <row r="8" spans="1:13" x14ac:dyDescent="0.25">
      <c r="A8" s="23"/>
      <c r="B8" s="24"/>
      <c r="C8" s="25"/>
      <c r="D8" s="25"/>
      <c r="E8" s="11"/>
      <c r="F8" s="12"/>
      <c r="G8" s="26"/>
      <c r="H8" s="27"/>
      <c r="I8" s="13"/>
      <c r="J8" s="28">
        <f t="shared" si="0"/>
        <v>0</v>
      </c>
      <c r="K8" s="43"/>
      <c r="L8" s="28">
        <f t="shared" si="2"/>
        <v>0</v>
      </c>
      <c r="M8" s="28">
        <f t="shared" si="1"/>
        <v>0</v>
      </c>
    </row>
    <row r="9" spans="1:13" x14ac:dyDescent="0.25">
      <c r="A9" s="23"/>
      <c r="B9" s="24"/>
      <c r="C9" s="25"/>
      <c r="D9" s="25"/>
      <c r="E9" s="11"/>
      <c r="F9" s="12"/>
      <c r="G9" s="26"/>
      <c r="H9" s="27"/>
      <c r="I9" s="13"/>
      <c r="J9" s="28">
        <f t="shared" si="0"/>
        <v>0</v>
      </c>
      <c r="K9" s="43"/>
      <c r="L9" s="28">
        <f t="shared" si="2"/>
        <v>0</v>
      </c>
      <c r="M9" s="28">
        <f t="shared" si="1"/>
        <v>0</v>
      </c>
    </row>
    <row r="10" spans="1:13" x14ac:dyDescent="0.25">
      <c r="A10" s="23"/>
      <c r="B10" s="24"/>
      <c r="C10" s="25"/>
      <c r="D10" s="25"/>
      <c r="E10" s="11"/>
      <c r="F10" s="12"/>
      <c r="G10" s="26"/>
      <c r="H10" s="27"/>
      <c r="I10" s="13"/>
      <c r="J10" s="28">
        <f t="shared" si="0"/>
        <v>0</v>
      </c>
      <c r="K10" s="43"/>
      <c r="L10" s="28">
        <f t="shared" si="2"/>
        <v>0</v>
      </c>
      <c r="M10" s="28">
        <f t="shared" si="1"/>
        <v>0</v>
      </c>
    </row>
    <row r="11" spans="1:13" x14ac:dyDescent="0.25">
      <c r="A11" s="23"/>
      <c r="B11" s="24"/>
      <c r="C11" s="25"/>
      <c r="D11" s="25"/>
      <c r="E11" s="11"/>
      <c r="F11" s="12"/>
      <c r="G11" s="26"/>
      <c r="H11" s="27"/>
      <c r="I11" s="13"/>
      <c r="J11" s="28">
        <f t="shared" si="0"/>
        <v>0</v>
      </c>
      <c r="K11" s="43"/>
      <c r="L11" s="28">
        <f t="shared" si="2"/>
        <v>0</v>
      </c>
      <c r="M11" s="28">
        <f t="shared" si="1"/>
        <v>0</v>
      </c>
    </row>
    <row r="12" spans="1:13" x14ac:dyDescent="0.25">
      <c r="A12" s="23"/>
      <c r="B12" s="24"/>
      <c r="C12" s="25"/>
      <c r="D12" s="25"/>
      <c r="E12" s="11"/>
      <c r="F12" s="12"/>
      <c r="G12" s="26"/>
      <c r="H12" s="27"/>
      <c r="I12" s="13"/>
      <c r="J12" s="28">
        <f t="shared" si="0"/>
        <v>0</v>
      </c>
      <c r="K12" s="43"/>
      <c r="L12" s="28">
        <f t="shared" si="2"/>
        <v>0</v>
      </c>
      <c r="M12" s="28">
        <f t="shared" si="1"/>
        <v>0</v>
      </c>
    </row>
    <row r="13" spans="1:13" x14ac:dyDescent="0.25">
      <c r="A13" s="23"/>
      <c r="B13" s="24"/>
      <c r="C13" s="25"/>
      <c r="D13" s="25"/>
      <c r="E13" s="11"/>
      <c r="F13" s="12"/>
      <c r="G13" s="26"/>
      <c r="H13" s="27"/>
      <c r="I13" s="13"/>
      <c r="J13" s="28">
        <f t="shared" si="0"/>
        <v>0</v>
      </c>
      <c r="K13" s="43"/>
      <c r="L13" s="28">
        <f t="shared" si="2"/>
        <v>0</v>
      </c>
      <c r="M13" s="28">
        <f t="shared" si="1"/>
        <v>0</v>
      </c>
    </row>
    <row r="14" spans="1:13" x14ac:dyDescent="0.25">
      <c r="A14" s="23"/>
      <c r="B14" s="24"/>
      <c r="C14" s="25"/>
      <c r="D14" s="25"/>
      <c r="E14" s="11"/>
      <c r="F14" s="12"/>
      <c r="G14" s="26"/>
      <c r="H14" s="27"/>
      <c r="I14" s="13"/>
      <c r="J14" s="28">
        <f t="shared" si="0"/>
        <v>0</v>
      </c>
      <c r="K14" s="43"/>
      <c r="L14" s="28">
        <f t="shared" si="2"/>
        <v>0</v>
      </c>
      <c r="M14" s="28">
        <f t="shared" si="1"/>
        <v>0</v>
      </c>
    </row>
    <row r="15" spans="1:13" x14ac:dyDescent="0.25">
      <c r="A15" s="23"/>
      <c r="B15" s="24"/>
      <c r="C15" s="25"/>
      <c r="D15" s="25"/>
      <c r="E15" s="11"/>
      <c r="F15" s="12"/>
      <c r="G15" s="26"/>
      <c r="H15" s="27"/>
      <c r="I15" s="13"/>
      <c r="J15" s="28">
        <f t="shared" si="0"/>
        <v>0</v>
      </c>
      <c r="K15" s="43"/>
      <c r="L15" s="28">
        <f t="shared" si="2"/>
        <v>0</v>
      </c>
      <c r="M15" s="28">
        <f t="shared" si="1"/>
        <v>0</v>
      </c>
    </row>
    <row r="16" spans="1:13" x14ac:dyDescent="0.25">
      <c r="A16" s="23"/>
      <c r="B16" s="24"/>
      <c r="C16" s="25"/>
      <c r="D16" s="25"/>
      <c r="E16" s="11"/>
      <c r="F16" s="12"/>
      <c r="G16" s="26"/>
      <c r="H16" s="27"/>
      <c r="I16" s="13"/>
      <c r="J16" s="28">
        <f t="shared" si="0"/>
        <v>0</v>
      </c>
      <c r="K16" s="43"/>
      <c r="L16" s="28">
        <f t="shared" si="2"/>
        <v>0</v>
      </c>
      <c r="M16" s="28">
        <f t="shared" si="1"/>
        <v>0</v>
      </c>
    </row>
    <row r="17" spans="1:13" x14ac:dyDescent="0.25">
      <c r="A17" s="23"/>
      <c r="B17" s="24"/>
      <c r="C17" s="25"/>
      <c r="D17" s="25"/>
      <c r="E17" s="11"/>
      <c r="F17" s="12"/>
      <c r="G17" s="26"/>
      <c r="H17" s="27"/>
      <c r="I17" s="13"/>
      <c r="J17" s="28">
        <f t="shared" si="0"/>
        <v>0</v>
      </c>
      <c r="K17" s="43"/>
      <c r="L17" s="28">
        <f t="shared" si="2"/>
        <v>0</v>
      </c>
      <c r="M17" s="28">
        <f t="shared" si="1"/>
        <v>0</v>
      </c>
    </row>
    <row r="18" spans="1:13" x14ac:dyDescent="0.25">
      <c r="A18" s="23"/>
      <c r="B18" s="24"/>
      <c r="C18" s="25"/>
      <c r="D18" s="29"/>
      <c r="E18" s="11"/>
      <c r="F18" s="12"/>
      <c r="G18" s="26"/>
      <c r="H18" s="27"/>
      <c r="I18" s="13"/>
      <c r="J18" s="28">
        <f t="shared" si="0"/>
        <v>0</v>
      </c>
      <c r="K18" s="43"/>
      <c r="L18" s="28">
        <f t="shared" si="2"/>
        <v>0</v>
      </c>
      <c r="M18" s="28">
        <f t="shared" si="1"/>
        <v>0</v>
      </c>
    </row>
    <row r="19" spans="1:13" x14ac:dyDescent="0.25">
      <c r="A19" s="23"/>
      <c r="B19" s="24"/>
      <c r="C19" s="25"/>
      <c r="D19" s="30"/>
      <c r="E19" s="11"/>
      <c r="F19" s="12"/>
      <c r="G19" s="31"/>
      <c r="H19" s="27"/>
      <c r="I19" s="13"/>
      <c r="J19" s="28">
        <f t="shared" si="0"/>
        <v>0</v>
      </c>
      <c r="K19" s="43"/>
      <c r="L19" s="28">
        <f t="shared" si="2"/>
        <v>0</v>
      </c>
      <c r="M19" s="28">
        <f t="shared" si="1"/>
        <v>0</v>
      </c>
    </row>
    <row r="20" spans="1:13" x14ac:dyDescent="0.25">
      <c r="A20" s="23"/>
      <c r="B20" s="24"/>
      <c r="C20" s="25"/>
      <c r="D20" s="32"/>
      <c r="E20" s="11"/>
      <c r="F20" s="12"/>
      <c r="G20" s="31"/>
      <c r="H20" s="27"/>
      <c r="I20" s="13"/>
      <c r="J20" s="28">
        <f t="shared" si="0"/>
        <v>0</v>
      </c>
      <c r="K20" s="43"/>
      <c r="L20" s="28">
        <f t="shared" si="2"/>
        <v>0</v>
      </c>
      <c r="M20" s="28">
        <f t="shared" si="1"/>
        <v>0</v>
      </c>
    </row>
    <row r="21" spans="1:13" x14ac:dyDescent="0.25">
      <c r="A21" s="23"/>
      <c r="B21" s="24"/>
      <c r="C21" s="25"/>
      <c r="D21" s="30"/>
      <c r="E21" s="11"/>
      <c r="F21" s="12"/>
      <c r="G21" s="31"/>
      <c r="H21" s="27"/>
      <c r="I21" s="13"/>
      <c r="J21" s="28">
        <f t="shared" si="0"/>
        <v>0</v>
      </c>
      <c r="K21" s="43"/>
      <c r="L21" s="28">
        <f t="shared" si="2"/>
        <v>0</v>
      </c>
      <c r="M21" s="28">
        <f t="shared" si="1"/>
        <v>0</v>
      </c>
    </row>
    <row r="22" spans="1:13" x14ac:dyDescent="0.25">
      <c r="A22" s="23"/>
      <c r="B22" s="24"/>
      <c r="C22" s="25"/>
      <c r="D22" s="32"/>
      <c r="E22" s="11"/>
      <c r="F22" s="12"/>
      <c r="G22" s="31"/>
      <c r="H22" s="27"/>
      <c r="I22" s="13"/>
      <c r="J22" s="28">
        <f t="shared" si="0"/>
        <v>0</v>
      </c>
      <c r="K22" s="43"/>
      <c r="L22" s="28">
        <f t="shared" si="2"/>
        <v>0</v>
      </c>
      <c r="M22" s="28">
        <f t="shared" si="1"/>
        <v>0</v>
      </c>
    </row>
    <row r="23" spans="1:13" x14ac:dyDescent="0.25">
      <c r="A23" s="23"/>
      <c r="B23" s="24"/>
      <c r="C23" s="25"/>
      <c r="D23" s="30"/>
      <c r="E23" s="11"/>
      <c r="F23" s="12"/>
      <c r="G23" s="33"/>
      <c r="H23" s="34"/>
      <c r="I23" s="13"/>
      <c r="J23" s="28">
        <f t="shared" si="0"/>
        <v>0</v>
      </c>
      <c r="K23" s="43"/>
      <c r="L23" s="28">
        <f t="shared" si="2"/>
        <v>0</v>
      </c>
      <c r="M23" s="28">
        <f t="shared" si="1"/>
        <v>0</v>
      </c>
    </row>
    <row r="24" spans="1:13" x14ac:dyDescent="0.25">
      <c r="A24" s="23"/>
      <c r="B24" s="24"/>
      <c r="C24" s="25"/>
      <c r="D24" s="32"/>
      <c r="E24" s="11"/>
      <c r="F24" s="12"/>
      <c r="G24" s="33"/>
      <c r="H24" s="34"/>
      <c r="I24" s="13"/>
      <c r="J24" s="28">
        <f t="shared" si="0"/>
        <v>0</v>
      </c>
      <c r="K24" s="43"/>
      <c r="L24" s="28">
        <f t="shared" si="2"/>
        <v>0</v>
      </c>
      <c r="M24" s="28">
        <f t="shared" si="1"/>
        <v>0</v>
      </c>
    </row>
    <row r="25" spans="1:13" x14ac:dyDescent="0.25">
      <c r="A25" s="23"/>
      <c r="B25" s="24"/>
      <c r="C25" s="25"/>
      <c r="D25" s="25"/>
      <c r="E25" s="11"/>
      <c r="F25" s="12"/>
      <c r="G25" s="26"/>
      <c r="H25" s="27"/>
      <c r="I25" s="13"/>
      <c r="J25" s="28">
        <f t="shared" si="0"/>
        <v>0</v>
      </c>
      <c r="K25" s="43"/>
      <c r="L25" s="28">
        <f t="shared" si="2"/>
        <v>0</v>
      </c>
      <c r="M25" s="28">
        <f t="shared" si="1"/>
        <v>0</v>
      </c>
    </row>
    <row r="26" spans="1:13" x14ac:dyDescent="0.25">
      <c r="A26" s="23"/>
      <c r="B26" s="24"/>
      <c r="C26" s="25"/>
      <c r="D26" s="29"/>
      <c r="E26" s="11"/>
      <c r="F26" s="12"/>
      <c r="G26" s="26"/>
      <c r="H26" s="27"/>
      <c r="I26" s="13"/>
      <c r="J26" s="28">
        <f t="shared" si="0"/>
        <v>0</v>
      </c>
      <c r="K26" s="43"/>
      <c r="L26" s="28">
        <f t="shared" si="2"/>
        <v>0</v>
      </c>
      <c r="M26" s="28">
        <f t="shared" si="1"/>
        <v>0</v>
      </c>
    </row>
    <row r="27" spans="1:13" x14ac:dyDescent="0.25">
      <c r="A27" s="23"/>
      <c r="B27" s="24"/>
      <c r="C27" s="25"/>
      <c r="D27" s="30"/>
      <c r="E27" s="11"/>
      <c r="F27" s="12"/>
      <c r="G27" s="31"/>
      <c r="H27" s="27"/>
      <c r="I27" s="13"/>
      <c r="J27" s="28">
        <f t="shared" si="0"/>
        <v>0</v>
      </c>
      <c r="K27" s="43"/>
      <c r="L27" s="28">
        <f t="shared" si="2"/>
        <v>0</v>
      </c>
      <c r="M27" s="28">
        <f t="shared" si="1"/>
        <v>0</v>
      </c>
    </row>
    <row r="28" spans="1:13" x14ac:dyDescent="0.25">
      <c r="A28" s="23"/>
      <c r="B28" s="24"/>
      <c r="C28" s="25"/>
      <c r="D28" s="32"/>
      <c r="E28" s="11"/>
      <c r="F28" s="12"/>
      <c r="G28" s="31"/>
      <c r="H28" s="27"/>
      <c r="I28" s="13"/>
      <c r="J28" s="28">
        <f t="shared" si="0"/>
        <v>0</v>
      </c>
      <c r="K28" s="43"/>
      <c r="L28" s="28">
        <f t="shared" si="2"/>
        <v>0</v>
      </c>
      <c r="M28" s="28">
        <f t="shared" si="1"/>
        <v>0</v>
      </c>
    </row>
    <row r="29" spans="1:13" x14ac:dyDescent="0.25">
      <c r="A29" s="23"/>
      <c r="B29" s="24"/>
      <c r="C29" s="25"/>
      <c r="D29" s="30"/>
      <c r="E29" s="11"/>
      <c r="F29" s="12"/>
      <c r="G29" s="31"/>
      <c r="H29" s="27"/>
      <c r="I29" s="13"/>
      <c r="J29" s="28">
        <f t="shared" si="0"/>
        <v>0</v>
      </c>
      <c r="K29" s="43"/>
      <c r="L29" s="28">
        <f t="shared" si="2"/>
        <v>0</v>
      </c>
      <c r="M29" s="28">
        <f t="shared" si="1"/>
        <v>0</v>
      </c>
    </row>
    <row r="30" spans="1:13" x14ac:dyDescent="0.25">
      <c r="A30" s="23"/>
      <c r="B30" s="24"/>
      <c r="C30" s="25"/>
      <c r="D30" s="32"/>
      <c r="E30" s="11"/>
      <c r="F30" s="12"/>
      <c r="G30" s="31"/>
      <c r="H30" s="27"/>
      <c r="I30" s="13"/>
      <c r="J30" s="28">
        <f t="shared" si="0"/>
        <v>0</v>
      </c>
      <c r="K30" s="43"/>
      <c r="L30" s="28">
        <f t="shared" si="2"/>
        <v>0</v>
      </c>
      <c r="M30" s="28">
        <f t="shared" si="1"/>
        <v>0</v>
      </c>
    </row>
    <row r="31" spans="1:13" x14ac:dyDescent="0.25">
      <c r="A31" s="23"/>
      <c r="B31" s="24"/>
      <c r="C31" s="25"/>
      <c r="D31" s="30"/>
      <c r="E31" s="11"/>
      <c r="F31" s="12"/>
      <c r="G31" s="33"/>
      <c r="H31" s="34"/>
      <c r="I31" s="13"/>
      <c r="J31" s="28">
        <f t="shared" si="0"/>
        <v>0</v>
      </c>
      <c r="K31" s="43"/>
      <c r="L31" s="28">
        <f t="shared" si="2"/>
        <v>0</v>
      </c>
      <c r="M31" s="28">
        <f t="shared" si="1"/>
        <v>0</v>
      </c>
    </row>
    <row r="32" spans="1:13" x14ac:dyDescent="0.25">
      <c r="A32" s="23"/>
      <c r="B32" s="24"/>
      <c r="C32" s="25"/>
      <c r="D32" s="32"/>
      <c r="E32" s="11"/>
      <c r="F32" s="12"/>
      <c r="G32" s="33"/>
      <c r="H32" s="34"/>
      <c r="I32" s="13"/>
      <c r="J32" s="28">
        <f t="shared" si="0"/>
        <v>0</v>
      </c>
      <c r="K32" s="43"/>
      <c r="L32" s="28">
        <f t="shared" si="2"/>
        <v>0</v>
      </c>
      <c r="M32" s="28">
        <f t="shared" si="1"/>
        <v>0</v>
      </c>
    </row>
    <row r="33" spans="1:13" x14ac:dyDescent="0.25">
      <c r="A33" s="35"/>
      <c r="B33" s="36"/>
      <c r="C33" s="36"/>
      <c r="D33" s="36"/>
      <c r="E33" s="41"/>
      <c r="F33" s="41"/>
      <c r="G33" s="35"/>
      <c r="H33" s="37"/>
      <c r="I33" s="42" t="str">
        <f>"Suma wartości dla "&amp;B3&amp;" (Σ poz. 1-"&amp;COUNTA(A:A)-2&amp;")"</f>
        <v>Suma wartości dla  (Σ poz. 1-1)</v>
      </c>
      <c r="J33" s="38">
        <f>SUM(J3:J32)</f>
        <v>0</v>
      </c>
      <c r="K33" s="44" t="s">
        <v>21</v>
      </c>
      <c r="L33" s="38">
        <f>SUM(L3:L32)</f>
        <v>0</v>
      </c>
      <c r="M33" s="38">
        <f>SUM(M3:M32)</f>
        <v>0</v>
      </c>
    </row>
  </sheetData>
  <conditionalFormatting sqref="A1:M1048576">
    <cfRule type="notContainsBlanks" dxfId="24" priority="5">
      <formula>LEN(TRIM(A1))&gt;0</formula>
    </cfRule>
  </conditionalFormatting>
  <conditionalFormatting sqref="A2:XFD2">
    <cfRule type="notContainsBlanks" dxfId="23" priority="3">
      <formula>LEN(TRIM(A2))&gt;0</formula>
    </cfRule>
  </conditionalFormatting>
  <conditionalFormatting sqref="K1:K1048576">
    <cfRule type="notContainsBlanks" dxfId="22" priority="2">
      <formula>LEN(TRIM(K1))&gt;0</formula>
    </cfRule>
  </conditionalFormatting>
  <conditionalFormatting sqref="I1:J1048576 L1:M1048576">
    <cfRule type="notContainsBlanks" dxfId="21" priority="1">
      <formula>LEN(TRIM(I1))&gt;0</formula>
    </cfRule>
  </conditionalFormatting>
  <dataValidations count="2">
    <dataValidation type="decimal" operator="greaterThanOrEqual" allowBlank="1" showInputMessage="1" showErrorMessage="1" sqref="H3:I33" xr:uid="{073CB45C-3C53-4826-B73B-BB67BD347B79}">
      <formula1>0</formula1>
    </dataValidation>
    <dataValidation allowBlank="1" showInputMessage="1" showErrorMessage="1" sqref="K1:M2 J1:J1048576 A1:I2 L3:M1048576" xr:uid="{87502E1C-9A26-485D-A023-EE930F9DC2AF}"/>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D652-DBE9-4EDF-B924-5E0E2EB4CEE6}">
  <sheetPr>
    <tabColor theme="9" tint="-0.249977111117893"/>
  </sheetPr>
  <dimension ref="A2:J7"/>
  <sheetViews>
    <sheetView tabSelected="1" zoomScale="70" zoomScaleNormal="70" workbookViewId="0">
      <selection activeCell="B3" sqref="B3:B7"/>
    </sheetView>
  </sheetViews>
  <sheetFormatPr defaultColWidth="0" defaultRowHeight="15" x14ac:dyDescent="0.25"/>
  <cols>
    <col min="1" max="1" width="17.28515625" style="2" bestFit="1" customWidth="1"/>
    <col min="2" max="2" width="29.85546875" style="2" customWidth="1"/>
    <col min="3" max="3" width="31.7109375" style="3" customWidth="1"/>
    <col min="4" max="10" width="9.140625" customWidth="1"/>
    <col min="11" max="16384" width="9.140625" hidden="1"/>
  </cols>
  <sheetData>
    <row r="2" spans="1:3" ht="42" customHeight="1" x14ac:dyDescent="0.25">
      <c r="A2" s="4" t="s">
        <v>22</v>
      </c>
      <c r="B2" s="4" t="s">
        <v>23</v>
      </c>
      <c r="C2" s="5" t="s">
        <v>24</v>
      </c>
    </row>
    <row r="3" spans="1:3" ht="42" customHeight="1" x14ac:dyDescent="0.25">
      <c r="A3" s="1">
        <v>1</v>
      </c>
      <c r="B3" s="1" t="str">
        <f>'ILC2'!B3</f>
        <v>ILC2</v>
      </c>
      <c r="C3" s="10">
        <f ca="1">IF(ISBLANK(A3),"",IFERROR(SUM(INDIRECT("'"&amp;B3&amp;"'!M:M"))/2,"KWOTA WYŚWIETLI SIĘ PO UZUPEŁNIENIU PAKIETU"))</f>
        <v>0</v>
      </c>
    </row>
    <row r="4" spans="1:3" ht="42" customHeight="1" x14ac:dyDescent="0.25">
      <c r="A4" s="1">
        <v>2</v>
      </c>
      <c r="B4" s="1" t="str">
        <f>Izolacja!B3</f>
        <v>Izolacja</v>
      </c>
      <c r="C4" s="10">
        <f t="shared" ref="C4:C7" ca="1" si="0">IF(ISBLANK(A4),"",IFERROR(SUM(INDIRECT("'"&amp;B4&amp;"'!M:M"))/2,"KWOTA WYŚWIETLI SIĘ PO UZUPEŁNIENIU PAKIETU"))</f>
        <v>0</v>
      </c>
    </row>
    <row r="5" spans="1:3" ht="42" customHeight="1" x14ac:dyDescent="0.25">
      <c r="A5" s="1">
        <v>3</v>
      </c>
      <c r="B5" s="1" t="str">
        <f>FACS!B3</f>
        <v>FACS</v>
      </c>
      <c r="C5" s="10">
        <f t="shared" ca="1" si="0"/>
        <v>0</v>
      </c>
    </row>
    <row r="6" spans="1:3" ht="42" customHeight="1" x14ac:dyDescent="0.25">
      <c r="A6" s="1">
        <v>4</v>
      </c>
      <c r="B6" s="1" t="str">
        <f>Cytometria!B3</f>
        <v>Cytometria</v>
      </c>
      <c r="C6" s="10">
        <f t="shared" ca="1" si="0"/>
        <v>0</v>
      </c>
    </row>
    <row r="7" spans="1:3" ht="42" customHeight="1" x14ac:dyDescent="0.25">
      <c r="A7" s="1">
        <v>5</v>
      </c>
      <c r="B7" s="1" t="str">
        <f>Preparatyka!B3</f>
        <v>Preparatyka</v>
      </c>
      <c r="C7" s="10">
        <f t="shared" ca="1" si="0"/>
        <v>0</v>
      </c>
    </row>
  </sheetData>
  <phoneticPr fontId="6" type="noConversion"/>
  <conditionalFormatting sqref="A1:C1048576">
    <cfRule type="expression" dxfId="20" priority="1" stopIfTrue="1">
      <formula>NOT(ISBLANK(A1))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6F3D-E119-4DE0-BCBE-3E49E083584A}">
  <sheetPr>
    <tabColor theme="5" tint="0.39997558519241921"/>
    <pageSetUpPr fitToPage="1"/>
  </sheetPr>
  <dimension ref="A1:M8"/>
  <sheetViews>
    <sheetView topLeftCell="A3" zoomScaleNormal="100" workbookViewId="0">
      <selection activeCell="D3" sqref="D3"/>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240" x14ac:dyDescent="0.2">
      <c r="A3" s="49" cm="1">
        <f t="array" ref="A3:A7">IFERROR(_xlfn.SEQUENCE(COUNTA(B:B)-2,1,1,1),1)</f>
        <v>1</v>
      </c>
      <c r="B3" s="29" t="s">
        <v>30</v>
      </c>
      <c r="C3" s="47" t="s">
        <v>31</v>
      </c>
      <c r="D3" s="46" t="s">
        <v>89</v>
      </c>
      <c r="E3" s="11"/>
      <c r="F3" s="50"/>
      <c r="G3" s="47" t="s">
        <v>90</v>
      </c>
      <c r="H3" s="51">
        <v>1</v>
      </c>
      <c r="I3" s="66"/>
      <c r="J3" s="28">
        <f t="shared" ref="J3:J7" si="0">ROUND(I3*H3,2)</f>
        <v>0</v>
      </c>
      <c r="K3" s="43"/>
      <c r="L3" s="28">
        <f>IFERROR(ROUND(J3*K3,2),0)</f>
        <v>0</v>
      </c>
      <c r="M3" s="28">
        <f t="shared" ref="M3:M7" si="1">L3+J3</f>
        <v>0</v>
      </c>
    </row>
    <row r="4" spans="1:13" ht="120" x14ac:dyDescent="0.2">
      <c r="A4" s="49">
        <v>2</v>
      </c>
      <c r="B4" s="29" t="s">
        <v>30</v>
      </c>
      <c r="C4" s="68" t="s">
        <v>32</v>
      </c>
      <c r="D4" s="69" t="s">
        <v>91</v>
      </c>
      <c r="E4" s="11"/>
      <c r="F4" s="50"/>
      <c r="G4" s="68" t="s">
        <v>33</v>
      </c>
      <c r="H4" s="70">
        <v>1</v>
      </c>
      <c r="I4" s="71"/>
      <c r="J4" s="28">
        <f t="shared" si="0"/>
        <v>0</v>
      </c>
      <c r="K4" s="43"/>
      <c r="L4" s="28">
        <f t="shared" ref="L4:L7" si="2">IFERROR(ROUND(J4*K4,2),0)</f>
        <v>0</v>
      </c>
      <c r="M4" s="28">
        <f t="shared" si="1"/>
        <v>0</v>
      </c>
    </row>
    <row r="5" spans="1:13" ht="168" x14ac:dyDescent="0.2">
      <c r="A5" s="49">
        <v>3</v>
      </c>
      <c r="B5" s="29" t="s">
        <v>30</v>
      </c>
      <c r="C5" s="47" t="s">
        <v>34</v>
      </c>
      <c r="D5" s="72" t="s">
        <v>92</v>
      </c>
      <c r="E5" s="11"/>
      <c r="F5" s="50"/>
      <c r="G5" s="47" t="s">
        <v>90</v>
      </c>
      <c r="H5" s="51">
        <v>1</v>
      </c>
      <c r="I5" s="66"/>
      <c r="J5" s="28">
        <f t="shared" si="0"/>
        <v>0</v>
      </c>
      <c r="K5" s="43"/>
      <c r="L5" s="28">
        <f t="shared" si="2"/>
        <v>0</v>
      </c>
      <c r="M5" s="28">
        <f t="shared" si="1"/>
        <v>0</v>
      </c>
    </row>
    <row r="6" spans="1:13" ht="216" x14ac:dyDescent="0.2">
      <c r="A6" s="49">
        <v>4</v>
      </c>
      <c r="B6" s="29" t="s">
        <v>30</v>
      </c>
      <c r="C6" s="47" t="s">
        <v>35</v>
      </c>
      <c r="D6" s="72" t="s">
        <v>93</v>
      </c>
      <c r="E6" s="11"/>
      <c r="F6" s="50"/>
      <c r="G6" s="47" t="s">
        <v>94</v>
      </c>
      <c r="H6" s="51">
        <v>1</v>
      </c>
      <c r="I6" s="66"/>
      <c r="J6" s="28">
        <f t="shared" si="0"/>
        <v>0</v>
      </c>
      <c r="K6" s="43"/>
      <c r="L6" s="28">
        <f t="shared" si="2"/>
        <v>0</v>
      </c>
      <c r="M6" s="28">
        <f t="shared" si="1"/>
        <v>0</v>
      </c>
    </row>
    <row r="7" spans="1:13" ht="120" x14ac:dyDescent="0.2">
      <c r="A7" s="49">
        <v>5</v>
      </c>
      <c r="B7" s="29" t="s">
        <v>30</v>
      </c>
      <c r="C7" s="47" t="s">
        <v>36</v>
      </c>
      <c r="D7" s="72" t="s">
        <v>95</v>
      </c>
      <c r="E7" s="11"/>
      <c r="F7" s="50"/>
      <c r="G7" s="47" t="s">
        <v>37</v>
      </c>
      <c r="H7" s="51">
        <v>1</v>
      </c>
      <c r="I7" s="66"/>
      <c r="J7" s="28">
        <f t="shared" si="0"/>
        <v>0</v>
      </c>
      <c r="K7" s="43"/>
      <c r="L7" s="28">
        <f t="shared" si="2"/>
        <v>0</v>
      </c>
      <c r="M7" s="28">
        <f t="shared" si="1"/>
        <v>0</v>
      </c>
    </row>
    <row r="8" spans="1:13" x14ac:dyDescent="0.2">
      <c r="A8" s="56"/>
      <c r="B8" s="57"/>
      <c r="C8" s="57"/>
      <c r="D8" s="57"/>
      <c r="E8" s="58"/>
      <c r="F8" s="58"/>
      <c r="G8" s="56"/>
      <c r="H8" s="59"/>
      <c r="I8" s="60" t="str">
        <f>"Suma wartości dla "&amp;B3&amp;" (Σ poz. 1-"&amp;COUNTA(A:A)-2&amp;")"</f>
        <v>Suma wartości dla ILC2 (Σ poz. 1-5)</v>
      </c>
      <c r="J8" s="61">
        <f>SUM(J3:J7)</f>
        <v>0</v>
      </c>
      <c r="K8" s="62" t="s">
        <v>21</v>
      </c>
      <c r="L8" s="61">
        <f>SUM(L3:L7)</f>
        <v>0</v>
      </c>
      <c r="M8" s="61">
        <f>SUM(M3:M7)</f>
        <v>0</v>
      </c>
    </row>
  </sheetData>
  <conditionalFormatting sqref="A1:M1048576">
    <cfRule type="notContainsBlanks" dxfId="19" priority="4">
      <formula>LEN(TRIM(A1))&gt;0</formula>
    </cfRule>
  </conditionalFormatting>
  <conditionalFormatting sqref="A2:XFD2">
    <cfRule type="notContainsBlanks" dxfId="18" priority="3">
      <formula>LEN(TRIM(A2))&gt;0</formula>
    </cfRule>
  </conditionalFormatting>
  <conditionalFormatting sqref="K1:K1048576">
    <cfRule type="notContainsBlanks" dxfId="17" priority="2">
      <formula>LEN(TRIM(K1))&gt;0</formula>
    </cfRule>
  </conditionalFormatting>
  <conditionalFormatting sqref="I1:J1048576 L1:M1048576">
    <cfRule type="notContainsBlanks" dxfId="16" priority="1">
      <formula>LEN(TRIM(I1))&gt;0</formula>
    </cfRule>
  </conditionalFormatting>
  <dataValidations count="2">
    <dataValidation allowBlank="1" showInputMessage="1" showErrorMessage="1" sqref="K1:M2 A1:I2 L3:M1048576 J1:J1048576" xr:uid="{9F8A34BC-8CE7-4A8D-85C0-9A53E9307403}"/>
    <dataValidation type="decimal" operator="greaterThanOrEqual" allowBlank="1" showInputMessage="1" showErrorMessage="1" sqref="H3:I8" xr:uid="{3D00EAF5-76B3-40BF-94AB-1ADE2B3513C6}">
      <formula1>0</formula1>
    </dataValidation>
  </dataValidations>
  <pageMargins left="0.7" right="0.7" top="0.75" bottom="0.75" header="0.3" footer="0.3"/>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7381-324A-495D-BC10-B3296326A2A5}">
  <sheetPr>
    <tabColor theme="5" tint="0.39997558519241921"/>
    <pageSetUpPr fitToPage="1"/>
  </sheetPr>
  <dimension ref="A1:M11"/>
  <sheetViews>
    <sheetView topLeftCell="A6" zoomScale="90" zoomScaleNormal="90" workbookViewId="0">
      <selection activeCell="D9" sqref="D9"/>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180" x14ac:dyDescent="0.2">
      <c r="A3" s="49" cm="1">
        <f t="array" ref="A3:A10">IFERROR(_xlfn.SEQUENCE(COUNTA(B:B)-2,1,1,1),1)</f>
        <v>1</v>
      </c>
      <c r="B3" s="29" t="s">
        <v>38</v>
      </c>
      <c r="C3" s="47" t="s">
        <v>39</v>
      </c>
      <c r="D3" s="46" t="s">
        <v>78</v>
      </c>
      <c r="E3" s="11"/>
      <c r="F3" s="50"/>
      <c r="G3" s="47" t="s">
        <v>40</v>
      </c>
      <c r="H3" s="51">
        <v>1</v>
      </c>
      <c r="I3" s="52"/>
      <c r="J3" s="28">
        <f t="shared" ref="J3:J10" si="0">ROUND(I3*H3,2)</f>
        <v>0</v>
      </c>
      <c r="K3" s="43"/>
      <c r="L3" s="28">
        <f>IFERROR(ROUND(J3*K3,2),0)</f>
        <v>0</v>
      </c>
      <c r="M3" s="28">
        <f t="shared" ref="M3:M10" si="1">L3+J3</f>
        <v>0</v>
      </c>
    </row>
    <row r="4" spans="1:13" ht="264" x14ac:dyDescent="0.2">
      <c r="A4" s="49">
        <v>2</v>
      </c>
      <c r="B4" s="29" t="s">
        <v>38</v>
      </c>
      <c r="C4" s="47" t="s">
        <v>41</v>
      </c>
      <c r="D4" s="46" t="s">
        <v>79</v>
      </c>
      <c r="E4" s="11"/>
      <c r="F4" s="50"/>
      <c r="G4" s="47" t="s">
        <v>42</v>
      </c>
      <c r="H4" s="51">
        <v>1</v>
      </c>
      <c r="I4" s="51"/>
      <c r="J4" s="28">
        <f t="shared" si="0"/>
        <v>0</v>
      </c>
      <c r="K4" s="43"/>
      <c r="L4" s="28">
        <f t="shared" ref="L4:L10" si="2">IFERROR(ROUND(J4*K4,2),0)</f>
        <v>0</v>
      </c>
      <c r="M4" s="28">
        <f t="shared" si="1"/>
        <v>0</v>
      </c>
    </row>
    <row r="5" spans="1:13" ht="156" x14ac:dyDescent="0.2">
      <c r="A5" s="49">
        <v>3</v>
      </c>
      <c r="B5" s="29" t="s">
        <v>38</v>
      </c>
      <c r="C5" s="47" t="s">
        <v>43</v>
      </c>
      <c r="D5" s="46" t="s">
        <v>80</v>
      </c>
      <c r="E5" s="11"/>
      <c r="F5" s="50"/>
      <c r="G5" s="47" t="s">
        <v>44</v>
      </c>
      <c r="H5" s="51">
        <v>1</v>
      </c>
      <c r="I5" s="51"/>
      <c r="J5" s="28">
        <f t="shared" si="0"/>
        <v>0</v>
      </c>
      <c r="K5" s="43"/>
      <c r="L5" s="28">
        <f t="shared" si="2"/>
        <v>0</v>
      </c>
      <c r="M5" s="28">
        <f t="shared" si="1"/>
        <v>0</v>
      </c>
    </row>
    <row r="6" spans="1:13" ht="228" x14ac:dyDescent="0.2">
      <c r="A6" s="49">
        <v>4</v>
      </c>
      <c r="B6" s="29" t="s">
        <v>38</v>
      </c>
      <c r="C6" s="47" t="s">
        <v>45</v>
      </c>
      <c r="D6" s="46" t="s">
        <v>81</v>
      </c>
      <c r="E6" s="11"/>
      <c r="F6" s="50"/>
      <c r="G6" s="47" t="s">
        <v>40</v>
      </c>
      <c r="H6" s="51">
        <v>1</v>
      </c>
      <c r="I6" s="51"/>
      <c r="J6" s="28">
        <f t="shared" si="0"/>
        <v>0</v>
      </c>
      <c r="K6" s="43"/>
      <c r="L6" s="28">
        <f t="shared" si="2"/>
        <v>0</v>
      </c>
      <c r="M6" s="28">
        <f t="shared" si="1"/>
        <v>0</v>
      </c>
    </row>
    <row r="7" spans="1:13" ht="132" x14ac:dyDescent="0.2">
      <c r="A7" s="49">
        <v>5</v>
      </c>
      <c r="B7" s="29" t="s">
        <v>38</v>
      </c>
      <c r="C7" s="45" t="s">
        <v>46</v>
      </c>
      <c r="D7" s="53" t="s">
        <v>82</v>
      </c>
      <c r="E7" s="11"/>
      <c r="F7" s="50"/>
      <c r="G7" s="54" t="s">
        <v>83</v>
      </c>
      <c r="H7" s="52">
        <v>1</v>
      </c>
      <c r="I7" s="55"/>
      <c r="J7" s="28">
        <f t="shared" si="0"/>
        <v>0</v>
      </c>
      <c r="K7" s="43"/>
      <c r="L7" s="28">
        <f t="shared" si="2"/>
        <v>0</v>
      </c>
      <c r="M7" s="28">
        <f t="shared" si="1"/>
        <v>0</v>
      </c>
    </row>
    <row r="8" spans="1:13" ht="120" x14ac:dyDescent="0.2">
      <c r="A8" s="49">
        <v>6</v>
      </c>
      <c r="B8" s="29" t="s">
        <v>38</v>
      </c>
      <c r="C8" s="45" t="s">
        <v>47</v>
      </c>
      <c r="D8" s="53" t="s">
        <v>84</v>
      </c>
      <c r="E8" s="11"/>
      <c r="F8" s="50"/>
      <c r="G8" s="54" t="s">
        <v>83</v>
      </c>
      <c r="H8" s="52">
        <v>1</v>
      </c>
      <c r="I8" s="55"/>
      <c r="J8" s="28">
        <f t="shared" si="0"/>
        <v>0</v>
      </c>
      <c r="K8" s="43"/>
      <c r="L8" s="28">
        <f t="shared" si="2"/>
        <v>0</v>
      </c>
      <c r="M8" s="28">
        <f t="shared" si="1"/>
        <v>0</v>
      </c>
    </row>
    <row r="9" spans="1:13" ht="144" x14ac:dyDescent="0.2">
      <c r="A9" s="49">
        <v>7</v>
      </c>
      <c r="B9" s="29" t="s">
        <v>38</v>
      </c>
      <c r="C9" s="45" t="s">
        <v>48</v>
      </c>
      <c r="D9" s="53" t="s">
        <v>85</v>
      </c>
      <c r="E9" s="11"/>
      <c r="F9" s="50"/>
      <c r="G9" s="54" t="s">
        <v>83</v>
      </c>
      <c r="H9" s="52">
        <v>1</v>
      </c>
      <c r="I9" s="55"/>
      <c r="J9" s="28">
        <f t="shared" si="0"/>
        <v>0</v>
      </c>
      <c r="K9" s="43"/>
      <c r="L9" s="28">
        <f t="shared" si="2"/>
        <v>0</v>
      </c>
      <c r="M9" s="28">
        <f t="shared" si="1"/>
        <v>0</v>
      </c>
    </row>
    <row r="10" spans="1:13" ht="192" x14ac:dyDescent="0.2">
      <c r="A10" s="49">
        <v>8</v>
      </c>
      <c r="B10" s="29" t="s">
        <v>38</v>
      </c>
      <c r="C10" s="45" t="s">
        <v>49</v>
      </c>
      <c r="D10" s="53" t="s">
        <v>86</v>
      </c>
      <c r="E10" s="11"/>
      <c r="F10" s="50"/>
      <c r="G10" s="54" t="s">
        <v>87</v>
      </c>
      <c r="H10" s="52">
        <v>1</v>
      </c>
      <c r="I10" s="55"/>
      <c r="J10" s="28">
        <f t="shared" si="0"/>
        <v>0</v>
      </c>
      <c r="K10" s="43"/>
      <c r="L10" s="28">
        <f t="shared" si="2"/>
        <v>0</v>
      </c>
      <c r="M10" s="28">
        <f t="shared" si="1"/>
        <v>0</v>
      </c>
    </row>
    <row r="11" spans="1:13" x14ac:dyDescent="0.2">
      <c r="A11" s="56"/>
      <c r="B11" s="57"/>
      <c r="C11" s="57"/>
      <c r="D11" s="57"/>
      <c r="E11" s="58"/>
      <c r="F11" s="58"/>
      <c r="G11" s="56"/>
      <c r="H11" s="59"/>
      <c r="I11" s="60" t="str">
        <f>"Suma wartości dla "&amp;B3&amp;" (Σ poz. 1-"&amp;COUNTA(A:A)-2&amp;")"</f>
        <v>Suma wartości dla Izolacja (Σ poz. 1-8)</v>
      </c>
      <c r="J11" s="61">
        <f>SUM(J3:J10)</f>
        <v>0</v>
      </c>
      <c r="K11" s="62" t="s">
        <v>21</v>
      </c>
      <c r="L11" s="61">
        <f>SUM(L3:L10)</f>
        <v>0</v>
      </c>
      <c r="M11" s="61">
        <f>SUM(M3:M10)</f>
        <v>0</v>
      </c>
    </row>
  </sheetData>
  <conditionalFormatting sqref="A1:M1048576">
    <cfRule type="notContainsBlanks" dxfId="15" priority="4">
      <formula>LEN(TRIM(A1))&gt;0</formula>
    </cfRule>
  </conditionalFormatting>
  <conditionalFormatting sqref="A2:XFD2">
    <cfRule type="notContainsBlanks" dxfId="14" priority="3">
      <formula>LEN(TRIM(A2))&gt;0</formula>
    </cfRule>
  </conditionalFormatting>
  <conditionalFormatting sqref="K1:K1048576">
    <cfRule type="notContainsBlanks" dxfId="13" priority="2">
      <formula>LEN(TRIM(K1))&gt;0</formula>
    </cfRule>
  </conditionalFormatting>
  <conditionalFormatting sqref="I1:J1048576 L1:M1048576">
    <cfRule type="notContainsBlanks" dxfId="12" priority="1">
      <formula>LEN(TRIM(I1))&gt;0</formula>
    </cfRule>
  </conditionalFormatting>
  <dataValidations count="2">
    <dataValidation allowBlank="1" showInputMessage="1" showErrorMessage="1" sqref="K1:M2 A1:I2 L3:M1048576 J1:J1048576" xr:uid="{9C00F1E4-D0CE-46B8-876D-E911D5E79D60}"/>
    <dataValidation type="decimal" operator="greaterThanOrEqual" allowBlank="1" showInputMessage="1" showErrorMessage="1" sqref="H3:I11" xr:uid="{8F02A5BC-C917-4799-AF97-0125B32CD667}">
      <formula1>0</formula1>
    </dataValidation>
  </dataValidations>
  <pageMargins left="0.7" right="0.7" top="0.75" bottom="0.75" header="0.3" footer="0.3"/>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0F1D-4D88-4004-99B2-14E4416F46F7}">
  <sheetPr>
    <tabColor theme="5" tint="0.39997558519241921"/>
    <pageSetUpPr fitToPage="1"/>
  </sheetPr>
  <dimension ref="A1:M8"/>
  <sheetViews>
    <sheetView zoomScale="90" zoomScaleNormal="90" workbookViewId="0">
      <selection activeCell="D4" sqref="D4"/>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180" x14ac:dyDescent="0.2">
      <c r="A3" s="49" cm="1">
        <f t="array" ref="A3:A7">IFERROR(_xlfn.SEQUENCE(COUNTA(B:B)-2,1,1,1),1)</f>
        <v>1</v>
      </c>
      <c r="B3" s="29" t="s">
        <v>50</v>
      </c>
      <c r="C3" s="45" t="s">
        <v>51</v>
      </c>
      <c r="D3" s="46" t="s">
        <v>52</v>
      </c>
      <c r="E3" s="11"/>
      <c r="F3" s="50"/>
      <c r="G3" s="47" t="s">
        <v>53</v>
      </c>
      <c r="H3" s="51">
        <v>1</v>
      </c>
      <c r="I3" s="66"/>
      <c r="J3" s="28">
        <f t="shared" ref="J3:J7" si="0">ROUND(I3*H3,2)</f>
        <v>0</v>
      </c>
      <c r="K3" s="43"/>
      <c r="L3" s="28">
        <f>IFERROR(ROUND(J3*K3,2),0)</f>
        <v>0</v>
      </c>
      <c r="M3" s="28">
        <f t="shared" ref="M3:M7" si="1">L3+J3</f>
        <v>0</v>
      </c>
    </row>
    <row r="4" spans="1:13" ht="228" x14ac:dyDescent="0.2">
      <c r="A4" s="49">
        <v>2</v>
      </c>
      <c r="B4" s="29" t="s">
        <v>50</v>
      </c>
      <c r="C4" s="78" t="s">
        <v>105</v>
      </c>
      <c r="D4" s="79" t="s">
        <v>106</v>
      </c>
      <c r="E4" s="11"/>
      <c r="F4" s="50"/>
      <c r="G4" s="47" t="s">
        <v>54</v>
      </c>
      <c r="H4" s="51">
        <v>10</v>
      </c>
      <c r="I4" s="52"/>
      <c r="J4" s="28">
        <f t="shared" si="0"/>
        <v>0</v>
      </c>
      <c r="K4" s="43"/>
      <c r="L4" s="28">
        <f t="shared" ref="L4:L7" si="2">IFERROR(ROUND(J4*K4,2),0)</f>
        <v>0</v>
      </c>
      <c r="M4" s="28">
        <f t="shared" si="1"/>
        <v>0</v>
      </c>
    </row>
    <row r="5" spans="1:13" ht="84" x14ac:dyDescent="0.2">
      <c r="A5" s="49">
        <v>3</v>
      </c>
      <c r="B5" s="29" t="s">
        <v>50</v>
      </c>
      <c r="C5" s="78" t="s">
        <v>107</v>
      </c>
      <c r="D5" s="79" t="s">
        <v>108</v>
      </c>
      <c r="E5" s="11"/>
      <c r="F5" s="50"/>
      <c r="G5" s="47" t="s">
        <v>55</v>
      </c>
      <c r="H5" s="51">
        <v>2</v>
      </c>
      <c r="I5" s="52"/>
      <c r="J5" s="28">
        <f t="shared" si="0"/>
        <v>0</v>
      </c>
      <c r="K5" s="43"/>
      <c r="L5" s="28">
        <f t="shared" si="2"/>
        <v>0</v>
      </c>
      <c r="M5" s="28">
        <f t="shared" si="1"/>
        <v>0</v>
      </c>
    </row>
    <row r="6" spans="1:13" ht="64.5" x14ac:dyDescent="0.2">
      <c r="A6" s="49">
        <v>4</v>
      </c>
      <c r="B6" s="29" t="s">
        <v>50</v>
      </c>
      <c r="C6" s="78" t="s">
        <v>109</v>
      </c>
      <c r="D6" s="79" t="s">
        <v>110</v>
      </c>
      <c r="E6" s="11"/>
      <c r="F6" s="50"/>
      <c r="G6" s="47" t="s">
        <v>56</v>
      </c>
      <c r="H6" s="51">
        <v>5</v>
      </c>
      <c r="I6" s="52"/>
      <c r="J6" s="28">
        <f t="shared" si="0"/>
        <v>0</v>
      </c>
      <c r="K6" s="43"/>
      <c r="L6" s="28">
        <f t="shared" si="2"/>
        <v>0</v>
      </c>
      <c r="M6" s="28">
        <f t="shared" si="1"/>
        <v>0</v>
      </c>
    </row>
    <row r="7" spans="1:13" ht="134.25" x14ac:dyDescent="0.2">
      <c r="A7" s="49">
        <v>5</v>
      </c>
      <c r="B7" s="29" t="s">
        <v>50</v>
      </c>
      <c r="C7" s="45" t="s">
        <v>51</v>
      </c>
      <c r="D7" s="46" t="s">
        <v>88</v>
      </c>
      <c r="E7" s="11"/>
      <c r="F7" s="50"/>
      <c r="G7" s="67" t="s">
        <v>57</v>
      </c>
      <c r="H7" s="51">
        <v>1</v>
      </c>
      <c r="I7" s="52"/>
      <c r="J7" s="28">
        <f t="shared" si="0"/>
        <v>0</v>
      </c>
      <c r="K7" s="43"/>
      <c r="L7" s="28">
        <f t="shared" si="2"/>
        <v>0</v>
      </c>
      <c r="M7" s="28">
        <f t="shared" si="1"/>
        <v>0</v>
      </c>
    </row>
    <row r="8" spans="1:13" x14ac:dyDescent="0.2">
      <c r="A8" s="56"/>
      <c r="B8" s="57"/>
      <c r="C8" s="57"/>
      <c r="D8" s="57"/>
      <c r="E8" s="58"/>
      <c r="F8" s="58"/>
      <c r="G8" s="56"/>
      <c r="H8" s="59"/>
      <c r="I8" s="60" t="str">
        <f>"Suma wartości dla "&amp;B3&amp;" (Σ poz. 1-"&amp;COUNTA(A:A)-2&amp;")"</f>
        <v>Suma wartości dla FACS (Σ poz. 1-5)</v>
      </c>
      <c r="J8" s="61">
        <f>SUM(J3:J7)</f>
        <v>0</v>
      </c>
      <c r="K8" s="62" t="s">
        <v>21</v>
      </c>
      <c r="L8" s="61">
        <f>SUM(L3:L7)</f>
        <v>0</v>
      </c>
      <c r="M8" s="61">
        <f>SUM(M3:M7)</f>
        <v>0</v>
      </c>
    </row>
  </sheetData>
  <conditionalFormatting sqref="A1:M1048576">
    <cfRule type="notContainsBlanks" dxfId="11" priority="4">
      <formula>LEN(TRIM(A1))&gt;0</formula>
    </cfRule>
  </conditionalFormatting>
  <conditionalFormatting sqref="A2:XFD2">
    <cfRule type="notContainsBlanks" dxfId="10" priority="3">
      <formula>LEN(TRIM(A2))&gt;0</formula>
    </cfRule>
  </conditionalFormatting>
  <conditionalFormatting sqref="K1:K1048576">
    <cfRule type="notContainsBlanks" dxfId="9" priority="2">
      <formula>LEN(TRIM(K1))&gt;0</formula>
    </cfRule>
  </conditionalFormatting>
  <conditionalFormatting sqref="I1:J1048576 L1:M1048576">
    <cfRule type="notContainsBlanks" dxfId="8" priority="1">
      <formula>LEN(TRIM(I1))&gt;0</formula>
    </cfRule>
  </conditionalFormatting>
  <dataValidations count="2">
    <dataValidation allowBlank="1" showInputMessage="1" showErrorMessage="1" sqref="K1:M2 A1:I2 L3:M1048576 J1:J1048576" xr:uid="{62AE8EC7-26E2-4D59-9A0D-356E70B451C8}"/>
    <dataValidation type="decimal" operator="greaterThanOrEqual" allowBlank="1" showInputMessage="1" showErrorMessage="1" sqref="H3:I8" xr:uid="{05BFAEA2-D6F9-40AA-94E5-41A56C1CCDF8}">
      <formula1>0</formula1>
    </dataValidation>
  </dataValidations>
  <pageMargins left="0.7" right="0.7" top="0.75" bottom="0.75" header="0.3" footer="0.3"/>
  <pageSetup paperSize="9" scale="4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0CB6-3673-404A-934B-4D4A6A7DA1BA}">
  <sheetPr>
    <tabColor theme="5" tint="0.39997558519241921"/>
    <pageSetUpPr fitToPage="1"/>
  </sheetPr>
  <dimension ref="A1:M4"/>
  <sheetViews>
    <sheetView zoomScale="85" zoomScaleNormal="85" workbookViewId="0">
      <selection activeCell="D33" sqref="D33"/>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156" x14ac:dyDescent="0.2">
      <c r="A3" s="49" cm="1">
        <f t="array" ref="A3">IFERROR(_xlfn.SEQUENCE(COUNTA(B:B)-2,1,1,1),1)</f>
        <v>1</v>
      </c>
      <c r="B3" s="29" t="s">
        <v>58</v>
      </c>
      <c r="C3" s="73" t="s">
        <v>59</v>
      </c>
      <c r="D3" s="74" t="s">
        <v>96</v>
      </c>
      <c r="E3" s="11"/>
      <c r="F3" s="50"/>
      <c r="G3" s="73" t="s">
        <v>60</v>
      </c>
      <c r="H3" s="51">
        <v>3</v>
      </c>
      <c r="I3" s="75"/>
      <c r="J3" s="76">
        <f>I3*H3</f>
        <v>0</v>
      </c>
      <c r="K3" s="43"/>
      <c r="L3" s="28">
        <f>IFERROR(ROUND(J3*K3,2),0)</f>
        <v>0</v>
      </c>
      <c r="M3" s="28">
        <f t="shared" ref="M3" si="0">L3+J3</f>
        <v>0</v>
      </c>
    </row>
    <row r="4" spans="1:13" x14ac:dyDescent="0.2">
      <c r="A4" s="56"/>
      <c r="B4" s="57"/>
      <c r="C4" s="57"/>
      <c r="D4" s="57"/>
      <c r="E4" s="58"/>
      <c r="F4" s="58"/>
      <c r="G4" s="56"/>
      <c r="H4" s="59"/>
      <c r="I4" s="60" t="str">
        <f>"Suma wartości dla "&amp;B3&amp;" (Σ poz. 1-"&amp;COUNTA(A:A)-2&amp;")"</f>
        <v>Suma wartości dla Cytometria (Σ poz. 1-1)</v>
      </c>
      <c r="J4" s="61">
        <f>SUM(J3:J3)</f>
        <v>0</v>
      </c>
      <c r="K4" s="62" t="s">
        <v>21</v>
      </c>
      <c r="L4" s="61">
        <f>SUM(L3:L3)</f>
        <v>0</v>
      </c>
      <c r="M4" s="61">
        <f>SUM(M3:M3)</f>
        <v>0</v>
      </c>
    </row>
  </sheetData>
  <conditionalFormatting sqref="A1:M1048576">
    <cfRule type="notContainsBlanks" dxfId="7" priority="4">
      <formula>LEN(TRIM(A1))&gt;0</formula>
    </cfRule>
  </conditionalFormatting>
  <conditionalFormatting sqref="A2:XFD2">
    <cfRule type="notContainsBlanks" dxfId="6" priority="3">
      <formula>LEN(TRIM(A2))&gt;0</formula>
    </cfRule>
  </conditionalFormatting>
  <conditionalFormatting sqref="K1:K1048576">
    <cfRule type="notContainsBlanks" dxfId="5" priority="2">
      <formula>LEN(TRIM(K1))&gt;0</formula>
    </cfRule>
  </conditionalFormatting>
  <conditionalFormatting sqref="I1:J1048576 L1:M1048576">
    <cfRule type="notContainsBlanks" dxfId="4" priority="1">
      <formula>LEN(TRIM(I1))&gt;0</formula>
    </cfRule>
  </conditionalFormatting>
  <dataValidations count="2">
    <dataValidation allowBlank="1" showInputMessage="1" showErrorMessage="1" sqref="K1:M2 A1:I2 L3:M1048576 J1:J1048576" xr:uid="{059137C2-39DB-450F-B5D8-AC6974D5D71C}"/>
    <dataValidation type="decimal" operator="greaterThanOrEqual" allowBlank="1" showInputMessage="1" showErrorMessage="1" sqref="H3:I4" xr:uid="{12506113-C91F-41E9-B44D-714D5F2B20EF}">
      <formula1>0</formula1>
    </dataValidation>
  </dataValidations>
  <pageMargins left="0.7" right="0.7" top="0.75" bottom="0.75" header="0.3" footer="0.3"/>
  <pageSetup paperSize="9"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49E9-2B9A-472C-8CC2-77E1CAA83FAC}">
  <sheetPr>
    <tabColor theme="5" tint="0.39997558519241921"/>
    <pageSetUpPr fitToPage="1"/>
  </sheetPr>
  <dimension ref="A1:M11"/>
  <sheetViews>
    <sheetView zoomScale="90" zoomScaleNormal="90" workbookViewId="0">
      <selection activeCell="C16" sqref="C16"/>
    </sheetView>
  </sheetViews>
  <sheetFormatPr defaultRowHeight="12" x14ac:dyDescent="0.2"/>
  <cols>
    <col min="1" max="1" width="6.28515625" style="63" customWidth="1"/>
    <col min="2" max="2" width="20.140625" style="48" customWidth="1"/>
    <col min="3" max="3" width="30.7109375" style="48" customWidth="1"/>
    <col min="4" max="4" width="61.85546875" style="48" customWidth="1"/>
    <col min="5" max="5" width="26.42578125" style="64" customWidth="1"/>
    <col min="6" max="6" width="20.7109375" style="64" customWidth="1"/>
    <col min="7" max="7" width="17" style="63" customWidth="1"/>
    <col min="8" max="8" width="15.5703125" style="63" customWidth="1"/>
    <col min="9" max="9" width="17.42578125" style="64" customWidth="1"/>
    <col min="10" max="10" width="17.42578125" style="65" customWidth="1"/>
    <col min="11" max="11" width="9.140625" style="64"/>
    <col min="12" max="12" width="17.5703125" style="65" customWidth="1"/>
    <col min="13" max="13" width="18.140625" style="65" customWidth="1"/>
    <col min="14" max="16384" width="9.140625" style="48"/>
  </cols>
  <sheetData>
    <row r="1" spans="1:13" ht="43.5" customHeight="1" x14ac:dyDescent="0.2">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
      <c r="A2" s="18" t="s">
        <v>8</v>
      </c>
      <c r="B2" s="19" t="s">
        <v>9</v>
      </c>
      <c r="C2" s="19" t="s">
        <v>10</v>
      </c>
      <c r="D2" s="19" t="s">
        <v>11</v>
      </c>
      <c r="E2" s="9" t="s">
        <v>12</v>
      </c>
      <c r="F2" s="9" t="s">
        <v>13</v>
      </c>
      <c r="G2" s="19" t="s">
        <v>14</v>
      </c>
      <c r="H2" s="21" t="s">
        <v>15</v>
      </c>
      <c r="I2" s="7" t="s">
        <v>16</v>
      </c>
      <c r="J2" s="21" t="s">
        <v>17</v>
      </c>
      <c r="K2" s="7" t="s">
        <v>18</v>
      </c>
      <c r="L2" s="22" t="s">
        <v>19</v>
      </c>
      <c r="M2" s="20" t="s">
        <v>20</v>
      </c>
    </row>
    <row r="3" spans="1:13" ht="36" x14ac:dyDescent="0.2">
      <c r="A3" s="49" cm="1">
        <f t="array" ref="A3:A10">IFERROR(_xlfn.SEQUENCE(COUNTA(B:B)-2,1,1,1),1)</f>
        <v>1</v>
      </c>
      <c r="B3" s="29" t="s">
        <v>77</v>
      </c>
      <c r="C3" s="47" t="s">
        <v>61</v>
      </c>
      <c r="D3" s="77" t="s">
        <v>97</v>
      </c>
      <c r="E3" s="11"/>
      <c r="F3" s="50"/>
      <c r="G3" s="47" t="s">
        <v>62</v>
      </c>
      <c r="H3" s="51">
        <v>1</v>
      </c>
      <c r="I3" s="66"/>
      <c r="J3" s="28">
        <f t="shared" ref="J3:J10" si="0">ROUND(I3*H3,2)</f>
        <v>0</v>
      </c>
      <c r="K3" s="43"/>
      <c r="L3" s="28">
        <f>IFERROR(ROUND(J3*K3,2),0)</f>
        <v>0</v>
      </c>
      <c r="M3" s="28">
        <f t="shared" ref="M3:M10" si="1">L3+J3</f>
        <v>0</v>
      </c>
    </row>
    <row r="4" spans="1:13" ht="132" x14ac:dyDescent="0.2">
      <c r="A4" s="49">
        <v>2</v>
      </c>
      <c r="B4" s="29" t="s">
        <v>77</v>
      </c>
      <c r="C4" s="47" t="s">
        <v>63</v>
      </c>
      <c r="D4" s="77" t="s">
        <v>98</v>
      </c>
      <c r="E4" s="11"/>
      <c r="F4" s="50"/>
      <c r="G4" s="47" t="s">
        <v>64</v>
      </c>
      <c r="H4" s="51">
        <v>1</v>
      </c>
      <c r="I4" s="66"/>
      <c r="J4" s="28">
        <f t="shared" si="0"/>
        <v>0</v>
      </c>
      <c r="K4" s="43"/>
      <c r="L4" s="28">
        <f t="shared" ref="L4:L10" si="2">IFERROR(ROUND(J4*K4,2),0)</f>
        <v>0</v>
      </c>
      <c r="M4" s="28">
        <f t="shared" si="1"/>
        <v>0</v>
      </c>
    </row>
    <row r="5" spans="1:13" ht="108" x14ac:dyDescent="0.2">
      <c r="A5" s="49">
        <v>3</v>
      </c>
      <c r="B5" s="29" t="s">
        <v>77</v>
      </c>
      <c r="C5" s="47" t="s">
        <v>65</v>
      </c>
      <c r="D5" s="77" t="s">
        <v>99</v>
      </c>
      <c r="E5" s="11"/>
      <c r="F5" s="50"/>
      <c r="G5" s="47" t="s">
        <v>66</v>
      </c>
      <c r="H5" s="51">
        <v>1</v>
      </c>
      <c r="I5" s="66"/>
      <c r="J5" s="28">
        <f t="shared" si="0"/>
        <v>0</v>
      </c>
      <c r="K5" s="43"/>
      <c r="L5" s="28">
        <f t="shared" si="2"/>
        <v>0</v>
      </c>
      <c r="M5" s="28">
        <f t="shared" si="1"/>
        <v>0</v>
      </c>
    </row>
    <row r="6" spans="1:13" ht="96" x14ac:dyDescent="0.2">
      <c r="A6" s="49">
        <v>4</v>
      </c>
      <c r="B6" s="29" t="s">
        <v>77</v>
      </c>
      <c r="C6" s="47" t="s">
        <v>67</v>
      </c>
      <c r="D6" s="77" t="s">
        <v>100</v>
      </c>
      <c r="E6" s="11"/>
      <c r="F6" s="50"/>
      <c r="G6" s="47" t="s">
        <v>68</v>
      </c>
      <c r="H6" s="51">
        <v>1</v>
      </c>
      <c r="I6" s="66"/>
      <c r="J6" s="28">
        <f t="shared" si="0"/>
        <v>0</v>
      </c>
      <c r="K6" s="43"/>
      <c r="L6" s="28">
        <f t="shared" si="2"/>
        <v>0</v>
      </c>
      <c r="M6" s="28">
        <f t="shared" si="1"/>
        <v>0</v>
      </c>
    </row>
    <row r="7" spans="1:13" ht="84" x14ac:dyDescent="0.2">
      <c r="A7" s="49">
        <v>5</v>
      </c>
      <c r="B7" s="29" t="s">
        <v>77</v>
      </c>
      <c r="C7" s="47" t="s">
        <v>69</v>
      </c>
      <c r="D7" s="77" t="s">
        <v>101</v>
      </c>
      <c r="E7" s="11"/>
      <c r="F7" s="50"/>
      <c r="G7" s="47" t="s">
        <v>70</v>
      </c>
      <c r="H7" s="51">
        <v>1</v>
      </c>
      <c r="I7" s="66"/>
      <c r="J7" s="28">
        <f t="shared" si="0"/>
        <v>0</v>
      </c>
      <c r="K7" s="43"/>
      <c r="L7" s="28">
        <f t="shared" si="2"/>
        <v>0</v>
      </c>
      <c r="M7" s="28">
        <f t="shared" si="1"/>
        <v>0</v>
      </c>
    </row>
    <row r="8" spans="1:13" ht="48" x14ac:dyDescent="0.2">
      <c r="A8" s="49">
        <v>6</v>
      </c>
      <c r="B8" s="29" t="s">
        <v>77</v>
      </c>
      <c r="C8" s="47" t="s">
        <v>71</v>
      </c>
      <c r="D8" s="77" t="s">
        <v>102</v>
      </c>
      <c r="E8" s="11"/>
      <c r="F8" s="50"/>
      <c r="G8" s="47" t="s">
        <v>72</v>
      </c>
      <c r="H8" s="51">
        <v>1</v>
      </c>
      <c r="I8" s="66"/>
      <c r="J8" s="28">
        <f t="shared" si="0"/>
        <v>0</v>
      </c>
      <c r="K8" s="43"/>
      <c r="L8" s="28">
        <f t="shared" si="2"/>
        <v>0</v>
      </c>
      <c r="M8" s="28">
        <f t="shared" si="1"/>
        <v>0</v>
      </c>
    </row>
    <row r="9" spans="1:13" ht="48" x14ac:dyDescent="0.2">
      <c r="A9" s="49">
        <v>7</v>
      </c>
      <c r="B9" s="29" t="s">
        <v>77</v>
      </c>
      <c r="C9" s="47" t="s">
        <v>73</v>
      </c>
      <c r="D9" s="77" t="s">
        <v>103</v>
      </c>
      <c r="E9" s="11"/>
      <c r="F9" s="50"/>
      <c r="G9" s="47" t="s">
        <v>74</v>
      </c>
      <c r="H9" s="51">
        <v>1</v>
      </c>
      <c r="I9" s="66"/>
      <c r="J9" s="28">
        <f t="shared" si="0"/>
        <v>0</v>
      </c>
      <c r="K9" s="43"/>
      <c r="L9" s="28">
        <f t="shared" si="2"/>
        <v>0</v>
      </c>
      <c r="M9" s="28">
        <f t="shared" si="1"/>
        <v>0</v>
      </c>
    </row>
    <row r="10" spans="1:13" ht="24" x14ac:dyDescent="0.2">
      <c r="A10" s="49">
        <v>8</v>
      </c>
      <c r="B10" s="29" t="s">
        <v>77</v>
      </c>
      <c r="C10" s="47" t="s">
        <v>75</v>
      </c>
      <c r="D10" s="77" t="s">
        <v>104</v>
      </c>
      <c r="E10" s="11"/>
      <c r="F10" s="50"/>
      <c r="G10" s="47" t="s">
        <v>76</v>
      </c>
      <c r="H10" s="51">
        <v>1</v>
      </c>
      <c r="I10" s="66"/>
      <c r="J10" s="28">
        <f t="shared" si="0"/>
        <v>0</v>
      </c>
      <c r="K10" s="43"/>
      <c r="L10" s="28">
        <f t="shared" si="2"/>
        <v>0</v>
      </c>
      <c r="M10" s="28">
        <f t="shared" si="1"/>
        <v>0</v>
      </c>
    </row>
    <row r="11" spans="1:13" x14ac:dyDescent="0.2">
      <c r="A11" s="56"/>
      <c r="B11" s="57"/>
      <c r="C11" s="57"/>
      <c r="D11" s="57"/>
      <c r="E11" s="58"/>
      <c r="F11" s="58"/>
      <c r="G11" s="56"/>
      <c r="H11" s="59"/>
      <c r="I11" s="60" t="str">
        <f>"Suma wartości dla "&amp;B3&amp;" (Σ poz. 1-"&amp;COUNTA(A:A)-2&amp;")"</f>
        <v>Suma wartości dla Preparatyka (Σ poz. 1-8)</v>
      </c>
      <c r="J11" s="61">
        <f>SUM(J3:J10)</f>
        <v>0</v>
      </c>
      <c r="K11" s="62" t="s">
        <v>21</v>
      </c>
      <c r="L11" s="61">
        <f>SUM(L3:L10)</f>
        <v>0</v>
      </c>
      <c r="M11" s="61">
        <f>SUM(M3:M10)</f>
        <v>0</v>
      </c>
    </row>
  </sheetData>
  <conditionalFormatting sqref="A1:M1048576">
    <cfRule type="notContainsBlanks" dxfId="3" priority="4">
      <formula>LEN(TRIM(A1))&gt;0</formula>
    </cfRule>
  </conditionalFormatting>
  <conditionalFormatting sqref="A2:XFD2">
    <cfRule type="notContainsBlanks" dxfId="2" priority="3">
      <formula>LEN(TRIM(A2))&gt;0</formula>
    </cfRule>
  </conditionalFormatting>
  <conditionalFormatting sqref="K1:K1048576">
    <cfRule type="notContainsBlanks" dxfId="1" priority="2">
      <formula>LEN(TRIM(K1))&gt;0</formula>
    </cfRule>
  </conditionalFormatting>
  <conditionalFormatting sqref="I1:J1048576 L1:M1048576">
    <cfRule type="notContainsBlanks" dxfId="0" priority="1">
      <formula>LEN(TRIM(I1))&gt;0</formula>
    </cfRule>
  </conditionalFormatting>
  <dataValidations count="2">
    <dataValidation allowBlank="1" showInputMessage="1" showErrorMessage="1" sqref="K1:M2 A1:I2 L3:M1048576 J1:J1048576" xr:uid="{7CF685A6-2F34-4CA0-B096-C1A5648EF046}"/>
    <dataValidation type="decimal" operator="greaterThanOrEqual" allowBlank="1" showInputMessage="1" showErrorMessage="1" sqref="H3:I11" xr:uid="{F724DE01-4080-45AB-91AC-022D847AA469}">
      <formula1>0</formula1>
    </dataValidation>
  </dataValidations>
  <pageMargins left="0.7" right="0.7" top="0.75" bottom="0.75" header="0.3" footer="0.3"/>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bela xmlns="84141fab-40ef-492f-9a5e-7c422361107c" xsi:nil="true"/>
    <BRUTTO xmlns="84141fab-40ef-492f-9a5e-7c422361107c" xsi:nil="true"/>
    <NETTO_x002e_SL xmlns="84141fab-40ef-492f-9a5e-7c422361107c" xsi:nil="true"/>
    <NETTO xmlns="84141fab-40ef-492f-9a5e-7c422361107c" xsi:nil="true"/>
    <BRUTTO_x002e_SL xmlns="84141fab-40ef-492f-9a5e-7c422361107c" xsi:nil="true"/>
    <lcf76f155ced4ddcb4097134ff3c332f xmlns="84141fab-40ef-492f-9a5e-7c422361107c">
      <Terms xmlns="http://schemas.microsoft.com/office/infopath/2007/PartnerControls"/>
    </lcf76f155ced4ddcb4097134ff3c332f>
    <DATA_x002e_DOK xmlns="84141fab-40ef-492f-9a5e-7c422361107c">2024-10-13T17:36:03+00:00</DATA_x002e_DOK>
    <DZ xmlns="84141fab-40ef-492f-9a5e-7c422361107c" xsi:nil="true"/>
    <NR_x002e_ZAM xmlns="84141fab-40ef-492f-9a5e-7c422361107c" xsi:nil="true"/>
    <NR_x002e_UM xmlns="84141fab-40ef-492f-9a5e-7c422361107c" xsi:nil="true"/>
    <DANE_x002e_WYK xmlns="84141fab-40ef-492f-9a5e-7c422361107c" xsi:nil="true"/>
    <TaxCatchAll xmlns="25403c7b-c6b4-4198-8117-dbd0ece2577a" xsi:nil="true"/>
    <DATA_x002e_UM xmlns="84141fab-40ef-492f-9a5e-7c422361107c" xsi:nil="true"/>
    <Nrsprawy xmlns="84141fab-40ef-492f-9a5e-7c42236110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80E947CFC99046ACF97E94117BF123" ma:contentTypeVersion="38" ma:contentTypeDescription="Utwórz nowy dokument." ma:contentTypeScope="" ma:versionID="782782296d5f0970a52da01f137e5522">
  <xsd:schema xmlns:xsd="http://www.w3.org/2001/XMLSchema" xmlns:xs="http://www.w3.org/2001/XMLSchema" xmlns:p="http://schemas.microsoft.com/office/2006/metadata/properties" xmlns:ns2="84141fab-40ef-492f-9a5e-7c422361107c" xmlns:ns3="25403c7b-c6b4-4198-8117-dbd0ece2577a" targetNamespace="http://schemas.microsoft.com/office/2006/metadata/properties" ma:root="true" ma:fieldsID="bc91da3de4927526fc6b84c3725631b5" ns2:_="" ns3:_="">
    <xsd:import namespace="84141fab-40ef-492f-9a5e-7c422361107c"/>
    <xsd:import namespace="25403c7b-c6b4-4198-8117-dbd0ece25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NR_x002e_ZAM" minOccurs="0"/>
                <xsd:element ref="ns2:DATA_x002e_DOK" minOccurs="0"/>
                <xsd:element ref="ns2:DATA_x002e_UM" minOccurs="0"/>
                <xsd:element ref="ns2:NR_x002e_UM" minOccurs="0"/>
                <xsd:element ref="ns2:NETTO" minOccurs="0"/>
                <xsd:element ref="ns2:NETTO_x002e_SL" minOccurs="0"/>
                <xsd:element ref="ns2:BRUTTO" minOccurs="0"/>
                <xsd:element ref="ns2:BRUTTO_x002e_SL" minOccurs="0"/>
                <xsd:element ref="ns2:DZ" minOccurs="0"/>
                <xsd:element ref="ns2:DANE_x002e_WYK" minOccurs="0"/>
                <xsd:element ref="ns3:SharedWithUsers" minOccurs="0"/>
                <xsd:element ref="ns3:SharedWithDetails" minOccurs="0"/>
                <xsd:element ref="ns2:Tabela"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Nrsprawy"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41fab-40ef-492f-9a5e-7c42236110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R_x002e_ZAM" ma:index="12" nillable="true" ma:displayName="NR.ZAM" ma:format="Dropdown" ma:internalName="NR_x002e_ZAM">
      <xsd:simpleType>
        <xsd:restriction base="dms:Text">
          <xsd:maxLength value="255"/>
        </xsd:restriction>
      </xsd:simpleType>
    </xsd:element>
    <xsd:element name="DATA_x002e_DOK" ma:index="13" nillable="true" ma:displayName="DATA.DOK" ma:default="[today]" ma:format="DateOnly" ma:internalName="DATA_x002e_DOK">
      <xsd:simpleType>
        <xsd:restriction base="dms:DateTime"/>
      </xsd:simpleType>
    </xsd:element>
    <xsd:element name="DATA_x002e_UM" ma:index="14" nillable="true" ma:displayName="DATA.UM" ma:format="Dropdown" ma:internalName="DATA_x002e_UM">
      <xsd:simpleType>
        <xsd:restriction base="dms:Text">
          <xsd:maxLength value="255"/>
        </xsd:restriction>
      </xsd:simpleType>
    </xsd:element>
    <xsd:element name="NR_x002e_UM" ma:index="15" nillable="true" ma:displayName="NR.UM" ma:format="Dropdown" ma:internalName="NR_x002e_UM">
      <xsd:simpleType>
        <xsd:restriction base="dms:Text">
          <xsd:maxLength value="255"/>
        </xsd:restriction>
      </xsd:simpleType>
    </xsd:element>
    <xsd:element name="NETTO" ma:index="16" nillable="true" ma:displayName="NETTO" ma:format="Dropdown" ma:internalName="NETTO">
      <xsd:simpleType>
        <xsd:restriction base="dms:Text">
          <xsd:maxLength value="255"/>
        </xsd:restriction>
      </xsd:simpleType>
    </xsd:element>
    <xsd:element name="NETTO_x002e_SL" ma:index="17" nillable="true" ma:displayName="NETTO.SL" ma:format="Dropdown" ma:internalName="NETTO_x002e_SL">
      <xsd:simpleType>
        <xsd:restriction base="dms:Text">
          <xsd:maxLength value="255"/>
        </xsd:restriction>
      </xsd:simpleType>
    </xsd:element>
    <xsd:element name="BRUTTO" ma:index="18" nillable="true" ma:displayName="BRUTTO" ma:format="Dropdown" ma:internalName="BRUTTO">
      <xsd:simpleType>
        <xsd:restriction base="dms:Text">
          <xsd:maxLength value="255"/>
        </xsd:restriction>
      </xsd:simpleType>
    </xsd:element>
    <xsd:element name="BRUTTO_x002e_SL" ma:index="19" nillable="true" ma:displayName="BRUTTO.SL" ma:format="Dropdown" ma:internalName="BRUTTO_x002e_SL">
      <xsd:simpleType>
        <xsd:restriction base="dms:Text">
          <xsd:maxLength value="255"/>
        </xsd:restriction>
      </xsd:simpleType>
    </xsd:element>
    <xsd:element name="DZ" ma:index="20" nillable="true" ma:displayName="DZ" ma:format="Dropdown" ma:internalName="DZ">
      <xsd:simpleType>
        <xsd:restriction base="dms:Text">
          <xsd:maxLength value="255"/>
        </xsd:restriction>
      </xsd:simpleType>
    </xsd:element>
    <xsd:element name="DANE_x002e_WYK" ma:index="21" nillable="true" ma:displayName="DANE.WYK" ma:format="Dropdown" ma:internalName="DANE_x002e_WYK">
      <xsd:simpleType>
        <xsd:restriction base="dms:Text">
          <xsd:maxLength value="255"/>
        </xsd:restriction>
      </xsd:simpleType>
    </xsd:element>
    <xsd:element name="Tabela" ma:index="24" nillable="true" ma:displayName="Tabela" ma:format="Dropdown" ma:internalName="Tabela">
      <xsd:simpleType>
        <xsd:restriction base="dms:Note">
          <xsd:maxLength value="255"/>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lcf76f155ced4ddcb4097134ff3c332f" ma:index="29" nillable="true" ma:taxonomy="true" ma:internalName="lcf76f155ced4ddcb4097134ff3c332f" ma:taxonomyFieldName="MediaServiceImageTags" ma:displayName="Tagi obrazów" ma:readOnly="false" ma:fieldId="{5cf76f15-5ced-4ddc-b409-7134ff3c332f}" ma:taxonomyMulti="true" ma:sspId="b205d356-f1e1-40f3-a99e-c475332e209b"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description="" ma:indexed="true" ma:internalName="MediaServiceLocation" ma:readOnly="true">
      <xsd:simpleType>
        <xsd:restriction base="dms:Text"/>
      </xsd:simpleType>
    </xsd:element>
    <xsd:element name="Nrsprawy" ma:index="33" nillable="true" ma:displayName="Nr sprawy" ma:format="Dropdown" ma:internalName="Nrsprawy">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403c7b-c6b4-4198-8117-dbd0ece2577a" elementFormDefault="qualified">
    <xsd:import namespace="http://schemas.microsoft.com/office/2006/documentManagement/types"/>
    <xsd:import namespace="http://schemas.microsoft.com/office/infopath/2007/PartnerControls"/>
    <xsd:element name="SharedWithUsers" ma:index="2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Udostępnione dla — szczegóły" ma:internalName="SharedWithDetails" ma:readOnly="true">
      <xsd:simpleType>
        <xsd:restriction base="dms:Note">
          <xsd:maxLength value="255"/>
        </xsd:restriction>
      </xsd:simpleType>
    </xsd:element>
    <xsd:element name="TaxCatchAll" ma:index="30" nillable="true" ma:displayName="Taxonomy Catch All Column" ma:hidden="true" ma:list="{fec6e98c-42df-41bf-b0be-3f1cb1538785}" ma:internalName="TaxCatchAll" ma:showField="CatchAllData" ma:web="25403c7b-c6b4-4198-8117-dbd0ece25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criptIds xmlns="http://schemas.microsoft.com/office/extensibility/maker/v1.0" id="script-ids-node-id">
  <scriptId id="ms-officescript%3A%2F%2Fonedrive_business_itemlink%2F014V6IR5H5CSLOPXZNAJH3LERJCDKKZABO:ms-officescript%3A%2F%2Fonedrive_business_sharinglink%2Fu!aHR0cHM6Ly9sdWthc2lld2ljemdvdi1teS5zaGFyZXBvaW50LmNvbS86dTovZy9wZXJzb25hbC9hZHJpYW5fbmFwb3JhX3BvcnRfbHVrYXNpZXdpY3pfZ292X3BsL0VmMFVsdWZmTFFKUHRaSXBFTlNzZ0M0QnZiR3Jtd0R3Z0UwX1MxUk11amVlY1E"/>
  <scriptId xmlns="" id="ms-officescript%3A%2F%2Fonedrive_business_itemlink%2F014V6IR5EQOTOEUU4ZMZCIC5AQC2MUNFPJ:ms-officescript%3A%2F%2Fonedrive_business_sharinglink%2Fu!aHR0cHM6Ly9sdWthc2lld2ljemdvdi1teS5zaGFyZXBvaW50LmNvbS86dTovZy9wZXJzb25hbC9hZHJpYW5fbmFwb3JhX3BvcnRfbHVrYXNpZXdpY3pfZ292X3BsL0VaQjAzRXBUbVdaRWdYUVFGcGxHbGVrQldMeXdxdENXQXVOX1plSlB6Qy1VT2c"/>
  <scriptId xmlns="" id="ms-officescript%3A%2F%2Fonedrive_business_itemlink%2F014V6IR5BVLFIAOXWCIZGLV6W24DRQC3HX:ms-officescript%3A%2F%2Fonedrive_business_sharinglink%2Fu!aHR0cHM6Ly9sdWthc2lld2ljemdvdi1teS5zaGFyZXBvaW50LmNvbS86dTovZy9wZXJzb25hbC9hZHJpYW5fbmFwb3JhX3BvcnRfbHVrYXNpZXdpY3pfZ292X3BsL0VUVlpVQWRld2taTXV2cmE0T01CYlBjQjlCUDBlUEIzLUhkdkg2TWNnTi1vcXc"/>
  <scriptId xmlns="" id="ms-officescript%3A%2F%2Fonedrive_business_itemlink%2F014V6IR5DGHIC5D2LVNZFZRGGVAKCNX3C6:ms-officescript%3A%2F%2Fonedrive_business_sharinglink%2Fu!aHR0cHM6Ly9sdWthc2lld2ljemdvdi1teS5zaGFyZXBvaW50LmNvbS86dTovZy9wZXJzb25hbC9hZHJpYW5fbmFwb3JhX3BvcnRfbHVrYXNpZXdpY3pfZ292X3BsL0VXWTZCZEhwZFc1TG1KalZBb1RiN0Y0QmpBUjZwRFZiUVRTSU9lN0hZNVk1TXc"/>
</scriptIds>
</file>

<file path=customXml/itemProps1.xml><?xml version="1.0" encoding="utf-8"?>
<ds:datastoreItem xmlns:ds="http://schemas.openxmlformats.org/officeDocument/2006/customXml" ds:itemID="{DA47DE6A-26E7-49A8-8FD3-72EA5C727BF8}">
  <ds:schemaRefs>
    <ds:schemaRef ds:uri="http://schemas.microsoft.com/office/2006/metadata/properties"/>
    <ds:schemaRef ds:uri="http://schemas.microsoft.com/office/infopath/2007/PartnerControls"/>
    <ds:schemaRef ds:uri="84141fab-40ef-492f-9a5e-7c422361107c"/>
    <ds:schemaRef ds:uri="25403c7b-c6b4-4198-8117-dbd0ece2577a"/>
  </ds:schemaRefs>
</ds:datastoreItem>
</file>

<file path=customXml/itemProps2.xml><?xml version="1.0" encoding="utf-8"?>
<ds:datastoreItem xmlns:ds="http://schemas.openxmlformats.org/officeDocument/2006/customXml" ds:itemID="{1B0778FB-0E75-457F-9193-C0B7B5F55DB2}">
  <ds:schemaRefs>
    <ds:schemaRef ds:uri="http://schemas.microsoft.com/sharepoint/v3/contenttype/forms"/>
  </ds:schemaRefs>
</ds:datastoreItem>
</file>

<file path=customXml/itemProps3.xml><?xml version="1.0" encoding="utf-8"?>
<ds:datastoreItem xmlns:ds="http://schemas.openxmlformats.org/officeDocument/2006/customXml" ds:itemID="{1521920E-0C67-40C5-9B0E-BF56D2087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41fab-40ef-492f-9a5e-7c422361107c"/>
    <ds:schemaRef ds:uri="25403c7b-c6b4-4198-8117-dbd0ece25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DF4F8B-76CB-4546-9176-CC9D2D160E39}">
  <ds:schemaRefs>
    <ds:schemaRef ds:uri="http://schemas.microsoft.com/office/extensibility/maker/v1.0"/>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Template</vt:lpstr>
      <vt:lpstr>PODSUMOWANIE</vt:lpstr>
      <vt:lpstr>ILC2</vt:lpstr>
      <vt:lpstr>Izolacja</vt:lpstr>
      <vt:lpstr>FACS</vt:lpstr>
      <vt:lpstr>Cytometria</vt:lpstr>
      <vt:lpstr>Preparatyka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Niemczycka</dc:creator>
  <cp:keywords/>
  <dc:description/>
  <cp:lastModifiedBy>Marzena Krzymińska | Łukasiewicz – PORT</cp:lastModifiedBy>
  <cp:revision/>
  <cp:lastPrinted>2025-04-16T06:12:19Z</cp:lastPrinted>
  <dcterms:created xsi:type="dcterms:W3CDTF">2024-10-01T14:32:53Z</dcterms:created>
  <dcterms:modified xsi:type="dcterms:W3CDTF">2025-04-16T06:12:26Z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0x0101001780E947CFC99046ACF97E94117BF123</vt:lpwstr>
  </property>
  <property fmtid="{D5CDD505-2E9C-101B-9397-08002B2CF9AE}" pid="3" name="Order">
    <vt:r8>9092600</vt:r8>
  </property>
  <property fmtid="{D5CDD505-2E9C-101B-9397-08002B2CF9AE}" pid="4" name="MediaServiceImageTags">
    <vt:lpwstr/>
  </property>
</Properties>
</file>